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ThinkPad\OneDrive - ACTED\Bureau\somaila\ZONGO-REACH\2023\Février\Analyse_Janvier2023\Retour_siege\"/>
    </mc:Choice>
  </mc:AlternateContent>
  <xr:revisionPtr revIDLastSave="0" documentId="13_ncr:1_{2736A9F7-82CF-4D75-8963-132EF2EA07E4}" xr6:coauthVersionLast="47" xr6:coauthVersionMax="47" xr10:uidLastSave="{00000000-0000-0000-0000-000000000000}"/>
  <bookViews>
    <workbookView xWindow="28680" yWindow="-120" windowWidth="29040" windowHeight="15720" tabRatio="598" firstSheet="4" activeTab="9" xr2:uid="{00000000-000D-0000-FFFF-FFFF00000000}"/>
  </bookViews>
  <sheets>
    <sheet name="Lisez_moi" sheetId="4" r:id="rId1"/>
    <sheet name="Données_nettoyées" sheetId="2" r:id="rId2"/>
    <sheet name="Données_prix" sheetId="11" r:id="rId3"/>
    <sheet name="Analyse_prix" sheetId="17" r:id="rId4"/>
    <sheet name="Informations_commerçants" sheetId="5" r:id="rId5"/>
    <sheet name="Approvisionnement " sheetId="23" r:id="rId6"/>
    <sheet name="Comparaisons_Prix" sheetId="24" r:id="rId7"/>
    <sheet name="disponibilité" sheetId="8" r:id="rId8"/>
    <sheet name="Fluctuations_prix" sheetId="19" r:id="rId9"/>
    <sheet name="Informations_additionnelles" sheetId="20" r:id="rId10"/>
    <sheet name="Questionnaire" sheetId="21" r:id="rId11"/>
    <sheet name="Choix" sheetId="22" r:id="rId12"/>
  </sheets>
  <definedNames>
    <definedName name="_xlnm._FilterDatabase" localSheetId="1" hidden="1">Données_nettoyées!$A$1:$AOD$150</definedName>
    <definedName name="_xlnm._FilterDatabase" localSheetId="2" hidden="1">Données_prix!$A$1:$AOD$165</definedName>
  </definedNames>
  <calcPr calcId="191028"/>
  <pivotCaches>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9" i="24" l="1"/>
  <c r="M49" i="24"/>
  <c r="J27" i="24"/>
  <c r="H27" i="24"/>
  <c r="AG81" i="17"/>
  <c r="L69" i="17"/>
  <c r="O68" i="17"/>
  <c r="H59" i="17"/>
  <c r="L28" i="17"/>
  <c r="H28" i="17"/>
  <c r="C28" i="17"/>
  <c r="L18" i="17"/>
  <c r="H18" i="17"/>
  <c r="BD81" i="17"/>
  <c r="AZ81" i="17"/>
  <c r="AS81" i="17"/>
  <c r="C81" i="17"/>
  <c r="C82" i="17" s="1"/>
  <c r="AE81" i="17"/>
  <c r="AB81" i="17"/>
  <c r="H69" i="17"/>
  <c r="C69" i="17"/>
  <c r="AE68" i="17"/>
  <c r="AD68" i="17"/>
  <c r="AC68" i="17"/>
  <c r="AB68" i="17"/>
  <c r="AA68" i="17"/>
  <c r="X68" i="17"/>
  <c r="U68" i="17"/>
  <c r="Q68" i="17"/>
  <c r="P68" i="17"/>
  <c r="N68" i="17"/>
  <c r="M68" i="17"/>
  <c r="L68" i="17"/>
  <c r="I68" i="17"/>
  <c r="F68" i="17"/>
  <c r="H68" i="17"/>
  <c r="D68" i="17"/>
  <c r="C68" i="17"/>
  <c r="L59" i="17"/>
  <c r="L48" i="17"/>
  <c r="L38" i="17"/>
  <c r="C59" i="17"/>
  <c r="C48" i="17"/>
  <c r="C38" i="17"/>
  <c r="H48" i="17"/>
  <c r="C18" i="17"/>
  <c r="L17" i="17"/>
  <c r="C36" i="24"/>
  <c r="C13" i="24"/>
  <c r="C14" i="24" s="1"/>
  <c r="J68" i="17"/>
  <c r="G68" i="17"/>
  <c r="L56" i="17" a="1"/>
  <c r="L56" i="17" s="1"/>
  <c r="H38" i="17"/>
  <c r="L27" i="17"/>
  <c r="E334" i="8"/>
  <c r="D334" i="8"/>
  <c r="C334" i="8"/>
  <c r="B334" i="8"/>
  <c r="B287" i="8"/>
  <c r="D287" i="8"/>
  <c r="C287" i="8"/>
  <c r="P387" i="8"/>
  <c r="O387" i="8"/>
  <c r="N387" i="8"/>
  <c r="M387" i="8"/>
  <c r="L387" i="8"/>
  <c r="K387" i="8"/>
  <c r="J387" i="8"/>
  <c r="I387" i="8"/>
  <c r="H387" i="8"/>
  <c r="G387" i="8"/>
  <c r="F387" i="8"/>
  <c r="C387" i="8"/>
  <c r="D387" i="8"/>
  <c r="E387" i="8"/>
  <c r="B387" i="8"/>
  <c r="C60" i="17" l="1"/>
  <c r="D14" i="17" a="1"/>
  <c r="D14" i="17" s="1"/>
  <c r="C77" i="17" a="1"/>
  <c r="C77" i="17" s="1"/>
  <c r="C34" i="17" a="1"/>
  <c r="C34" i="17" s="1"/>
  <c r="AE58" i="17" l="1"/>
  <c r="AE57" i="17" a="1"/>
  <c r="AE57" i="17" s="1"/>
  <c r="AE56" i="17" a="1"/>
  <c r="AE56" i="17" s="1"/>
  <c r="AE55" i="17" a="1"/>
  <c r="AE55" i="17" s="1"/>
  <c r="AD58" i="17"/>
  <c r="AD57" i="17" a="1"/>
  <c r="AD57" i="17" s="1"/>
  <c r="AD56" i="17" a="1"/>
  <c r="AD56" i="17" s="1"/>
  <c r="AD55" i="17" a="1"/>
  <c r="AD55" i="17" s="1"/>
  <c r="AC58" i="17"/>
  <c r="AC57" i="17" a="1"/>
  <c r="AC57" i="17" s="1"/>
  <c r="AC56" i="17" a="1"/>
  <c r="AC56" i="17" s="1"/>
  <c r="AC55" i="17" a="1"/>
  <c r="AC55" i="17" s="1"/>
  <c r="AB58" i="17"/>
  <c r="AB57" i="17" a="1"/>
  <c r="AB57" i="17" s="1"/>
  <c r="AB56" i="17" a="1"/>
  <c r="AB56" i="17" s="1"/>
  <c r="AB55" i="17" a="1"/>
  <c r="AB55" i="17" s="1"/>
  <c r="AA58" i="17"/>
  <c r="AA57" i="17" a="1"/>
  <c r="AA57" i="17" s="1"/>
  <c r="AA56" i="17" a="1"/>
  <c r="AA56" i="17" s="1"/>
  <c r="AA55" i="17" a="1"/>
  <c r="AA55" i="17" s="1"/>
  <c r="Z58" i="17"/>
  <c r="Z57" i="17" a="1"/>
  <c r="Z57" i="17" s="1"/>
  <c r="Z56" i="17" a="1"/>
  <c r="Z56" i="17" s="1"/>
  <c r="Z55" i="17" a="1"/>
  <c r="Z55" i="17" s="1"/>
  <c r="Y58" i="17"/>
  <c r="Y57" i="17" a="1"/>
  <c r="Y57" i="17" s="1"/>
  <c r="Y56" i="17" a="1"/>
  <c r="Y56" i="17" s="1"/>
  <c r="Y55" i="17" a="1"/>
  <c r="Y55" i="17" s="1"/>
  <c r="X58" i="17"/>
  <c r="X57" i="17" a="1"/>
  <c r="X57" i="17" s="1"/>
  <c r="X56" i="17" a="1"/>
  <c r="X56" i="17" s="1"/>
  <c r="X55" i="17" a="1"/>
  <c r="X55" i="17" s="1"/>
  <c r="W58" i="17"/>
  <c r="W57" i="17" a="1"/>
  <c r="W57" i="17" s="1"/>
  <c r="W56" i="17" a="1"/>
  <c r="W56" i="17" s="1"/>
  <c r="W55" i="17" a="1"/>
  <c r="W55" i="17" s="1"/>
  <c r="V58" i="17"/>
  <c r="V57" i="17" a="1"/>
  <c r="V57" i="17" s="1"/>
  <c r="V56" i="17" a="1"/>
  <c r="V56" i="17" s="1"/>
  <c r="V55" i="17" a="1"/>
  <c r="V55" i="17" s="1"/>
  <c r="U58" i="17"/>
  <c r="U57" i="17" a="1"/>
  <c r="U57" i="17" s="1"/>
  <c r="U56" i="17" a="1"/>
  <c r="U56" i="17" s="1"/>
  <c r="U55" i="17" a="1"/>
  <c r="U55" i="17" s="1"/>
  <c r="T58" i="17"/>
  <c r="T57" i="17" a="1"/>
  <c r="T57" i="17" s="1"/>
  <c r="T56" i="17" a="1"/>
  <c r="T56" i="17" s="1"/>
  <c r="T55" i="17" a="1"/>
  <c r="T55" i="17" s="1"/>
  <c r="S58" i="17"/>
  <c r="S57" i="17" a="1"/>
  <c r="S57" i="17" s="1"/>
  <c r="S56" i="17" a="1"/>
  <c r="S56" i="17" s="1"/>
  <c r="S55" i="17" a="1"/>
  <c r="S55" i="17" s="1"/>
  <c r="R58" i="17"/>
  <c r="R57" i="17" a="1"/>
  <c r="R57" i="17" s="1"/>
  <c r="R56" i="17" a="1"/>
  <c r="R56" i="17" s="1"/>
  <c r="R55" i="17" a="1"/>
  <c r="R55" i="17" s="1"/>
  <c r="Q58" i="17"/>
  <c r="Q57" i="17" a="1"/>
  <c r="Q57" i="17" s="1"/>
  <c r="Q56" i="17" a="1"/>
  <c r="Q56" i="17" s="1"/>
  <c r="Q55" i="17" a="1"/>
  <c r="Q55" i="17" s="1"/>
  <c r="P58" i="17"/>
  <c r="P57" i="17" a="1"/>
  <c r="P57" i="17" s="1"/>
  <c r="P56" i="17" a="1"/>
  <c r="P56" i="17" s="1"/>
  <c r="P55" i="17" a="1"/>
  <c r="P55" i="17" s="1"/>
  <c r="O58" i="17"/>
  <c r="O57" i="17" a="1"/>
  <c r="O57" i="17" s="1"/>
  <c r="O56" i="17" a="1"/>
  <c r="O56" i="17" s="1"/>
  <c r="O55" i="17" a="1"/>
  <c r="O55" i="17" s="1"/>
  <c r="N58" i="17"/>
  <c r="N57" i="17" a="1"/>
  <c r="N57" i="17" s="1"/>
  <c r="N56" i="17" a="1"/>
  <c r="N56" i="17" s="1"/>
  <c r="N55" i="17" a="1"/>
  <c r="N55" i="17" s="1"/>
  <c r="M58" i="17"/>
  <c r="M57" i="17" a="1"/>
  <c r="M57" i="17" s="1"/>
  <c r="M56" i="17" a="1"/>
  <c r="M56" i="17" s="1"/>
  <c r="M55" i="17" a="1"/>
  <c r="M55" i="17" s="1"/>
  <c r="L58" i="17"/>
  <c r="L57" i="17" a="1"/>
  <c r="L57" i="17" s="1"/>
  <c r="L55" i="17" a="1"/>
  <c r="L55" i="17" s="1"/>
  <c r="K58" i="17"/>
  <c r="K57" i="17" a="1"/>
  <c r="K57" i="17" s="1"/>
  <c r="K56" i="17" a="1"/>
  <c r="K56" i="17" s="1"/>
  <c r="K55" i="17" a="1"/>
  <c r="K55" i="17" s="1"/>
  <c r="J58" i="17"/>
  <c r="J57" i="17" a="1"/>
  <c r="J57" i="17" s="1"/>
  <c r="J56" i="17" a="1"/>
  <c r="J56" i="17" s="1"/>
  <c r="J55" i="17" a="1"/>
  <c r="J55" i="17" s="1"/>
  <c r="I58" i="17"/>
  <c r="I57" i="17" a="1"/>
  <c r="I57" i="17" s="1"/>
  <c r="I56" i="17" a="1"/>
  <c r="I56" i="17" s="1"/>
  <c r="I55" i="17" a="1"/>
  <c r="I55" i="17" s="1"/>
  <c r="H58" i="17"/>
  <c r="H57" i="17" a="1"/>
  <c r="H57" i="17" s="1"/>
  <c r="H56" i="17" a="1"/>
  <c r="H56" i="17" s="1"/>
  <c r="H55" i="17" a="1"/>
  <c r="H55" i="17" s="1"/>
  <c r="G58" i="17"/>
  <c r="G57" i="17" a="1"/>
  <c r="G57" i="17" s="1"/>
  <c r="G56" i="17" a="1"/>
  <c r="G56" i="17" s="1"/>
  <c r="G55" i="17" a="1"/>
  <c r="G55" i="17" s="1"/>
  <c r="F58" i="17"/>
  <c r="F57" i="17" a="1"/>
  <c r="F57" i="17" s="1"/>
  <c r="F56" i="17" a="1"/>
  <c r="F56" i="17" s="1"/>
  <c r="F55" i="17" a="1"/>
  <c r="F55" i="17" s="1"/>
  <c r="E58" i="17"/>
  <c r="E57" i="17" a="1"/>
  <c r="E57" i="17" s="1"/>
  <c r="E56" i="17" a="1"/>
  <c r="E56" i="17" s="1"/>
  <c r="E55" i="17" a="1"/>
  <c r="E55" i="17" s="1"/>
  <c r="D58" i="17"/>
  <c r="D57" i="17" a="1"/>
  <c r="D57" i="17" s="1"/>
  <c r="D56" i="17" a="1"/>
  <c r="D56" i="17" s="1"/>
  <c r="D55" i="17" a="1"/>
  <c r="D55" i="17" s="1"/>
  <c r="C56" i="17" a="1"/>
  <c r="C56" i="17" s="1"/>
  <c r="C58" i="17"/>
  <c r="C57" i="17" a="1"/>
  <c r="C57" i="17" s="1"/>
  <c r="C55" i="17" a="1"/>
  <c r="C55" i="17" s="1"/>
  <c r="E16" i="17" a="1"/>
  <c r="E16" i="17" s="1"/>
  <c r="E17" i="17"/>
  <c r="I14" i="17" l="1" a="1"/>
  <c r="I14" i="17" s="1"/>
  <c r="C48" i="24" l="1"/>
  <c r="C49" i="24" s="1"/>
  <c r="E48" i="24"/>
  <c r="E49" i="24" s="1"/>
  <c r="F48" i="24"/>
  <c r="F49" i="24" s="1"/>
  <c r="G48" i="24"/>
  <c r="G49" i="24" s="1"/>
  <c r="H48" i="24"/>
  <c r="H49" i="24" s="1"/>
  <c r="I48" i="24"/>
  <c r="I49" i="24" s="1"/>
  <c r="J48" i="24"/>
  <c r="J49" i="24" s="1"/>
  <c r="K48" i="24"/>
  <c r="K49" i="24" s="1"/>
  <c r="L48" i="24"/>
  <c r="L49" i="24" s="1"/>
  <c r="M48" i="24"/>
  <c r="N48" i="24"/>
  <c r="N49" i="24" s="1"/>
  <c r="O48" i="24"/>
  <c r="O49" i="24" s="1"/>
  <c r="P48" i="24"/>
  <c r="P49" i="24" s="1"/>
  <c r="Q48" i="24"/>
  <c r="Q49" i="24" s="1"/>
  <c r="R48" i="24"/>
  <c r="R49" i="24" s="1"/>
  <c r="S48" i="24"/>
  <c r="S49" i="24" s="1"/>
  <c r="T48" i="24"/>
  <c r="T49" i="24" s="1"/>
  <c r="U48" i="24"/>
  <c r="U49" i="24" s="1"/>
  <c r="V48" i="24"/>
  <c r="V49" i="24" s="1"/>
  <c r="W48" i="24"/>
  <c r="W49" i="24" s="1"/>
  <c r="X48" i="24"/>
  <c r="X49" i="24" s="1"/>
  <c r="Y48" i="24"/>
  <c r="Y49" i="24" s="1"/>
  <c r="Z48" i="24"/>
  <c r="Z49" i="24" s="1"/>
  <c r="AA48" i="24"/>
  <c r="AA49" i="24" s="1"/>
  <c r="AB48" i="24"/>
  <c r="AB49" i="24" s="1"/>
  <c r="AC48" i="24"/>
  <c r="AC49" i="24" s="1"/>
  <c r="AD48" i="24"/>
  <c r="AD49" i="24" s="1"/>
  <c r="AE48" i="24"/>
  <c r="AE49" i="24" s="1"/>
  <c r="AF48" i="24"/>
  <c r="AF49" i="24" s="1"/>
  <c r="AG48" i="24"/>
  <c r="AG49" i="24" s="1"/>
  <c r="AH48" i="24"/>
  <c r="AH49" i="24" s="1"/>
  <c r="AI48" i="24"/>
  <c r="AI49" i="24" s="1"/>
  <c r="AJ48" i="24"/>
  <c r="AJ49" i="24" s="1"/>
  <c r="AK48" i="24"/>
  <c r="AK49" i="24" s="1"/>
  <c r="AL48" i="24"/>
  <c r="AL49" i="24" s="1"/>
  <c r="AM48" i="24"/>
  <c r="AM49" i="24" s="1"/>
  <c r="AN48" i="24"/>
  <c r="AN49" i="24" s="1"/>
  <c r="AO48" i="24"/>
  <c r="AP48" i="24"/>
  <c r="AP49" i="24" s="1"/>
  <c r="AQ48" i="24"/>
  <c r="AQ49" i="24" s="1"/>
  <c r="AR48" i="24"/>
  <c r="AR49" i="24" s="1"/>
  <c r="AS48" i="24"/>
  <c r="AS49" i="24" s="1"/>
  <c r="AT48" i="24"/>
  <c r="AT49" i="24" s="1"/>
  <c r="AU48" i="24"/>
  <c r="AU49" i="24" s="1"/>
  <c r="AV48" i="24"/>
  <c r="AV49" i="24" s="1"/>
  <c r="AW48" i="24"/>
  <c r="AW49" i="24" s="1"/>
  <c r="AX48" i="24"/>
  <c r="AX49" i="24" s="1"/>
  <c r="AY48" i="24"/>
  <c r="AY49" i="24" s="1"/>
  <c r="AZ48" i="24"/>
  <c r="AZ49" i="24" s="1"/>
  <c r="BA48" i="24"/>
  <c r="BA49" i="24" s="1"/>
  <c r="BB48" i="24"/>
  <c r="BB49" i="24" s="1"/>
  <c r="BC48" i="24"/>
  <c r="BC49" i="24" s="1"/>
  <c r="BD48" i="24"/>
  <c r="BD49" i="24" s="1"/>
  <c r="BE48" i="24"/>
  <c r="BE49" i="24" s="1"/>
  <c r="BF48" i="24"/>
  <c r="BF49" i="24" s="1"/>
  <c r="D48" i="24"/>
  <c r="D49" i="24" s="1"/>
  <c r="D35" i="24"/>
  <c r="D36" i="24" s="1"/>
  <c r="E35" i="24"/>
  <c r="E36" i="24" s="1"/>
  <c r="F35" i="24"/>
  <c r="F36" i="24" s="1"/>
  <c r="G35" i="24"/>
  <c r="G36" i="24" s="1"/>
  <c r="H35" i="24"/>
  <c r="H36" i="24" s="1"/>
  <c r="I35" i="24"/>
  <c r="I36" i="24" s="1"/>
  <c r="J35" i="24"/>
  <c r="J36" i="24" s="1"/>
  <c r="K35" i="24"/>
  <c r="K36" i="24" s="1"/>
  <c r="L35" i="24"/>
  <c r="L36" i="24" s="1"/>
  <c r="M35" i="24"/>
  <c r="M36" i="24" s="1"/>
  <c r="N35" i="24"/>
  <c r="N36" i="24" s="1"/>
  <c r="O35" i="24"/>
  <c r="O36" i="24" s="1"/>
  <c r="P35" i="24"/>
  <c r="P36" i="24" s="1"/>
  <c r="Q35" i="24"/>
  <c r="Q36" i="24" s="1"/>
  <c r="R35" i="24"/>
  <c r="R36" i="24" s="1"/>
  <c r="S35" i="24"/>
  <c r="S36" i="24" s="1"/>
  <c r="T35" i="24"/>
  <c r="T36" i="24" s="1"/>
  <c r="U35" i="24"/>
  <c r="U36" i="24" s="1"/>
  <c r="V35" i="24"/>
  <c r="V36" i="24" s="1"/>
  <c r="W35" i="24"/>
  <c r="W36" i="24" s="1"/>
  <c r="X35" i="24"/>
  <c r="X36" i="24" s="1"/>
  <c r="Y35" i="24"/>
  <c r="Y36" i="24" s="1"/>
  <c r="Z35" i="24"/>
  <c r="Z36" i="24" s="1"/>
  <c r="AA35" i="24"/>
  <c r="AA36" i="24" s="1"/>
  <c r="AB35" i="24"/>
  <c r="AB36" i="24" s="1"/>
  <c r="AC35" i="24"/>
  <c r="AC36" i="24" s="1"/>
  <c r="AD35" i="24"/>
  <c r="AD36" i="24" s="1"/>
  <c r="AE35" i="24"/>
  <c r="AE36" i="24" s="1"/>
  <c r="C35" i="24"/>
  <c r="D26" i="24"/>
  <c r="D27" i="24" s="1"/>
  <c r="E26" i="24"/>
  <c r="E27" i="24" s="1"/>
  <c r="F26" i="24"/>
  <c r="F27" i="24" s="1"/>
  <c r="G26" i="24"/>
  <c r="G27" i="24" s="1"/>
  <c r="H26" i="24"/>
  <c r="I26" i="24"/>
  <c r="I27" i="24" s="1"/>
  <c r="J26" i="24"/>
  <c r="K26" i="24"/>
  <c r="K27" i="24" s="1"/>
  <c r="L26" i="24"/>
  <c r="L27" i="24" s="1"/>
  <c r="M26" i="24"/>
  <c r="M27" i="24" s="1"/>
  <c r="N26" i="24"/>
  <c r="N27" i="24" s="1"/>
  <c r="O26" i="24"/>
  <c r="O27" i="24" s="1"/>
  <c r="P26" i="24"/>
  <c r="P27" i="24" s="1"/>
  <c r="Q26" i="24"/>
  <c r="Q27" i="24" s="1"/>
  <c r="R26" i="24"/>
  <c r="R27" i="24" s="1"/>
  <c r="S26" i="24"/>
  <c r="S27" i="24" s="1"/>
  <c r="T26" i="24"/>
  <c r="T27" i="24" s="1"/>
  <c r="U26" i="24"/>
  <c r="U27" i="24" s="1"/>
  <c r="V26" i="24"/>
  <c r="V27" i="24" s="1"/>
  <c r="W26" i="24"/>
  <c r="W27" i="24" s="1"/>
  <c r="X26" i="24"/>
  <c r="X27" i="24" s="1"/>
  <c r="Y26" i="24"/>
  <c r="Y27" i="24" s="1"/>
  <c r="Z26" i="24"/>
  <c r="Z27" i="24" s="1"/>
  <c r="AA26" i="24"/>
  <c r="AA27" i="24" s="1"/>
  <c r="AB26" i="24"/>
  <c r="AB27" i="24" s="1"/>
  <c r="AC26" i="24"/>
  <c r="AC27" i="24" s="1"/>
  <c r="AD26" i="24"/>
  <c r="AD27" i="24" s="1"/>
  <c r="AE26" i="24"/>
  <c r="AE27" i="24" s="1"/>
  <c r="C26" i="24"/>
  <c r="C27" i="24" s="1"/>
  <c r="D19" i="24"/>
  <c r="D20" i="24" s="1"/>
  <c r="E19" i="24"/>
  <c r="E20" i="24" s="1"/>
  <c r="F19" i="24"/>
  <c r="F20" i="24" s="1"/>
  <c r="G19" i="24"/>
  <c r="G20" i="24" s="1"/>
  <c r="H19" i="24"/>
  <c r="H20" i="24" s="1"/>
  <c r="I19" i="24"/>
  <c r="I20" i="24" s="1"/>
  <c r="J19" i="24"/>
  <c r="J20" i="24" s="1"/>
  <c r="K19" i="24"/>
  <c r="K20" i="24" s="1"/>
  <c r="L19" i="24"/>
  <c r="L20" i="24" s="1"/>
  <c r="M19" i="24"/>
  <c r="M20" i="24" s="1"/>
  <c r="N19" i="24"/>
  <c r="N20" i="24" s="1"/>
  <c r="O19" i="24"/>
  <c r="O20" i="24" s="1"/>
  <c r="P19" i="24"/>
  <c r="P20" i="24" s="1"/>
  <c r="Q19" i="24"/>
  <c r="Q20" i="24" s="1"/>
  <c r="R19" i="24"/>
  <c r="R20" i="24" s="1"/>
  <c r="S19" i="24"/>
  <c r="S20" i="24" s="1"/>
  <c r="T19" i="24"/>
  <c r="T20" i="24" s="1"/>
  <c r="U19" i="24"/>
  <c r="U20" i="24" s="1"/>
  <c r="V19" i="24"/>
  <c r="V20" i="24" s="1"/>
  <c r="W19" i="24"/>
  <c r="W20" i="24" s="1"/>
  <c r="X19" i="24"/>
  <c r="X20" i="24" s="1"/>
  <c r="Y19" i="24"/>
  <c r="Y20" i="24" s="1"/>
  <c r="Z19" i="24"/>
  <c r="Z20" i="24" s="1"/>
  <c r="AA19" i="24"/>
  <c r="AA20" i="24" s="1"/>
  <c r="AB19" i="24"/>
  <c r="AB20" i="24" s="1"/>
  <c r="AC19" i="24"/>
  <c r="AC20" i="24" s="1"/>
  <c r="AD19" i="24"/>
  <c r="AD20" i="24" s="1"/>
  <c r="AE19" i="24"/>
  <c r="AE20" i="24" s="1"/>
  <c r="C19" i="24"/>
  <c r="C20" i="24" s="1"/>
  <c r="D13" i="24"/>
  <c r="D14" i="24" s="1"/>
  <c r="E13" i="24"/>
  <c r="E14" i="24" s="1"/>
  <c r="F13" i="24"/>
  <c r="F14" i="24" s="1"/>
  <c r="G13" i="24"/>
  <c r="G14" i="24" s="1"/>
  <c r="H13" i="24"/>
  <c r="H14" i="24" s="1"/>
  <c r="I13" i="24"/>
  <c r="I14" i="24" s="1"/>
  <c r="J13" i="24"/>
  <c r="J14" i="24" s="1"/>
  <c r="K13" i="24"/>
  <c r="K14" i="24" s="1"/>
  <c r="L13" i="24"/>
  <c r="L14" i="24" s="1"/>
  <c r="M13" i="24"/>
  <c r="M14" i="24" s="1"/>
  <c r="N13" i="24"/>
  <c r="N14" i="24" s="1"/>
  <c r="O13" i="24"/>
  <c r="O14" i="24" s="1"/>
  <c r="P13" i="24"/>
  <c r="P14" i="24" s="1"/>
  <c r="Q13" i="24"/>
  <c r="Q14" i="24" s="1"/>
  <c r="R13" i="24"/>
  <c r="R14" i="24" s="1"/>
  <c r="S13" i="24"/>
  <c r="S14" i="24" s="1"/>
  <c r="T13" i="24"/>
  <c r="T14" i="24" s="1"/>
  <c r="U13" i="24"/>
  <c r="U14" i="24" s="1"/>
  <c r="V13" i="24"/>
  <c r="V14" i="24" s="1"/>
  <c r="W13" i="24"/>
  <c r="W14" i="24" s="1"/>
  <c r="X13" i="24"/>
  <c r="X14" i="24" s="1"/>
  <c r="Y13" i="24"/>
  <c r="Y14" i="24" s="1"/>
  <c r="Z13" i="24"/>
  <c r="Z14" i="24" s="1"/>
  <c r="AA13" i="24"/>
  <c r="AA14" i="24" s="1"/>
  <c r="AB13" i="24"/>
  <c r="AB14" i="24" s="1"/>
  <c r="AC13" i="24"/>
  <c r="AC14" i="24" s="1"/>
  <c r="AD13" i="24"/>
  <c r="AD14" i="24" s="1"/>
  <c r="AE13" i="24"/>
  <c r="AE14" i="24" s="1"/>
  <c r="Y34" i="17" l="1" a="1"/>
  <c r="Y34" i="17" s="1"/>
  <c r="O17" i="17" l="1"/>
  <c r="H44" i="17" l="1" a="1"/>
  <c r="H44" i="17" s="1"/>
  <c r="AE47" i="17" l="1"/>
  <c r="AE46" i="17" a="1"/>
  <c r="AE46" i="17" s="1"/>
  <c r="AE45" i="17" a="1"/>
  <c r="AE45" i="17" s="1"/>
  <c r="AE44" i="17" a="1"/>
  <c r="AE44" i="17" s="1"/>
  <c r="AE37" i="17"/>
  <c r="AE36" i="17" a="1"/>
  <c r="AE36" i="17" s="1"/>
  <c r="AE35" i="17" a="1"/>
  <c r="AE35" i="17" s="1"/>
  <c r="AE34" i="17" a="1"/>
  <c r="AE34" i="17" s="1"/>
  <c r="AE27" i="17"/>
  <c r="AE26" i="17" a="1"/>
  <c r="AE26" i="17" s="1"/>
  <c r="AE25" i="17" a="1"/>
  <c r="AE25" i="17" s="1"/>
  <c r="AE24" i="17" a="1"/>
  <c r="AE24" i="17" s="1"/>
  <c r="AE17" i="17"/>
  <c r="AE16" i="17" a="1"/>
  <c r="AE16" i="17" s="1"/>
  <c r="AE15" i="17" a="1"/>
  <c r="AE15" i="17" s="1"/>
  <c r="AE14" i="17" a="1"/>
  <c r="AE14" i="17" s="1"/>
  <c r="AK78" i="17" a="1"/>
  <c r="AK78" i="17" s="1"/>
  <c r="AL78" i="17" a="1"/>
  <c r="AL78" i="17" s="1"/>
  <c r="AM78" i="17" a="1"/>
  <c r="AM78" i="17" s="1"/>
  <c r="AN78" i="17" a="1"/>
  <c r="AN78" i="17" s="1"/>
  <c r="AO78" i="17" a="1"/>
  <c r="AO78" i="17" s="1"/>
  <c r="AP78" i="17" a="1"/>
  <c r="AP78" i="17" s="1"/>
  <c r="AQ78" i="17" a="1"/>
  <c r="AQ78" i="17" s="1"/>
  <c r="AR78" i="17" a="1"/>
  <c r="AR78" i="17" s="1"/>
  <c r="AS78" i="17" a="1"/>
  <c r="AS78" i="17" s="1"/>
  <c r="AT78" i="17" a="1"/>
  <c r="AT78" i="17" s="1"/>
  <c r="AU78" i="17" a="1"/>
  <c r="AU78" i="17" s="1"/>
  <c r="AV78" i="17" a="1"/>
  <c r="AV78" i="17" s="1"/>
  <c r="AW78" i="17" a="1"/>
  <c r="AW78" i="17" s="1"/>
  <c r="AX78" i="17" a="1"/>
  <c r="AX78" i="17" s="1"/>
  <c r="AY78" i="17" a="1"/>
  <c r="AY78" i="17" s="1"/>
  <c r="AZ78" i="17" a="1"/>
  <c r="AZ78" i="17" s="1"/>
  <c r="BA78" i="17" a="1"/>
  <c r="BA78" i="17" s="1"/>
  <c r="BB78" i="17" a="1"/>
  <c r="BB78" i="17" s="1"/>
  <c r="BC78" i="17" a="1"/>
  <c r="BC78" i="17" s="1"/>
  <c r="BD78" i="17" a="1"/>
  <c r="BD78" i="17" s="1"/>
  <c r="BE78" i="17" a="1"/>
  <c r="BE78" i="17" s="1"/>
  <c r="BF78" i="17" a="1"/>
  <c r="BF78" i="17" s="1"/>
  <c r="AK79" i="17" a="1"/>
  <c r="AK79" i="17" s="1"/>
  <c r="AL79" i="17" a="1"/>
  <c r="AL79" i="17" s="1"/>
  <c r="AM79" i="17" a="1"/>
  <c r="AM79" i="17" s="1"/>
  <c r="AN79" i="17" a="1"/>
  <c r="AN79" i="17" s="1"/>
  <c r="AO79" i="17" a="1"/>
  <c r="AO79" i="17" s="1"/>
  <c r="AP79" i="17" a="1"/>
  <c r="AP79" i="17" s="1"/>
  <c r="AQ79" i="17" a="1"/>
  <c r="AQ79" i="17" s="1"/>
  <c r="AR79" i="17" a="1"/>
  <c r="AR79" i="17" s="1"/>
  <c r="AS79" i="17" a="1"/>
  <c r="AS79" i="17" s="1"/>
  <c r="AT79" i="17" a="1"/>
  <c r="AT79" i="17" s="1"/>
  <c r="AU79" i="17" a="1"/>
  <c r="AU79" i="17" s="1"/>
  <c r="AV79" i="17" a="1"/>
  <c r="AV79" i="17" s="1"/>
  <c r="AW79" i="17" a="1"/>
  <c r="AW79" i="17" s="1"/>
  <c r="AX79" i="17" a="1"/>
  <c r="AX79" i="17" s="1"/>
  <c r="AY79" i="17" a="1"/>
  <c r="AY79" i="17" s="1"/>
  <c r="AZ79" i="17" a="1"/>
  <c r="AZ79" i="17" s="1"/>
  <c r="BA79" i="17" a="1"/>
  <c r="BA79" i="17" s="1"/>
  <c r="BB79" i="17" a="1"/>
  <c r="BB79" i="17" s="1"/>
  <c r="BC79" i="17" a="1"/>
  <c r="BC79" i="17" s="1"/>
  <c r="BD79" i="17" a="1"/>
  <c r="BD79" i="17" s="1"/>
  <c r="BE79" i="17" a="1"/>
  <c r="BE79" i="17" s="1"/>
  <c r="BF79" i="17" a="1"/>
  <c r="BF79" i="17" s="1"/>
  <c r="AK80" i="17"/>
  <c r="AL80" i="17"/>
  <c r="AM80" i="17"/>
  <c r="AN80" i="17"/>
  <c r="AO80" i="17"/>
  <c r="AP80" i="17"/>
  <c r="AQ80" i="17"/>
  <c r="AR80" i="17"/>
  <c r="AS80" i="17"/>
  <c r="AT80" i="17"/>
  <c r="AU80" i="17"/>
  <c r="AV80" i="17"/>
  <c r="AW80" i="17"/>
  <c r="AX80" i="17"/>
  <c r="AY80" i="17"/>
  <c r="AZ80" i="17"/>
  <c r="BA80" i="17"/>
  <c r="BB80" i="17"/>
  <c r="BC80" i="17"/>
  <c r="BD80" i="17"/>
  <c r="BE80" i="17"/>
  <c r="BF80" i="17"/>
  <c r="AJ78" i="17" a="1"/>
  <c r="AJ78" i="17" s="1"/>
  <c r="AJ79" i="17" a="1"/>
  <c r="AJ79" i="17" s="1"/>
  <c r="AJ80" i="17"/>
  <c r="AH78" i="17" a="1"/>
  <c r="AH78" i="17" s="1"/>
  <c r="AI78" i="17" a="1"/>
  <c r="AI78" i="17" s="1"/>
  <c r="AH79" i="17" a="1"/>
  <c r="AH79" i="17" s="1"/>
  <c r="AI79" i="17" a="1"/>
  <c r="AI79" i="17" s="1"/>
  <c r="AH80" i="17"/>
  <c r="AI80" i="17"/>
  <c r="AG78" i="17" a="1"/>
  <c r="AG78" i="17" s="1"/>
  <c r="AG79" i="17" a="1"/>
  <c r="AG79" i="17" s="1"/>
  <c r="AG80" i="17"/>
  <c r="AF78" i="17" a="1"/>
  <c r="AF78" i="17" s="1"/>
  <c r="AF79" i="17" a="1"/>
  <c r="AF79" i="17" s="1"/>
  <c r="AF80" i="17"/>
  <c r="AE78" i="17" a="1"/>
  <c r="AE78" i="17" s="1"/>
  <c r="AE79" i="17" a="1"/>
  <c r="AE79" i="17" s="1"/>
  <c r="AE80" i="17"/>
  <c r="AD78" i="17" a="1"/>
  <c r="AD78" i="17" s="1"/>
  <c r="AD79" i="17" a="1"/>
  <c r="AD79" i="17" s="1"/>
  <c r="AD80" i="17"/>
  <c r="AC78" i="17" a="1"/>
  <c r="AC78" i="17" s="1"/>
  <c r="AC79" i="17" a="1"/>
  <c r="AC79" i="17" s="1"/>
  <c r="AC80" i="17"/>
  <c r="AB78" i="17" a="1"/>
  <c r="AB78" i="17" s="1"/>
  <c r="AB79" i="17" a="1"/>
  <c r="AB79" i="17" s="1"/>
  <c r="AB80" i="17"/>
  <c r="AA78" i="17" a="1"/>
  <c r="AA78" i="17" s="1"/>
  <c r="AA79" i="17" a="1"/>
  <c r="AA79" i="17" s="1"/>
  <c r="AA80" i="17"/>
  <c r="Z78" i="17" a="1"/>
  <c r="Z78" i="17" s="1"/>
  <c r="Z79" i="17" a="1"/>
  <c r="Z79" i="17" s="1"/>
  <c r="Z80" i="17"/>
  <c r="Y78" i="17" a="1"/>
  <c r="Y78" i="17" s="1"/>
  <c r="Y79" i="17" a="1"/>
  <c r="Y79" i="17" s="1"/>
  <c r="Y80" i="17"/>
  <c r="X78" i="17" a="1"/>
  <c r="X78" i="17" s="1"/>
  <c r="X79" i="17" a="1"/>
  <c r="X79" i="17" s="1"/>
  <c r="X80" i="17"/>
  <c r="W78" i="17" a="1"/>
  <c r="W78" i="17" s="1"/>
  <c r="W79" i="17" a="1"/>
  <c r="W79" i="17" s="1"/>
  <c r="W80" i="17"/>
  <c r="V78" i="17" a="1"/>
  <c r="V78" i="17" s="1"/>
  <c r="V79" i="17" a="1"/>
  <c r="V79" i="17" s="1"/>
  <c r="V80" i="17"/>
  <c r="U78" i="17" a="1"/>
  <c r="U78" i="17" s="1"/>
  <c r="U79" i="17" a="1"/>
  <c r="U79" i="17" s="1"/>
  <c r="U80" i="17"/>
  <c r="T78" i="17" a="1"/>
  <c r="T78" i="17" s="1"/>
  <c r="T79" i="17" a="1"/>
  <c r="T79" i="17" s="1"/>
  <c r="T80" i="17"/>
  <c r="S78" i="17" a="1"/>
  <c r="S78" i="17" s="1"/>
  <c r="S79" i="17" a="1"/>
  <c r="S79" i="17" s="1"/>
  <c r="S80" i="17"/>
  <c r="R78" i="17" a="1"/>
  <c r="R78" i="17" s="1"/>
  <c r="R79" i="17" a="1"/>
  <c r="R79" i="17" s="1"/>
  <c r="R80" i="17"/>
  <c r="Q78" i="17" a="1"/>
  <c r="Q78" i="17" s="1"/>
  <c r="Q79" i="17" a="1"/>
  <c r="Q79" i="17" s="1"/>
  <c r="Q80" i="17"/>
  <c r="P78" i="17" a="1"/>
  <c r="P78" i="17" s="1"/>
  <c r="P79" i="17" a="1"/>
  <c r="P79" i="17" s="1"/>
  <c r="P80" i="17"/>
  <c r="O78" i="17" a="1"/>
  <c r="O78" i="17" s="1"/>
  <c r="O79" i="17" a="1"/>
  <c r="O79" i="17" s="1"/>
  <c r="O80" i="17"/>
  <c r="N78" i="17" a="1"/>
  <c r="N78" i="17" s="1"/>
  <c r="N79" i="17" a="1"/>
  <c r="N79" i="17" s="1"/>
  <c r="N80" i="17"/>
  <c r="M78" i="17" a="1"/>
  <c r="M78" i="17" s="1"/>
  <c r="M79" i="17" a="1"/>
  <c r="M79" i="17" s="1"/>
  <c r="M80" i="17"/>
  <c r="L78" i="17" a="1"/>
  <c r="L78" i="17" s="1"/>
  <c r="L79" i="17" a="1"/>
  <c r="L79" i="17" s="1"/>
  <c r="L80" i="17"/>
  <c r="K78" i="17" a="1"/>
  <c r="K78" i="17" s="1"/>
  <c r="K79" i="17" a="1"/>
  <c r="K79" i="17" s="1"/>
  <c r="K80" i="17"/>
  <c r="J80" i="17"/>
  <c r="J79" i="17" a="1"/>
  <c r="J79" i="17" s="1"/>
  <c r="J78" i="17" a="1"/>
  <c r="J78" i="17" s="1"/>
  <c r="I80" i="17"/>
  <c r="I79" i="17" a="1"/>
  <c r="I79" i="17" s="1"/>
  <c r="I78" i="17" a="1"/>
  <c r="I78" i="17" s="1"/>
  <c r="H77" i="17" a="1"/>
  <c r="H77" i="17" s="1"/>
  <c r="G77" i="17" a="1"/>
  <c r="G77" i="17" s="1"/>
  <c r="F77" i="17" a="1"/>
  <c r="F77" i="17" s="1"/>
  <c r="E77" i="17" a="1"/>
  <c r="E77" i="17" s="1"/>
  <c r="D77" i="17" a="1"/>
  <c r="D77" i="17" s="1"/>
  <c r="I77" i="17" a="1"/>
  <c r="I77" i="17" s="1"/>
  <c r="J77" i="17" a="1"/>
  <c r="J77" i="17" s="1"/>
  <c r="K77" i="17" a="1"/>
  <c r="K77" i="17" s="1"/>
  <c r="L77" i="17" a="1"/>
  <c r="L77" i="17" s="1"/>
  <c r="M77" i="17" a="1"/>
  <c r="M77" i="17" s="1"/>
  <c r="N77" i="17" a="1"/>
  <c r="N77" i="17" s="1"/>
  <c r="O77" i="17" a="1"/>
  <c r="O77" i="17" s="1"/>
  <c r="P77" i="17" a="1"/>
  <c r="P77" i="17" s="1"/>
  <c r="Q77" i="17" a="1"/>
  <c r="Q77" i="17" s="1"/>
  <c r="R77" i="17" a="1"/>
  <c r="R77" i="17" s="1"/>
  <c r="S77" i="17" a="1"/>
  <c r="S77" i="17" s="1"/>
  <c r="T77" i="17" a="1"/>
  <c r="T77" i="17" s="1"/>
  <c r="U77" i="17" a="1"/>
  <c r="U77" i="17" s="1"/>
  <c r="V77" i="17" a="1"/>
  <c r="V77" i="17" s="1"/>
  <c r="W77" i="17" a="1"/>
  <c r="W77" i="17" s="1"/>
  <c r="X77" i="17" a="1"/>
  <c r="X77" i="17" s="1"/>
  <c r="Y77" i="17" a="1"/>
  <c r="Y77" i="17" s="1"/>
  <c r="Z77" i="17" a="1"/>
  <c r="Z77" i="17" s="1"/>
  <c r="AA77" i="17" a="1"/>
  <c r="AA77" i="17" s="1"/>
  <c r="AB77" i="17" a="1"/>
  <c r="AB77" i="17" s="1"/>
  <c r="AC77" i="17" a="1"/>
  <c r="AC77" i="17" s="1"/>
  <c r="AD77" i="17" a="1"/>
  <c r="AD77" i="17" s="1"/>
  <c r="AE77" i="17" a="1"/>
  <c r="AE77" i="17" s="1"/>
  <c r="AF77" i="17" a="1"/>
  <c r="AF77" i="17" s="1"/>
  <c r="AG77" i="17" a="1"/>
  <c r="AG77" i="17" s="1"/>
  <c r="AH77" i="17" a="1"/>
  <c r="AH77" i="17" s="1"/>
  <c r="AI77" i="17" a="1"/>
  <c r="AI77" i="17" s="1"/>
  <c r="AJ77" i="17" a="1"/>
  <c r="AJ77" i="17" s="1"/>
  <c r="AK77" i="17" a="1"/>
  <c r="AK77" i="17" s="1"/>
  <c r="AL77" i="17" a="1"/>
  <c r="AL77" i="17" s="1"/>
  <c r="AM77" i="17" a="1"/>
  <c r="AM77" i="17" s="1"/>
  <c r="AN77" i="17" a="1"/>
  <c r="AN77" i="17" s="1"/>
  <c r="AO77" i="17" a="1"/>
  <c r="AO77" i="17" s="1"/>
  <c r="AP77" i="17" a="1"/>
  <c r="AP77" i="17" s="1"/>
  <c r="AQ77" i="17" a="1"/>
  <c r="AQ77" i="17" s="1"/>
  <c r="AR77" i="17" a="1"/>
  <c r="AR77" i="17" s="1"/>
  <c r="AS77" i="17" a="1"/>
  <c r="AS77" i="17" s="1"/>
  <c r="AT77" i="17" a="1"/>
  <c r="AT77" i="17" s="1"/>
  <c r="AU77" i="17" a="1"/>
  <c r="AU77" i="17" s="1"/>
  <c r="AV77" i="17" a="1"/>
  <c r="AV77" i="17" s="1"/>
  <c r="AW77" i="17" a="1"/>
  <c r="AW77" i="17" s="1"/>
  <c r="AX77" i="17" a="1"/>
  <c r="AX77" i="17" s="1"/>
  <c r="AY77" i="17" a="1"/>
  <c r="AY77" i="17" s="1"/>
  <c r="AZ77" i="17" a="1"/>
  <c r="AZ77" i="17" s="1"/>
  <c r="BA77" i="17" a="1"/>
  <c r="BA77" i="17" s="1"/>
  <c r="BB77" i="17" a="1"/>
  <c r="BB77" i="17" s="1"/>
  <c r="BC77" i="17" a="1"/>
  <c r="BC77" i="17" s="1"/>
  <c r="BE77" i="17" a="1"/>
  <c r="BE77" i="17" s="1"/>
  <c r="BF77" i="17" a="1"/>
  <c r="BF77" i="17" s="1"/>
  <c r="BD77" i="17" a="1"/>
  <c r="BD77" i="17" s="1"/>
  <c r="D15" i="17" a="1"/>
  <c r="D15" i="17" s="1"/>
  <c r="E15" i="17" a="1"/>
  <c r="E15" i="17" s="1"/>
  <c r="F15" i="17" a="1"/>
  <c r="F15" i="17" s="1"/>
  <c r="G15" i="17" a="1"/>
  <c r="G15" i="17" s="1"/>
  <c r="H15" i="17" a="1"/>
  <c r="H15" i="17" s="1"/>
  <c r="I15" i="17" a="1"/>
  <c r="I15" i="17" s="1"/>
  <c r="J15" i="17" a="1"/>
  <c r="J15" i="17" s="1"/>
  <c r="K15" i="17" a="1"/>
  <c r="K15" i="17" s="1"/>
  <c r="L15" i="17" a="1"/>
  <c r="L15" i="17" s="1"/>
  <c r="M15" i="17" a="1"/>
  <c r="M15" i="17" s="1"/>
  <c r="N15" i="17" a="1"/>
  <c r="N15" i="17" s="1"/>
  <c r="O15" i="17" a="1"/>
  <c r="O15" i="17" s="1"/>
  <c r="P15" i="17" a="1"/>
  <c r="P15" i="17" s="1"/>
  <c r="Q15" i="17" a="1"/>
  <c r="Q15" i="17" s="1"/>
  <c r="R15" i="17" a="1"/>
  <c r="R15" i="17" s="1"/>
  <c r="S15" i="17" a="1"/>
  <c r="S15" i="17" s="1"/>
  <c r="T15" i="17" a="1"/>
  <c r="T15" i="17" s="1"/>
  <c r="U15" i="17" a="1"/>
  <c r="U15" i="17" s="1"/>
  <c r="V15" i="17" a="1"/>
  <c r="V15" i="17" s="1"/>
  <c r="W15" i="17" a="1"/>
  <c r="W15" i="17" s="1"/>
  <c r="X15" i="17" a="1"/>
  <c r="X15" i="17" s="1"/>
  <c r="Y15" i="17" a="1"/>
  <c r="Y15" i="17" s="1"/>
  <c r="Z15" i="17" a="1"/>
  <c r="Z15" i="17" s="1"/>
  <c r="AA15" i="17" a="1"/>
  <c r="AA15" i="17" s="1"/>
  <c r="AB15" i="17" a="1"/>
  <c r="AB15" i="17" s="1"/>
  <c r="AC15" i="17" a="1"/>
  <c r="AC15" i="17" s="1"/>
  <c r="AD15" i="17" a="1"/>
  <c r="AD15" i="17" s="1"/>
  <c r="D16" i="17" a="1"/>
  <c r="D16" i="17" s="1"/>
  <c r="F16" i="17" a="1"/>
  <c r="F16" i="17" s="1"/>
  <c r="G16" i="17" a="1"/>
  <c r="G16" i="17" s="1"/>
  <c r="H16" i="17" a="1"/>
  <c r="H16" i="17" s="1"/>
  <c r="I16" i="17" a="1"/>
  <c r="I16" i="17" s="1"/>
  <c r="J16" i="17" a="1"/>
  <c r="J16" i="17" s="1"/>
  <c r="K16" i="17" a="1"/>
  <c r="K16" i="17" s="1"/>
  <c r="L16" i="17" a="1"/>
  <c r="L16" i="17" s="1"/>
  <c r="M16" i="17" a="1"/>
  <c r="M16" i="17" s="1"/>
  <c r="N16" i="17" a="1"/>
  <c r="N16" i="17" s="1"/>
  <c r="O16" i="17" a="1"/>
  <c r="O16" i="17" s="1"/>
  <c r="P16" i="17" a="1"/>
  <c r="P16" i="17" s="1"/>
  <c r="Q16" i="17" a="1"/>
  <c r="Q16" i="17" s="1"/>
  <c r="R16" i="17" a="1"/>
  <c r="R16" i="17" s="1"/>
  <c r="S16" i="17" a="1"/>
  <c r="S16" i="17" s="1"/>
  <c r="T16" i="17" a="1"/>
  <c r="T16" i="17" s="1"/>
  <c r="U16" i="17" a="1"/>
  <c r="U16" i="17" s="1"/>
  <c r="V16" i="17" a="1"/>
  <c r="V16" i="17" s="1"/>
  <c r="W16" i="17" a="1"/>
  <c r="W16" i="17" s="1"/>
  <c r="X16" i="17" a="1"/>
  <c r="X16" i="17" s="1"/>
  <c r="Y16" i="17" a="1"/>
  <c r="Y16" i="17" s="1"/>
  <c r="Z16" i="17" a="1"/>
  <c r="Z16" i="17" s="1"/>
  <c r="AA16" i="17" a="1"/>
  <c r="AA16" i="17" s="1"/>
  <c r="AB16" i="17" a="1"/>
  <c r="AB16" i="17" s="1"/>
  <c r="AC16" i="17" a="1"/>
  <c r="AC16" i="17" s="1"/>
  <c r="AD16" i="17" a="1"/>
  <c r="AD16" i="17" s="1"/>
  <c r="D17" i="17"/>
  <c r="F17" i="17"/>
  <c r="G17" i="17"/>
  <c r="H17" i="17"/>
  <c r="I17" i="17"/>
  <c r="J17" i="17"/>
  <c r="K17" i="17"/>
  <c r="M17" i="17"/>
  <c r="N17" i="17"/>
  <c r="P17" i="17"/>
  <c r="Q17" i="17"/>
  <c r="R17" i="17"/>
  <c r="S17" i="17"/>
  <c r="T17" i="17"/>
  <c r="U17" i="17"/>
  <c r="V17" i="17"/>
  <c r="W17" i="17"/>
  <c r="X17" i="17"/>
  <c r="Y17" i="17"/>
  <c r="Z17" i="17"/>
  <c r="AA17" i="17"/>
  <c r="AB17" i="17"/>
  <c r="AC17" i="17"/>
  <c r="AD17" i="17"/>
  <c r="C17" i="17"/>
  <c r="C16" i="17" a="1"/>
  <c r="C16" i="17" s="1"/>
  <c r="C15" i="17" a="1"/>
  <c r="C15" i="17" s="1"/>
  <c r="D25" i="17" a="1"/>
  <c r="D25" i="17" s="1"/>
  <c r="E25" i="17" a="1"/>
  <c r="E25" i="17" s="1"/>
  <c r="F25" i="17" a="1"/>
  <c r="F25" i="17" s="1"/>
  <c r="G25" i="17" a="1"/>
  <c r="G25" i="17" s="1"/>
  <c r="H25" i="17" a="1"/>
  <c r="H25" i="17" s="1"/>
  <c r="I25" i="17" a="1"/>
  <c r="I25" i="17" s="1"/>
  <c r="J25" i="17" a="1"/>
  <c r="J25" i="17" s="1"/>
  <c r="K25" i="17" a="1"/>
  <c r="K25" i="17" s="1"/>
  <c r="L25" i="17" a="1"/>
  <c r="L25" i="17" s="1"/>
  <c r="M25" i="17" a="1"/>
  <c r="M25" i="17" s="1"/>
  <c r="N25" i="17" a="1"/>
  <c r="N25" i="17" s="1"/>
  <c r="O25" i="17" a="1"/>
  <c r="O25" i="17" s="1"/>
  <c r="P25" i="17" a="1"/>
  <c r="P25" i="17" s="1"/>
  <c r="Q25" i="17" a="1"/>
  <c r="Q25" i="17" s="1"/>
  <c r="R25" i="17" a="1"/>
  <c r="R25" i="17" s="1"/>
  <c r="S25" i="17" a="1"/>
  <c r="S25" i="17" s="1"/>
  <c r="T25" i="17" a="1"/>
  <c r="T25" i="17" s="1"/>
  <c r="U25" i="17" a="1"/>
  <c r="U25" i="17" s="1"/>
  <c r="V25" i="17" a="1"/>
  <c r="V25" i="17" s="1"/>
  <c r="W25" i="17" a="1"/>
  <c r="W25" i="17" s="1"/>
  <c r="X25" i="17" a="1"/>
  <c r="X25" i="17" s="1"/>
  <c r="Y25" i="17" a="1"/>
  <c r="Y25" i="17" s="1"/>
  <c r="Z25" i="17" a="1"/>
  <c r="Z25" i="17" s="1"/>
  <c r="AA25" i="17" a="1"/>
  <c r="AA25" i="17" s="1"/>
  <c r="AB25" i="17" a="1"/>
  <c r="AB25" i="17" s="1"/>
  <c r="AC25" i="17" a="1"/>
  <c r="AC25" i="17" s="1"/>
  <c r="AD25" i="17" a="1"/>
  <c r="AD25" i="17" s="1"/>
  <c r="D26" i="17" a="1"/>
  <c r="D26" i="17" s="1"/>
  <c r="E26" i="17" a="1"/>
  <c r="E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Y26" i="17" a="1"/>
  <c r="Y26" i="17" s="1"/>
  <c r="Z26" i="17" a="1"/>
  <c r="Z26" i="17" s="1"/>
  <c r="AA26" i="17" a="1"/>
  <c r="AA26" i="17" s="1"/>
  <c r="AB26" i="17" a="1"/>
  <c r="AB26" i="17" s="1"/>
  <c r="AC26" i="17" a="1"/>
  <c r="AC26" i="17" s="1"/>
  <c r="AD26" i="17" a="1"/>
  <c r="AD26" i="17" s="1"/>
  <c r="D27" i="17"/>
  <c r="E27" i="17"/>
  <c r="F27" i="17"/>
  <c r="G27" i="17"/>
  <c r="H27" i="17"/>
  <c r="I27" i="17"/>
  <c r="J27" i="17"/>
  <c r="K27" i="17"/>
  <c r="M27" i="17"/>
  <c r="N27" i="17"/>
  <c r="O27" i="17"/>
  <c r="P27" i="17"/>
  <c r="Q27" i="17"/>
  <c r="R27" i="17"/>
  <c r="S27" i="17"/>
  <c r="T27" i="17"/>
  <c r="U27" i="17"/>
  <c r="V27" i="17"/>
  <c r="W27" i="17"/>
  <c r="X27" i="17"/>
  <c r="Y27" i="17"/>
  <c r="Z27" i="17"/>
  <c r="AA27" i="17"/>
  <c r="AB27" i="17"/>
  <c r="AC27" i="17"/>
  <c r="AD27" i="17"/>
  <c r="C27" i="17"/>
  <c r="C26" i="17" a="1"/>
  <c r="C26" i="17" s="1"/>
  <c r="C25" i="17" a="1"/>
  <c r="C25" i="17" s="1"/>
  <c r="D35" i="17" a="1"/>
  <c r="D35" i="17" s="1"/>
  <c r="E35" i="17" a="1"/>
  <c r="E35" i="17" s="1"/>
  <c r="F35" i="17" a="1"/>
  <c r="F35" i="17" s="1"/>
  <c r="G35" i="17" a="1"/>
  <c r="G35" i="17" s="1"/>
  <c r="H35" i="17" a="1"/>
  <c r="H35" i="17" s="1"/>
  <c r="I35" i="17" a="1"/>
  <c r="I35" i="17" s="1"/>
  <c r="J35" i="17" a="1"/>
  <c r="J35" i="17" s="1"/>
  <c r="K35" i="17" a="1"/>
  <c r="K35" i="17" s="1"/>
  <c r="L35" i="17" a="1"/>
  <c r="L35" i="17" s="1"/>
  <c r="M35" i="17" a="1"/>
  <c r="M35" i="17" s="1"/>
  <c r="N35" i="17" a="1"/>
  <c r="N35" i="17" s="1"/>
  <c r="O35" i="17" a="1"/>
  <c r="O35" i="17" s="1"/>
  <c r="P35" i="17" a="1"/>
  <c r="P35" i="17" s="1"/>
  <c r="Q35" i="17" a="1"/>
  <c r="Q35" i="17" s="1"/>
  <c r="R35" i="17" a="1"/>
  <c r="R35" i="17" s="1"/>
  <c r="S35" i="17" a="1"/>
  <c r="S35" i="17" s="1"/>
  <c r="T35" i="17" a="1"/>
  <c r="T35" i="17" s="1"/>
  <c r="U35" i="17" a="1"/>
  <c r="U35" i="17" s="1"/>
  <c r="V35" i="17" a="1"/>
  <c r="V35" i="17" s="1"/>
  <c r="W35" i="17" a="1"/>
  <c r="W35" i="17" s="1"/>
  <c r="X35" i="17" a="1"/>
  <c r="X35" i="17" s="1"/>
  <c r="Y35" i="17" a="1"/>
  <c r="Y35" i="17" s="1"/>
  <c r="Z35" i="17" a="1"/>
  <c r="Z35" i="17" s="1"/>
  <c r="AA35" i="17" a="1"/>
  <c r="AA35" i="17" s="1"/>
  <c r="AB35" i="17" a="1"/>
  <c r="AB35" i="17" s="1"/>
  <c r="AC35" i="17" a="1"/>
  <c r="AC35" i="17" s="1"/>
  <c r="AD35" i="17" a="1"/>
  <c r="AD35" i="17" s="1"/>
  <c r="D36" i="17" a="1"/>
  <c r="D36" i="17" s="1"/>
  <c r="E36" i="17" a="1"/>
  <c r="E36" i="17" s="1"/>
  <c r="F36" i="17" a="1"/>
  <c r="F36" i="17" s="1"/>
  <c r="G36" i="17" a="1"/>
  <c r="G36" i="17" s="1"/>
  <c r="H36" i="17" a="1"/>
  <c r="H36" i="17" s="1"/>
  <c r="I36" i="17" a="1"/>
  <c r="I36" i="17" s="1"/>
  <c r="J36" i="17" a="1"/>
  <c r="J36" i="17" s="1"/>
  <c r="K36" i="17" a="1"/>
  <c r="K36" i="17" s="1"/>
  <c r="L36" i="17" a="1"/>
  <c r="L36" i="17" s="1"/>
  <c r="M36" i="17" a="1"/>
  <c r="M36" i="17" s="1"/>
  <c r="N36" i="17" a="1"/>
  <c r="N36" i="17" s="1"/>
  <c r="O36" i="17" a="1"/>
  <c r="O36" i="17" s="1"/>
  <c r="P36" i="17" a="1"/>
  <c r="P36" i="17" s="1"/>
  <c r="Q36" i="17" a="1"/>
  <c r="Q36" i="17" s="1"/>
  <c r="R36" i="17" a="1"/>
  <c r="R36" i="17" s="1"/>
  <c r="S36" i="17" a="1"/>
  <c r="S36" i="17" s="1"/>
  <c r="T36" i="17" a="1"/>
  <c r="T36" i="17" s="1"/>
  <c r="U36" i="17" a="1"/>
  <c r="U36" i="17" s="1"/>
  <c r="V36" i="17" a="1"/>
  <c r="V36" i="17" s="1"/>
  <c r="W36" i="17" a="1"/>
  <c r="W36" i="17" s="1"/>
  <c r="X36" i="17" a="1"/>
  <c r="X36" i="17" s="1"/>
  <c r="Y36" i="17" a="1"/>
  <c r="Y36" i="17" s="1"/>
  <c r="Z36" i="17" a="1"/>
  <c r="Z36" i="17" s="1"/>
  <c r="AA36" i="17" a="1"/>
  <c r="AA36" i="17" s="1"/>
  <c r="AB36" i="17" a="1"/>
  <c r="AB36" i="17" s="1"/>
  <c r="AC36" i="17" a="1"/>
  <c r="AC36" i="17" s="1"/>
  <c r="AD36" i="17" a="1"/>
  <c r="AD36" i="17" s="1"/>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C37" i="17"/>
  <c r="C36" i="17" a="1"/>
  <c r="C36" i="17" s="1"/>
  <c r="C35" i="17" a="1"/>
  <c r="C35" i="17" s="1"/>
  <c r="D45" i="17" a="1"/>
  <c r="D45" i="17" s="1"/>
  <c r="E45" i="17" a="1"/>
  <c r="E45" i="17" s="1"/>
  <c r="F45" i="17" a="1"/>
  <c r="F45" i="17" s="1"/>
  <c r="G45" i="17" a="1"/>
  <c r="G45" i="17" s="1"/>
  <c r="H45" i="17" a="1"/>
  <c r="H45" i="17" s="1"/>
  <c r="I45" i="17" a="1"/>
  <c r="I45" i="17" s="1"/>
  <c r="J45" i="17" a="1"/>
  <c r="J45" i="17" s="1"/>
  <c r="K45" i="17" a="1"/>
  <c r="K45" i="17" s="1"/>
  <c r="L45" i="17" a="1"/>
  <c r="L45" i="17" s="1"/>
  <c r="M45" i="17" a="1"/>
  <c r="M45" i="17" s="1"/>
  <c r="N45" i="17" a="1"/>
  <c r="N45" i="17" s="1"/>
  <c r="O45" i="17" a="1"/>
  <c r="O45" i="17" s="1"/>
  <c r="P45" i="17" a="1"/>
  <c r="P45" i="17" s="1"/>
  <c r="Q45" i="17" a="1"/>
  <c r="Q45" i="17" s="1"/>
  <c r="R45" i="17" a="1"/>
  <c r="R45" i="17" s="1"/>
  <c r="S45" i="17" a="1"/>
  <c r="S45" i="17" s="1"/>
  <c r="T45" i="17" a="1"/>
  <c r="T45" i="17" s="1"/>
  <c r="U45" i="17" a="1"/>
  <c r="U45" i="17" s="1"/>
  <c r="V45" i="17" a="1"/>
  <c r="V45" i="17" s="1"/>
  <c r="W45" i="17" a="1"/>
  <c r="W45" i="17" s="1"/>
  <c r="X45" i="17" a="1"/>
  <c r="X45" i="17" s="1"/>
  <c r="Y45" i="17" a="1"/>
  <c r="Y45" i="17" s="1"/>
  <c r="Z45" i="17" a="1"/>
  <c r="Z45" i="17" s="1"/>
  <c r="AA45" i="17" a="1"/>
  <c r="AA45" i="17" s="1"/>
  <c r="AB45" i="17" a="1"/>
  <c r="AB45" i="17" s="1"/>
  <c r="AC45" i="17" a="1"/>
  <c r="AC45" i="17" s="1"/>
  <c r="AD45" i="17" a="1"/>
  <c r="AD45" i="17" s="1"/>
  <c r="D46" i="17" a="1"/>
  <c r="D46" i="17" s="1"/>
  <c r="E46" i="17" a="1"/>
  <c r="E46" i="17" s="1"/>
  <c r="F46" i="17" a="1"/>
  <c r="F46" i="17" s="1"/>
  <c r="G46" i="17" a="1"/>
  <c r="G46" i="17" s="1"/>
  <c r="H46" i="17" a="1"/>
  <c r="H46" i="17" s="1"/>
  <c r="I46" i="17" a="1"/>
  <c r="I46" i="17" s="1"/>
  <c r="J46" i="17" a="1"/>
  <c r="J46" i="17" s="1"/>
  <c r="K46" i="17" a="1"/>
  <c r="K46" i="17" s="1"/>
  <c r="L46" i="17" a="1"/>
  <c r="L46" i="17" s="1"/>
  <c r="M46" i="17" a="1"/>
  <c r="M46" i="17" s="1"/>
  <c r="N46" i="17" a="1"/>
  <c r="N46" i="17" s="1"/>
  <c r="O46" i="17" a="1"/>
  <c r="O46" i="17" s="1"/>
  <c r="P46" i="17" a="1"/>
  <c r="P46" i="17" s="1"/>
  <c r="Q46" i="17" a="1"/>
  <c r="Q46" i="17" s="1"/>
  <c r="R46" i="17" a="1"/>
  <c r="R46" i="17" s="1"/>
  <c r="S46" i="17" a="1"/>
  <c r="S46" i="17" s="1"/>
  <c r="T46" i="17" a="1"/>
  <c r="T46" i="17" s="1"/>
  <c r="U46" i="17" a="1"/>
  <c r="U46" i="17" s="1"/>
  <c r="V46" i="17" a="1"/>
  <c r="V46" i="17" s="1"/>
  <c r="W46" i="17" a="1"/>
  <c r="W46" i="17" s="1"/>
  <c r="X46" i="17" a="1"/>
  <c r="X46" i="17" s="1"/>
  <c r="Y46" i="17" a="1"/>
  <c r="Y46" i="17" s="1"/>
  <c r="Z46" i="17" a="1"/>
  <c r="Z46" i="17" s="1"/>
  <c r="AA46" i="17" a="1"/>
  <c r="AA46" i="17" s="1"/>
  <c r="AB46" i="17" a="1"/>
  <c r="AB46" i="17" s="1"/>
  <c r="AC46" i="17" a="1"/>
  <c r="AC46" i="17" s="1"/>
  <c r="AD46" i="17" a="1"/>
  <c r="AD46" i="17" s="1"/>
  <c r="C46" i="17" a="1"/>
  <c r="C46" i="17" s="1"/>
  <c r="C45" i="17" a="1"/>
  <c r="C45" i="17" s="1"/>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C47" i="17"/>
  <c r="D80" i="17"/>
  <c r="E80" i="17"/>
  <c r="F80" i="17"/>
  <c r="G80" i="17"/>
  <c r="H80" i="17"/>
  <c r="C80" i="17"/>
  <c r="D79" i="17" a="1"/>
  <c r="D79" i="17" s="1"/>
  <c r="E79" i="17" a="1"/>
  <c r="E79" i="17" s="1"/>
  <c r="F79" i="17" a="1"/>
  <c r="F79" i="17" s="1"/>
  <c r="G79" i="17" a="1"/>
  <c r="G79" i="17" s="1"/>
  <c r="H79" i="17" a="1"/>
  <c r="H79" i="17" s="1"/>
  <c r="D78" i="17" a="1"/>
  <c r="D78" i="17" s="1"/>
  <c r="E78" i="17" a="1"/>
  <c r="E78" i="17" s="1"/>
  <c r="F78" i="17" a="1"/>
  <c r="F78" i="17" s="1"/>
  <c r="G78" i="17" a="1"/>
  <c r="G78" i="17" s="1"/>
  <c r="H78" i="17" a="1"/>
  <c r="H78" i="17" s="1"/>
  <c r="C79" i="17" a="1"/>
  <c r="C79" i="17" s="1"/>
  <c r="C78" i="17" a="1"/>
  <c r="C78" i="17" s="1"/>
  <c r="D44" i="17" a="1"/>
  <c r="D44" i="17" s="1"/>
  <c r="E44" i="17" a="1"/>
  <c r="E44" i="17" s="1"/>
  <c r="E68" i="17" s="1"/>
  <c r="F44" i="17" a="1"/>
  <c r="F44" i="17" s="1"/>
  <c r="G44" i="17" a="1"/>
  <c r="G44" i="17" s="1"/>
  <c r="I44" i="17" a="1"/>
  <c r="I44" i="17" s="1"/>
  <c r="J44" i="17" a="1"/>
  <c r="J44" i="17" s="1"/>
  <c r="K44" i="17" a="1"/>
  <c r="K44" i="17" s="1"/>
  <c r="L44" i="17" a="1"/>
  <c r="L44" i="17" s="1"/>
  <c r="M44" i="17" a="1"/>
  <c r="M44" i="17" s="1"/>
  <c r="N44" i="17" a="1"/>
  <c r="N44" i="17" s="1"/>
  <c r="O44" i="17" a="1"/>
  <c r="O44" i="17" s="1"/>
  <c r="P44" i="17" a="1"/>
  <c r="P44" i="17" s="1"/>
  <c r="Q44" i="17" a="1"/>
  <c r="Q44" i="17" s="1"/>
  <c r="R44" i="17" a="1"/>
  <c r="R44" i="17" s="1"/>
  <c r="S44" i="17" a="1"/>
  <c r="S44" i="17" s="1"/>
  <c r="T44" i="17" a="1"/>
  <c r="T44" i="17" s="1"/>
  <c r="U44" i="17" a="1"/>
  <c r="U44" i="17" s="1"/>
  <c r="V44" i="17" a="1"/>
  <c r="V44" i="17" s="1"/>
  <c r="W44" i="17" a="1"/>
  <c r="W44" i="17" s="1"/>
  <c r="X44" i="17" a="1"/>
  <c r="X44" i="17" s="1"/>
  <c r="Y44" i="17" a="1"/>
  <c r="Y44" i="17" s="1"/>
  <c r="Z44" i="17" a="1"/>
  <c r="Z44" i="17" s="1"/>
  <c r="AA44" i="17" a="1"/>
  <c r="AA44" i="17" s="1"/>
  <c r="AB44" i="17" a="1"/>
  <c r="AB44" i="17" s="1"/>
  <c r="AC44" i="17" a="1"/>
  <c r="AC44" i="17" s="1"/>
  <c r="AD44" i="17" a="1"/>
  <c r="AD44" i="17" s="1"/>
  <c r="C44" i="17" a="1"/>
  <c r="C44" i="17" s="1"/>
  <c r="D34" i="17" a="1"/>
  <c r="D34" i="17" s="1"/>
  <c r="E34" i="17" a="1"/>
  <c r="E34" i="17" s="1"/>
  <c r="F34" i="17" a="1"/>
  <c r="F34" i="17" s="1"/>
  <c r="G34" i="17" a="1"/>
  <c r="G34" i="17" s="1"/>
  <c r="H34" i="17" a="1"/>
  <c r="H34" i="17" s="1"/>
  <c r="I34" i="17" a="1"/>
  <c r="I34" i="17" s="1"/>
  <c r="J34" i="17" a="1"/>
  <c r="J34" i="17" s="1"/>
  <c r="K34" i="17" a="1"/>
  <c r="K34" i="17" s="1"/>
  <c r="L34" i="17" a="1"/>
  <c r="L34" i="17" s="1"/>
  <c r="M34" i="17" a="1"/>
  <c r="M34" i="17" s="1"/>
  <c r="N34" i="17" a="1"/>
  <c r="N34" i="17" s="1"/>
  <c r="O34" i="17" a="1"/>
  <c r="O34" i="17" s="1"/>
  <c r="P34" i="17" a="1"/>
  <c r="P34" i="17" s="1"/>
  <c r="Q34" i="17" a="1"/>
  <c r="Q34" i="17" s="1"/>
  <c r="R34" i="17" a="1"/>
  <c r="R34" i="17" s="1"/>
  <c r="S34" i="17" a="1"/>
  <c r="S34" i="17" s="1"/>
  <c r="T34" i="17" a="1"/>
  <c r="T34" i="17" s="1"/>
  <c r="U34" i="17" a="1"/>
  <c r="U34" i="17" s="1"/>
  <c r="V34" i="17" a="1"/>
  <c r="V34" i="17" s="1"/>
  <c r="W34" i="17" a="1"/>
  <c r="W34" i="17" s="1"/>
  <c r="X34" i="17" a="1"/>
  <c r="X34" i="17" s="1"/>
  <c r="Z34" i="17" a="1"/>
  <c r="Z34" i="17" s="1"/>
  <c r="AA34" i="17" a="1"/>
  <c r="AA34" i="17" s="1"/>
  <c r="AB34" i="17" a="1"/>
  <c r="AB34" i="17" s="1"/>
  <c r="AC34" i="17" a="1"/>
  <c r="AC34" i="17" s="1"/>
  <c r="AD34" i="17" a="1"/>
  <c r="AD34" i="17" s="1"/>
  <c r="D24" i="17" a="1"/>
  <c r="D24" i="17" s="1"/>
  <c r="E24" i="17" a="1"/>
  <c r="E24" i="17" s="1"/>
  <c r="F24" i="17" a="1"/>
  <c r="F24" i="17" s="1"/>
  <c r="G24" i="17" a="1"/>
  <c r="G24" i="17" s="1"/>
  <c r="H24" i="17" a="1"/>
  <c r="H24" i="17" s="1"/>
  <c r="I24" i="17" a="1"/>
  <c r="I24" i="17" s="1"/>
  <c r="J24" i="17" a="1"/>
  <c r="J24" i="17" s="1"/>
  <c r="K24" i="17" a="1"/>
  <c r="K24" i="17" s="1"/>
  <c r="L24" i="17" a="1"/>
  <c r="L24" i="17" s="1"/>
  <c r="M24" i="17" a="1"/>
  <c r="M24" i="17" s="1"/>
  <c r="N24" i="17" a="1"/>
  <c r="N24" i="17" s="1"/>
  <c r="O24" i="17" a="1"/>
  <c r="O24" i="17" s="1"/>
  <c r="P24" i="17" a="1"/>
  <c r="P24" i="17" s="1"/>
  <c r="Q24" i="17" a="1"/>
  <c r="Q24" i="17" s="1"/>
  <c r="R24" i="17" a="1"/>
  <c r="R24" i="17" s="1"/>
  <c r="S24" i="17" a="1"/>
  <c r="S24" i="17" s="1"/>
  <c r="T24" i="17" a="1"/>
  <c r="T24" i="17" s="1"/>
  <c r="U24" i="17" a="1"/>
  <c r="U24" i="17" s="1"/>
  <c r="V24" i="17" a="1"/>
  <c r="V24" i="17" s="1"/>
  <c r="W24" i="17" a="1"/>
  <c r="W24" i="17" s="1"/>
  <c r="X24" i="17" a="1"/>
  <c r="X24" i="17" s="1"/>
  <c r="Y24" i="17" a="1"/>
  <c r="Y24" i="17" s="1"/>
  <c r="Z24" i="17" a="1"/>
  <c r="Z24" i="17" s="1"/>
  <c r="AA24" i="17" a="1"/>
  <c r="AA24" i="17" s="1"/>
  <c r="AB24" i="17" a="1"/>
  <c r="AB24" i="17" s="1"/>
  <c r="AC24" i="17" a="1"/>
  <c r="AC24" i="17" s="1"/>
  <c r="AD24" i="17" a="1"/>
  <c r="AD24" i="17" s="1"/>
  <c r="C24" i="17" a="1"/>
  <c r="C24" i="17" s="1"/>
  <c r="E14" i="17" a="1"/>
  <c r="E14" i="17" s="1"/>
  <c r="F14" i="17" a="1"/>
  <c r="F14" i="17" s="1"/>
  <c r="G14" i="17" a="1"/>
  <c r="G14" i="17" s="1"/>
  <c r="H14" i="17" a="1"/>
  <c r="H14" i="17" s="1"/>
  <c r="J14" i="17" a="1"/>
  <c r="J14" i="17" s="1"/>
  <c r="K14" i="17" a="1"/>
  <c r="K14" i="17" s="1"/>
  <c r="K68" i="17" s="1"/>
  <c r="L14" i="17" a="1"/>
  <c r="L14" i="17" s="1"/>
  <c r="M14" i="17" a="1"/>
  <c r="M14" i="17" s="1"/>
  <c r="N14" i="17" a="1"/>
  <c r="N14" i="17" s="1"/>
  <c r="O14" i="17" a="1"/>
  <c r="O14" i="17" s="1"/>
  <c r="P14" i="17" a="1"/>
  <c r="P14" i="17" s="1"/>
  <c r="Q14" i="17" a="1"/>
  <c r="Q14" i="17" s="1"/>
  <c r="R14" i="17" a="1"/>
  <c r="R14" i="17" s="1"/>
  <c r="R68" i="17" s="1"/>
  <c r="S14" i="17" a="1"/>
  <c r="S14" i="17" s="1"/>
  <c r="S68" i="17" s="1"/>
  <c r="T14" i="17" a="1"/>
  <c r="T14" i="17" s="1"/>
  <c r="T68" i="17" s="1"/>
  <c r="U14" i="17" a="1"/>
  <c r="U14" i="17" s="1"/>
  <c r="V14" i="17" a="1"/>
  <c r="V14" i="17" s="1"/>
  <c r="V68" i="17" s="1"/>
  <c r="W14" i="17" a="1"/>
  <c r="W14" i="17" s="1"/>
  <c r="W68" i="17" s="1"/>
  <c r="X14" i="17" a="1"/>
  <c r="X14" i="17" s="1"/>
  <c r="Y14" i="17" a="1"/>
  <c r="Y14" i="17" s="1"/>
  <c r="Y68" i="17" s="1"/>
  <c r="Z14" i="17" a="1"/>
  <c r="Z14" i="17" s="1"/>
  <c r="Z68" i="17" s="1"/>
  <c r="AA14" i="17" a="1"/>
  <c r="AA14" i="17" s="1"/>
  <c r="AB14" i="17" a="1"/>
  <c r="AB14" i="17" s="1"/>
  <c r="AC14" i="17" a="1"/>
  <c r="AC14" i="17" s="1"/>
  <c r="AD14" i="17" a="1"/>
  <c r="AD14" i="17" s="1"/>
  <c r="C14" i="17" a="1"/>
  <c r="C14" i="17" s="1"/>
  <c r="C19" i="17" l="1"/>
  <c r="C29" i="17" l="1"/>
  <c r="C39" i="17"/>
  <c r="C49" i="17"/>
  <c r="C7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<sst xmlns="http://schemas.openxmlformats.org/spreadsheetml/2006/main" count="14264" uniqueCount="3786">
  <si>
    <t>Burkina Faso - Initiative conjointe de suivi des marchés (ICSM)</t>
  </si>
  <si>
    <t>Collecte de données décembre 2022</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</si>
  <si>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</si>
  <si>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</si>
  <si>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</si>
  <si>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Partenaires de mise en oeuvre :</t>
  </si>
  <si>
    <t>Méthodologie de l'ICSM</t>
  </si>
  <si>
    <t>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t>
  </si>
  <si>
    <t xml:space="preserve">Financé par : </t>
  </si>
  <si>
    <t>Termes de référence</t>
  </si>
  <si>
    <t xml:space="preserve">Termes de references </t>
  </si>
  <si>
    <t>Partenaires de la collecte de données</t>
  </si>
  <si>
    <t xml:space="preserve">ACTED, CRS, PLAN INTERNATIONAL </t>
  </si>
  <si>
    <t>Localités évaluées</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</si>
  <si>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t>
    </r>
    <r>
      <rPr>
        <sz val="10"/>
        <color theme="1"/>
        <rFont val="Leelawadee"/>
        <family val="2"/>
      </rPr>
      <t xml:space="preserve"> Dédougou 
Est </t>
    </r>
    <r>
      <rPr>
        <b/>
        <sz val="10"/>
        <color theme="1"/>
        <rFont val="Leelawadee"/>
        <family val="2"/>
      </rPr>
      <t xml:space="preserve">: </t>
    </r>
    <r>
      <rPr>
        <sz val="10"/>
        <color theme="1"/>
        <rFont val="Leelawadee"/>
        <family val="2"/>
      </rPr>
      <t>Fada N'gourma
Nord : Ouahigouya
Sud-Ouest : Gaoua</t>
    </r>
  </si>
  <si>
    <t>Nombre de marchés évalués</t>
  </si>
  <si>
    <t>Nombre de magasins visités</t>
  </si>
  <si>
    <t xml:space="preserve">Feuilles </t>
  </si>
  <si>
    <t>Données_nettoyées</t>
  </si>
  <si>
    <t xml:space="preserve">Dataset complet et nettoyé </t>
  </si>
  <si>
    <t>Informations_commerçants</t>
  </si>
  <si>
    <t>Informations sur les commerçants interrogés et les articles suivis</t>
  </si>
  <si>
    <t>Données_prix</t>
  </si>
  <si>
    <t>Dataset comprenant les prix des produits uniquement</t>
  </si>
  <si>
    <t>Analyse_prix</t>
  </si>
  <si>
    <t>Analyse comprenant des informations sur la médiane, les prix minimum et maximum ainsi que le nombre de cotation par marché et par produit</t>
  </si>
  <si>
    <t>Fluctuations_prix</t>
  </si>
  <si>
    <t>Analyse sur les fluctuations des prix, par produit et par marché</t>
  </si>
  <si>
    <t>Comparaison_prix</t>
  </si>
  <si>
    <t xml:space="preserve">Disponibilité </t>
  </si>
  <si>
    <t xml:space="preserve">Informations sur la disponibilité des biens et les raisons en cas d'indisponibilité, par produit et par marché. </t>
  </si>
  <si>
    <t>Approvisionnement</t>
  </si>
  <si>
    <t xml:space="preserve">Informations sur les difficultés d'approvisionnement des biens et les raisons en cas de difficultés d'approvisionnement ,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</si>
  <si>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</si>
  <si>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</si>
  <si>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</si>
  <si>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</si>
  <si>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</si>
  <si>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</si>
  <si>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</si>
  <si>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</si>
  <si>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</si>
  <si>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</si>
  <si>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</si>
  <si>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</si>
  <si>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</si>
  <si>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</si>
  <si>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</si>
  <si>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</si>
  <si>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</si>
  <si>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</si>
  <si>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</si>
  <si>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</si>
  <si>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</si>
  <si>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</si>
  <si>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</si>
  <si>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</si>
  <si>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</si>
  <si>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</si>
  <si>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</si>
  <si>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</si>
  <si>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</si>
  <si>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</si>
  <si>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</si>
  <si>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</si>
  <si>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</si>
  <si>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</si>
  <si>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</si>
  <si>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</si>
  <si>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</si>
  <si>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</si>
  <si>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</si>
  <si>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</si>
  <si>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</si>
  <si>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</si>
  <si>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</si>
  <si>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</si>
  <si>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</si>
  <si>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</si>
  <si>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</si>
  <si>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</si>
  <si>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</si>
  <si>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</si>
  <si>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</si>
  <si>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</si>
  <si>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</si>
  <si>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</si>
  <si>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</si>
  <si>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</si>
  <si>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</si>
  <si>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</si>
  <si>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</si>
  <si>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</si>
  <si>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</si>
  <si>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</si>
  <si>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</si>
  <si>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</si>
  <si>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</si>
  <si>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</si>
  <si>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</si>
  <si>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</si>
  <si>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</si>
  <si>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</si>
  <si>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</si>
  <si>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</si>
  <si>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</si>
  <si>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</si>
  <si>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</si>
  <si>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</si>
  <si>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</si>
  <si>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</si>
  <si>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</si>
  <si>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</si>
  <si>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</si>
  <si>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</si>
  <si>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</si>
  <si>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</si>
  <si>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</si>
  <si>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</si>
  <si>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</si>
  <si>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</si>
  <si>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</si>
  <si>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</si>
  <si>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</si>
  <si>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</si>
  <si>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</si>
  <si>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</si>
  <si>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</si>
  <si>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</si>
  <si>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</si>
  <si>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</si>
  <si>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</si>
  <si>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</si>
  <si>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</si>
  <si>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</si>
  <si>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</si>
  <si>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</si>
  <si>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</si>
  <si>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</si>
  <si>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</si>
  <si>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</si>
  <si>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</si>
  <si>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</si>
  <si>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</si>
  <si>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</si>
  <si>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</si>
  <si>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</si>
  <si>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</si>
  <si>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</si>
  <si>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</si>
  <si>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</si>
  <si>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</si>
  <si>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</si>
  <si>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</si>
  <si>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</si>
  <si>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</si>
  <si>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</si>
  <si>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</si>
  <si>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</si>
  <si>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</si>
  <si>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</si>
  <si>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</si>
  <si>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</si>
  <si>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</si>
  <si>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</si>
  <si>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</si>
  <si>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</si>
  <si>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</si>
  <si>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</si>
  <si>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</si>
  <si>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</si>
  <si>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</si>
  <si>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</si>
  <si>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</si>
  <si>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</si>
  <si>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</si>
  <si>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</si>
  <si>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</si>
  <si>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</si>
  <si>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</si>
  <si>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</si>
  <si>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</si>
  <si>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</si>
  <si>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</si>
  <si>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</si>
  <si>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</si>
  <si>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</si>
  <si>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</si>
  <si>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</si>
  <si>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</si>
  <si>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</si>
  <si>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</si>
  <si>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</si>
  <si>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</si>
  <si>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</si>
  <si>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</si>
  <si>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</si>
  <si>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</si>
  <si>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</si>
  <si>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</si>
  <si>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</si>
  <si>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</si>
  <si>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</si>
  <si>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</si>
  <si>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</si>
  <si>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</si>
  <si>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</si>
  <si>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</si>
  <si>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</si>
  <si>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</si>
  <si>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</si>
  <si>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</si>
  <si>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</si>
  <si>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</si>
  <si>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</si>
  <si>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</si>
  <si>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</si>
  <si>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</si>
  <si>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</si>
  <si>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</si>
  <si>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</si>
  <si>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</si>
  <si>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</si>
  <si>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</si>
  <si>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</si>
  <si>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</si>
  <si>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</si>
  <si>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</si>
  <si>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</si>
  <si>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</si>
  <si>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</si>
  <si>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</si>
  <si>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</si>
  <si>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</si>
  <si>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</si>
  <si>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</si>
  <si>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</si>
  <si>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</si>
  <si>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</si>
  <si>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</si>
  <si>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</si>
  <si>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</si>
  <si>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</si>
  <si>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</si>
  <si>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</si>
  <si>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</si>
  <si>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</si>
  <si>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</si>
  <si>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</si>
  <si>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</si>
  <si>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</si>
  <si>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</si>
  <si>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</si>
  <si>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</si>
  <si>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</si>
  <si>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</si>
  <si>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</si>
  <si>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</si>
  <si>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</si>
  <si>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</si>
  <si>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</si>
  <si>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</si>
  <si>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</si>
  <si>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</si>
  <si>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</si>
  <si>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</si>
  <si>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</si>
  <si>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</si>
  <si>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</si>
  <si>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</si>
  <si>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</si>
  <si>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</si>
  <si>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</si>
  <si>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</si>
  <si>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</si>
  <si>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</si>
  <si>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</si>
  <si>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</si>
  <si>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</si>
  <si>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</si>
  <si>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</si>
  <si>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</si>
  <si>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</si>
  <si>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</si>
  <si>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</si>
  <si>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</si>
  <si>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</si>
  <si>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</si>
  <si>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</si>
  <si>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</si>
  <si>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</si>
  <si>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</si>
  <si>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</si>
  <si>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</si>
  <si>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</si>
  <si>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</si>
  <si>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</si>
  <si>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</si>
  <si>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</si>
  <si>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</si>
  <si>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</si>
  <si>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</si>
  <si>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</si>
  <si>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</si>
  <si>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</si>
  <si>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</si>
  <si>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</si>
  <si>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</si>
  <si>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</si>
  <si>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</si>
  <si>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</si>
  <si>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</si>
  <si>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</si>
  <si>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</si>
  <si>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</si>
  <si>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</si>
  <si>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</si>
  <si>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</si>
  <si>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</si>
  <si>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</si>
  <si>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</si>
  <si>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</si>
  <si>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</si>
  <si>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</si>
  <si>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</si>
  <si>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</si>
  <si>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</si>
  <si>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</si>
  <si>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</si>
  <si>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</si>
  <si>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</si>
  <si>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</si>
  <si>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</si>
  <si>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</si>
  <si>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</si>
  <si>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</si>
  <si>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</si>
  <si>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</si>
  <si>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</si>
  <si>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</si>
  <si>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</si>
  <si>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</si>
  <si>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</si>
  <si>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</si>
  <si>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</si>
  <si>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</si>
  <si>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</si>
  <si>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</si>
  <si>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</si>
  <si>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</si>
  <si>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</si>
  <si>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</si>
  <si>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</si>
  <si>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</si>
  <si>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</si>
  <si>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</si>
  <si>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</si>
  <si>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</si>
  <si>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</si>
  <si>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</si>
  <si>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</si>
  <si>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</si>
  <si>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</si>
  <si>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</si>
  <si>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</si>
  <si>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</si>
  <si>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</si>
  <si>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</si>
  <si>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</si>
  <si>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</si>
  <si>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</si>
  <si>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</si>
  <si>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</si>
  <si>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</si>
  <si>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</si>
  <si>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</si>
  <si>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</si>
  <si>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</si>
  <si>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</si>
  <si>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</si>
  <si>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</si>
  <si>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</si>
  <si>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</si>
  <si>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</si>
  <si>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</si>
  <si>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</si>
  <si>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</si>
  <si>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</si>
  <si>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</si>
  <si>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</si>
  <si>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</si>
  <si>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</si>
  <si>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</si>
  <si>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</si>
  <si>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</si>
  <si>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</si>
  <si>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</si>
  <si>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</si>
  <si>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</si>
  <si>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</si>
  <si>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</si>
  <si>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</si>
  <si>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</si>
  <si>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</si>
  <si>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</si>
  <si>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</si>
  <si>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</si>
  <si>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</si>
  <si>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</si>
  <si>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</si>
  <si>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</si>
  <si>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</si>
  <si>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</si>
  <si>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</si>
  <si>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</si>
  <si>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</si>
  <si>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</si>
  <si>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</si>
  <si>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</si>
  <si>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</si>
  <si>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</si>
  <si>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</si>
  <si>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</si>
  <si>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</si>
  <si>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</si>
  <si>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</si>
  <si>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</si>
  <si>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</si>
  <si>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</si>
  <si>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</si>
  <si>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</si>
  <si>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</si>
  <si>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</si>
  <si>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</si>
  <si>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</si>
  <si>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</si>
  <si>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</si>
  <si>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</si>
  <si>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</si>
  <si>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</si>
  <si>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</si>
  <si>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</si>
  <si>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</si>
  <si>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</si>
  <si>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</si>
  <si>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</si>
  <si>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</si>
  <si>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</si>
  <si>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</si>
  <si>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</si>
  <si>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</si>
  <si>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</si>
  <si>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</si>
  <si>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</si>
  <si>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</si>
  <si>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</si>
  <si>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</si>
  <si>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</si>
  <si>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</si>
  <si>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</si>
  <si>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</si>
  <si>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</si>
  <si>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</si>
  <si>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</si>
  <si>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</si>
  <si>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</si>
  <si>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</si>
  <si>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</si>
  <si>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</si>
  <si>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</si>
  <si>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</si>
  <si>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</si>
  <si>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</si>
  <si>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</si>
  <si>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</si>
  <si>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</si>
  <si>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</si>
  <si>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</si>
  <si>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</si>
  <si>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</si>
  <si>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</si>
  <si>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</si>
  <si>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</si>
  <si>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</si>
  <si>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</si>
  <si>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</si>
  <si>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</si>
  <si>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</si>
  <si>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</si>
  <si>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</si>
  <si>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</si>
  <si>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</si>
  <si>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</si>
  <si>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</si>
  <si>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</si>
  <si>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</si>
  <si>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</si>
  <si>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</si>
  <si>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</si>
  <si>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</si>
  <si>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</si>
  <si>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</si>
  <si>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</si>
  <si>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</si>
  <si>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</si>
  <si>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</si>
  <si>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</si>
  <si>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</si>
  <si>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</si>
  <si>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</si>
  <si>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</si>
  <si>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</si>
  <si>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</si>
  <si>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</si>
  <si>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</si>
  <si>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</si>
  <si>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</si>
  <si>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</si>
  <si>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</si>
  <si>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</si>
  <si>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</si>
  <si>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</si>
  <si>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</si>
  <si>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</si>
  <si>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</si>
  <si>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</si>
  <si>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</si>
  <si>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</si>
  <si>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</si>
  <si>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</si>
  <si>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</si>
  <si>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</si>
  <si>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</si>
  <si>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</si>
  <si>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</si>
  <si>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</si>
  <si>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</si>
  <si>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</si>
  <si>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</si>
  <si>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</si>
  <si>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</si>
  <si>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</si>
  <si>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</si>
  <si>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</si>
  <si>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</si>
  <si>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</si>
  <si>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</si>
  <si>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</si>
  <si>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</si>
  <si>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</si>
  <si>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</si>
  <si>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</si>
  <si>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</si>
  <si>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</si>
  <si>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</si>
  <si>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</si>
  <si>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</si>
  <si>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</si>
  <si>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</si>
  <si>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</si>
  <si>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</si>
  <si>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</si>
  <si>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</si>
  <si>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</si>
  <si>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</si>
  <si>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</si>
  <si>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</si>
  <si>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</si>
  <si>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</si>
  <si>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</si>
  <si>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</si>
  <si>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</si>
  <si>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</si>
  <si>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</si>
  <si>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</si>
  <si>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</si>
  <si>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</si>
  <si>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</si>
  <si>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</si>
  <si>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</si>
  <si>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</si>
  <si>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</si>
  <si>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</si>
  <si>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</si>
  <si>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</si>
  <si>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</si>
  <si>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</si>
  <si>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</si>
  <si>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</si>
  <si>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</si>
  <si>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</si>
  <si>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</si>
  <si>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</si>
  <si>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</si>
  <si>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</si>
  <si>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</si>
  <si>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</si>
  <si>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</si>
  <si>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</si>
  <si>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</si>
  <si>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</si>
  <si>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</si>
  <si>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</si>
  <si>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</si>
  <si>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</si>
  <si>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</si>
  <si>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</si>
  <si>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</si>
  <si>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</si>
  <si>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</si>
  <si>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</si>
  <si>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</si>
  <si>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</si>
  <si>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</si>
  <si>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</si>
  <si>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</si>
  <si>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</si>
  <si>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</si>
  <si>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</si>
  <si>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</si>
  <si>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</si>
  <si>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</si>
  <si>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</si>
  <si>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</si>
  <si>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</si>
  <si>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</si>
  <si>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</si>
  <si>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</si>
  <si>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</si>
  <si>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</si>
  <si>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</si>
  <si>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</si>
  <si>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</si>
  <si>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</si>
  <si>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</si>
  <si>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</si>
  <si>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</si>
  <si>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</si>
  <si>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</si>
  <si>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</si>
  <si>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</si>
  <si>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</si>
  <si>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</si>
  <si>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</si>
  <si>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</si>
  <si>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</si>
  <si>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</si>
  <si>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</si>
  <si>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</si>
  <si>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</si>
  <si>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</si>
  <si>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</si>
  <si>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</si>
  <si>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</si>
  <si>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</si>
  <si>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</si>
  <si>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</si>
  <si>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</si>
  <si>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</si>
  <si>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</si>
  <si>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</si>
  <si>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</si>
  <si>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</si>
  <si>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</si>
  <si>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</si>
  <si>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</si>
  <si>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</si>
  <si>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</si>
  <si>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</si>
  <si>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</si>
  <si>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</si>
  <si>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</si>
  <si>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</si>
  <si>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</si>
  <si>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</si>
  <si>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</si>
  <si>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</si>
  <si>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</si>
  <si>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</si>
  <si>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</si>
  <si>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</si>
  <si>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</si>
  <si>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</si>
  <si>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</si>
  <si>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</si>
  <si>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</si>
  <si>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</si>
  <si>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</si>
  <si>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</si>
  <si>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</si>
  <si>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</si>
  <si>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</si>
  <si>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</si>
  <si>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</si>
  <si>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</si>
  <si>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</si>
  <si>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</si>
  <si>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</si>
  <si>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</si>
  <si>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</si>
  <si>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</si>
  <si>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</si>
  <si>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</si>
  <si>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</si>
  <si>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</si>
  <si>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</si>
  <si>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</si>
  <si>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</si>
  <si>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</si>
  <si>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</si>
  <si>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</si>
  <si>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</si>
  <si>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</si>
  <si>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</si>
  <si>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</si>
  <si>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</si>
  <si>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</si>
  <si>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</si>
  <si>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</si>
  <si>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</si>
  <si>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</si>
  <si>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</si>
  <si>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</si>
  <si>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</si>
  <si>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</si>
  <si>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</si>
  <si>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</si>
  <si>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</si>
  <si>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</si>
  <si>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</si>
  <si>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</si>
  <si>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</si>
  <si>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</si>
  <si>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</si>
  <si>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</si>
  <si>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</si>
  <si>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</si>
  <si>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</si>
  <si>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</si>
  <si>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</si>
  <si>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</si>
  <si>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</si>
  <si>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</si>
  <si>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</si>
  <si>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</si>
  <si>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</si>
  <si>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</si>
  <si>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</si>
  <si>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</si>
  <si>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</si>
  <si>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</si>
  <si>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</si>
  <si>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</si>
  <si>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</si>
  <si>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</si>
  <si>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</si>
  <si>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</si>
  <si>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</si>
  <si>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</si>
  <si>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</si>
  <si>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</si>
  <si>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</si>
  <si>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</si>
  <si>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</si>
  <si>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</si>
  <si>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</si>
  <si>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</si>
  <si>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</si>
  <si>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</si>
  <si>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</si>
  <si>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</si>
  <si>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</si>
  <si>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</si>
  <si>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</si>
  <si>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</si>
  <si>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</si>
  <si>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</si>
  <si>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</si>
  <si>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</si>
  <si>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</si>
  <si>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</si>
  <si>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</si>
  <si>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</si>
  <si>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</si>
  <si>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</si>
  <si>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</si>
  <si>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</si>
  <si>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</si>
  <si>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</si>
  <si>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</si>
  <si>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</si>
  <si>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</si>
  <si>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</si>
  <si>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</si>
  <si>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</si>
  <si>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</si>
  <si>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</si>
  <si>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</si>
  <si>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</si>
  <si>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</si>
  <si>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</si>
  <si>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</si>
  <si>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</si>
  <si>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</si>
  <si>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</si>
  <si>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</si>
  <si>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</si>
  <si>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</si>
  <si>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</si>
  <si>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</si>
  <si>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</si>
  <si>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</si>
  <si>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</si>
  <si>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</si>
  <si>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</si>
  <si>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</si>
  <si>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</si>
  <si>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</si>
  <si>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</si>
  <si>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</si>
  <si>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</si>
  <si>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</si>
  <si>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</si>
  <si>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</si>
  <si>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</si>
  <si>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</si>
  <si>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</si>
  <si>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</si>
  <si>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</si>
  <si>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</si>
  <si>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</si>
  <si>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</si>
  <si>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</si>
  <si>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</si>
  <si>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</si>
  <si>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</si>
  <si>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</si>
  <si>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</si>
  <si>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</si>
  <si>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</si>
  <si>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</si>
  <si>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</si>
  <si>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</si>
  <si>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</si>
  <si>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</si>
  <si>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</si>
  <si>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</si>
  <si>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</si>
  <si>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</si>
  <si>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</si>
  <si>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</si>
  <si>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</si>
  <si>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</si>
  <si>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</si>
  <si>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</si>
  <si>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</si>
  <si>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</si>
  <si>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</si>
  <si>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</si>
  <si>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</si>
  <si>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</si>
  <si>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</si>
  <si>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</si>
  <si>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</si>
  <si>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</si>
  <si>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</si>
  <si>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</si>
  <si>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</si>
  <si>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</si>
  <si>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</si>
  <si>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</si>
  <si>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</si>
  <si>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</si>
  <si>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</si>
  <si>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</si>
  <si>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</si>
  <si>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</si>
  <si>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</si>
  <si>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</si>
  <si>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</si>
  <si>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</si>
  <si>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</si>
  <si>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</si>
  <si>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</si>
  <si>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</si>
  <si>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</si>
  <si>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</si>
  <si>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</si>
  <si>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</si>
  <si>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</si>
  <si>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</si>
  <si>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</si>
  <si>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</si>
  <si>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</si>
  <si>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</si>
  <si>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</si>
  <si>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</si>
  <si>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</si>
  <si>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</si>
  <si>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</si>
  <si>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</si>
  <si>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</si>
  <si>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</si>
  <si>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</si>
  <si>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</si>
  <si>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</si>
  <si>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</si>
  <si>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</si>
  <si>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</si>
  <si>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</si>
  <si>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</si>
  <si>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</si>
  <si>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</si>
  <si>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</si>
  <si>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</si>
  <si>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</si>
  <si>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</si>
  <si>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</si>
  <si>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</si>
  <si>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</si>
  <si>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</si>
  <si>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</si>
  <si>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</si>
  <si>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</si>
  <si>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</si>
  <si>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</si>
  <si>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</si>
  <si>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</si>
  <si>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</si>
  <si>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</si>
  <si>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</si>
  <si>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</si>
  <si>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</si>
  <si>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</si>
  <si>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</si>
  <si>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</si>
  <si>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</si>
  <si>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</si>
  <si>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</si>
  <si>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</si>
  <si>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</si>
  <si>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</si>
  <si>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</si>
  <si>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</si>
  <si>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</si>
  <si>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</si>
  <si>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</si>
  <si>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</si>
  <si>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</si>
  <si>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</si>
  <si>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</si>
  <si>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</si>
  <si>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</si>
  <si>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</si>
  <si>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</si>
  <si>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</si>
  <si>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</si>
  <si>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</si>
  <si>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</si>
  <si>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</si>
  <si>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</si>
  <si>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</si>
  <si>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</si>
  <si>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</si>
  <si>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</si>
  <si>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</si>
  <si>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</si>
  <si>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</si>
  <si>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</si>
  <si>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</si>
  <si>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</si>
  <si>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</si>
  <si>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</si>
  <si>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</si>
  <si>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</si>
  <si>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</si>
  <si>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</si>
  <si>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</si>
  <si>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</si>
  <si>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</si>
  <si>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</si>
  <si>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</si>
  <si>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</si>
  <si>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</si>
  <si>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</si>
  <si>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</si>
  <si>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</si>
  <si>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</si>
  <si>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</si>
  <si>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</si>
  <si>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</si>
  <si>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</si>
  <si>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</si>
  <si>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</si>
  <si>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</si>
  <si>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</si>
  <si>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</si>
  <si>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</si>
  <si>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</si>
  <si>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</si>
  <si>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</si>
  <si>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</si>
  <si>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</si>
  <si>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</si>
  <si>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</si>
  <si>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</si>
  <si>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</si>
  <si>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</si>
  <si>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</si>
  <si>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</si>
  <si>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</si>
  <si>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</si>
  <si>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</si>
  <si>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</si>
  <si>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</si>
  <si>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</si>
  <si>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</si>
  <si>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</si>
  <si>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</si>
  <si>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</si>
  <si>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</si>
  <si>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</si>
  <si>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</si>
  <si>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</si>
  <si>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</si>
  <si>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</si>
  <si>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</si>
  <si>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</si>
  <si>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</si>
  <si>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</si>
  <si>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</si>
  <si>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</si>
  <si>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</si>
  <si>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</si>
  <si>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</si>
  <si>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</si>
  <si>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</si>
  <si>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</si>
  <si>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</si>
  <si>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</si>
  <si>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</si>
  <si>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</si>
  <si>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</si>
  <si>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</si>
  <si>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</si>
  <si>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</si>
  <si>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</si>
  <si>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</si>
  <si>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</si>
  <si>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</si>
  <si>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</si>
  <si>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</si>
  <si>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</si>
  <si>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</si>
  <si>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</si>
  <si>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</si>
  <si>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</si>
  <si>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</si>
  <si>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</si>
  <si>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</si>
  <si>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</si>
  <si>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</si>
  <si>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</si>
  <si>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</si>
  <si>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</si>
  <si>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</si>
  <si>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</si>
  <si>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</si>
  <si>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</si>
  <si>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</si>
  <si>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</si>
  <si>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</si>
  <si>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</si>
  <si>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</si>
  <si>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</si>
  <si>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</si>
  <si>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</si>
  <si>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</si>
  <si>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</si>
  <si>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</si>
  <si>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</si>
  <si>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</si>
  <si>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</si>
  <si>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</si>
  <si>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</si>
  <si>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</si>
  <si>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</si>
  <si>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</si>
  <si>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</si>
  <si>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</si>
  <si>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</si>
  <si>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</si>
  <si>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</si>
  <si>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</si>
  <si>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</si>
  <si>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</si>
  <si>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</si>
  <si>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</si>
  <si>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</si>
  <si>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</si>
  <si>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</si>
  <si>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</si>
  <si>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</si>
  <si>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</si>
  <si>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</si>
  <si>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</si>
  <si>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</si>
  <si>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</si>
  <si>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</si>
  <si>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</si>
  <si>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</si>
  <si>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23ecbfe0-e1da-425b-a5bd-0bb9049ce03b</t>
  </si>
  <si>
    <t>ouahigouya</t>
  </si>
  <si>
    <t>audit.csv</t>
  </si>
  <si>
    <t>acted</t>
  </si>
  <si>
    <t>nord</t>
  </si>
  <si>
    <t>yatenga</t>
  </si>
  <si>
    <t>marche_ouahigouya</t>
  </si>
  <si>
    <t>central</t>
  </si>
  <si>
    <t>ACTED</t>
  </si>
  <si>
    <t>Marché de Ouahigouya</t>
  </si>
  <si>
    <t>oui</t>
  </si>
  <si>
    <t>plus100</t>
  </si>
  <si>
    <t>aucun</t>
  </si>
  <si>
    <t>combustible_charbon combustible_bois</t>
  </si>
  <si>
    <t>peudisponible</t>
  </si>
  <si>
    <t>meme_commune</t>
  </si>
  <si>
    <t>sac sachet</t>
  </si>
  <si>
    <t>combustible_bois combustible_charbon</t>
  </si>
  <si>
    <t>prix_fournisseurs rarete_transport</t>
  </si>
  <si>
    <t>prix_hausse</t>
  </si>
  <si>
    <t>Hausse_prix_fournisseurs</t>
  </si>
  <si>
    <t>espece paiementmob</t>
  </si>
  <si>
    <t>oui_hausse</t>
  </si>
  <si>
    <t>insecurite</t>
  </si>
  <si>
    <t>personne</t>
  </si>
  <si>
    <t>Le nombre de clients a augmenté a cause de la pénurie de gaz</t>
  </si>
  <si>
    <t>submitted_via_web</t>
  </si>
  <si>
    <t>bkf_icsm</t>
  </si>
  <si>
    <t>6cbc778b-eb39-49c7-9c09-3c956b497e55</t>
  </si>
  <si>
    <t>30a100</t>
  </si>
  <si>
    <t>Le nombre de clients a augmenté a cause de la pénurie de gaz.</t>
  </si>
  <si>
    <t>cd1ec44d-1c3d-4c74-8b94-c502cb9fdadb</t>
  </si>
  <si>
    <t>savon400gr</t>
  </si>
  <si>
    <t>disponible</t>
  </si>
  <si>
    <t>boule400g boule250g</t>
  </si>
  <si>
    <t>prix_fournisseurs</t>
  </si>
  <si>
    <t>prix_constants</t>
  </si>
  <si>
    <t>bache</t>
  </si>
  <si>
    <t>marmite7 marmite5 lampe</t>
  </si>
  <si>
    <t>non</t>
  </si>
  <si>
    <t>non_meme</t>
  </si>
  <si>
    <t>Pour l'incident il s'agissait d'une arrestation</t>
  </si>
  <si>
    <t>15274685-cba1-42f7-9bf7-aafe2225b721</t>
  </si>
  <si>
    <t>combustible_bois</t>
  </si>
  <si>
    <t>meme_province</t>
  </si>
  <si>
    <t>route_etat prix_fournisseurs cout_transport rarete_transport</t>
  </si>
  <si>
    <t>Nous espérons de bonnes nouvelles dans les jours avenir</t>
  </si>
  <si>
    <t>5114c1da-c35e-43f9-996d-b7424b25c7d3</t>
  </si>
  <si>
    <t>moins30</t>
  </si>
  <si>
    <t>tenaille pelle bache</t>
  </si>
  <si>
    <t>meme_pays</t>
  </si>
  <si>
    <t>sac_boro marmite7 marmite5</t>
  </si>
  <si>
    <t>marmite7 marmite5</t>
  </si>
  <si>
    <t>marmite5 marmite7</t>
  </si>
  <si>
    <t>f0efeefb-39a1-408c-aef8-0a2ce6396861</t>
  </si>
  <si>
    <t>meme_localite</t>
  </si>
  <si>
    <t>securite prix_fournisseurs rarete_transport cout_transport</t>
  </si>
  <si>
    <t>hausse_couts hausse_demande_clients Hausse_prix_fournisseurs baisse_offre_securite</t>
  </si>
  <si>
    <t>Le manque de gaz a fais augmenter le nombre de clients alors que l'insécurité rend le reapovrisonnent difficile</t>
  </si>
  <si>
    <t>d0d06087-e67a-4b6f-84e0-24611d9bb016</t>
  </si>
  <si>
    <t>seau</t>
  </si>
  <si>
    <t>assiette marmite5 marmite7 gobelet_plastique gobelet_acier bassine</t>
  </si>
  <si>
    <t>0_25l 0_5l 1l</t>
  </si>
  <si>
    <t>marmite7 marmite5 assiette gobelet_plastique gobelet_acier bassine</t>
  </si>
  <si>
    <t>Déplacement temporaire de l'informateur clé</t>
  </si>
  <si>
    <t>663a8f38-b712-4974-8f43-9e871e417de0</t>
  </si>
  <si>
    <t>pagne couverture natte</t>
  </si>
  <si>
    <t>oui_baisse</t>
  </si>
  <si>
    <t>Nous n'avons plus de marché compte tenu de la situation sécuritaire. Merci bien</t>
  </si>
  <si>
    <t>ad1c2374-b675-420e-b54b-efcce34e0fa0</t>
  </si>
  <si>
    <t>marmite7 marmite5 assiette gobelet_plastique gobelet_acier bassine pagne sac_boro</t>
  </si>
  <si>
    <t>sac_boro gobelet_acier assiette</t>
  </si>
  <si>
    <t>sac_boro</t>
  </si>
  <si>
    <t>Déplacement temporaire de l'enqueté</t>
  </si>
  <si>
    <t>5720a362-e28f-4f8d-b16c-8660b71884a9</t>
  </si>
  <si>
    <t>couverture moustiquaire pagne</t>
  </si>
  <si>
    <t>espece coupons paiementmob</t>
  </si>
  <si>
    <t>Comme vous faites un suivi nous espérons avoir de bonnes nouvelles dans les jours avenir</t>
  </si>
  <si>
    <t>f6e02cc3-ff48-47a2-a38b-0643744c1b34</t>
  </si>
  <si>
    <t>seau bidon savon400gr</t>
  </si>
  <si>
    <t>20l</t>
  </si>
  <si>
    <t>etranger</t>
  </si>
  <si>
    <t>rci</t>
  </si>
  <si>
    <t>bache corde tenaille pelle</t>
  </si>
  <si>
    <t>chine</t>
  </si>
  <si>
    <t>combustible_gaz marmite7 marmite5 assiette gobelet_acier couverture moustiquaire lampe pagne</t>
  </si>
  <si>
    <t>6kg 12kg 3kg</t>
  </si>
  <si>
    <t>1l 0_25l 0_5l</t>
  </si>
  <si>
    <t>espece coupons paiementmob credit</t>
  </si>
  <si>
    <t>964b6b1f-6298-4411-b6a5-28f09d0530bc</t>
  </si>
  <si>
    <t>combustible_gaz couverture natte assiette gobelet_plastique bassine gobelet_acier lampe</t>
  </si>
  <si>
    <t>6kg 12kg</t>
  </si>
  <si>
    <t>0_25l 0_5l</t>
  </si>
  <si>
    <t>assiette</t>
  </si>
  <si>
    <t>Y'a une baisse de clients car l'insécurité a fait que les gens ne travaille plus donc il n'y a pas l'argent. Le manque de gaz aussi a diminué les clients.</t>
  </si>
  <si>
    <t>e1a3329a-e850-4939-b783-6009b979dbcc</t>
  </si>
  <si>
    <t>seau savon400gr</t>
  </si>
  <si>
    <t>gobelet_plastique lampe bassine</t>
  </si>
  <si>
    <t>1dfa8316-9958-4571-a4d8-f66797e66b66</t>
  </si>
  <si>
    <t>boussouma</t>
  </si>
  <si>
    <t>centre_nord</t>
  </si>
  <si>
    <t>sanmatenga</t>
  </si>
  <si>
    <t>marche_boussouma</t>
  </si>
  <si>
    <t>Marché de Boussouma</t>
  </si>
  <si>
    <t>20l 25l</t>
  </si>
  <si>
    <t>24e9f859-2549-4b36-b655-556888dd4f2f</t>
  </si>
  <si>
    <t>bidon</t>
  </si>
  <si>
    <t>meme_region</t>
  </si>
  <si>
    <t>espece</t>
  </si>
  <si>
    <t>73c980f7-cd41-48c3-92a0-fa12122892a5</t>
  </si>
  <si>
    <t>combustible_gaz combustible_bois combustible_charbon</t>
  </si>
  <si>
    <t>e869b052-44e8-4d7f-9c3c-063f46f6306e</t>
  </si>
  <si>
    <t>combustible_charbon</t>
  </si>
  <si>
    <t>sachet</t>
  </si>
  <si>
    <t>e49c17a3-e202-4e8e-a52a-68f1d48deee5</t>
  </si>
  <si>
    <t>6415ecac-1590-4041-9734-376164f1394b</t>
  </si>
  <si>
    <t>hausse_couts Hausse_prix_fournisseurs</t>
  </si>
  <si>
    <t>18ea39ef-6b43-422f-bb9b-d37247a761ac</t>
  </si>
  <si>
    <t>bache corde</t>
  </si>
  <si>
    <t>0fba0d82-aff6-440d-8791-51dd0606ce3b</t>
  </si>
  <si>
    <t>830f1ced-ac5d-4d2e-aec9-29ffbe61f049</t>
  </si>
  <si>
    <t>marmite7 marmite5 assiette gobelet_plastique gobelet_acier bassine natte</t>
  </si>
  <si>
    <t>ba8a8e80-8849-4f50-9641-779091265fbf</t>
  </si>
  <si>
    <t>combustible_gaz combustible_charbon combustible_bois</t>
  </si>
  <si>
    <t>edd6cec2-5203-4326-9faf-cdbb5b06b481</t>
  </si>
  <si>
    <t>assiette natte bassine</t>
  </si>
  <si>
    <t>7ad810b8-92ab-4c5d-9606-641a42f98d9c</t>
  </si>
  <si>
    <t>sac</t>
  </si>
  <si>
    <t>95e12d1b-c3cb-4cbf-877c-c220b64070e6</t>
  </si>
  <si>
    <t>couverture moustiquaire lampe pagne</t>
  </si>
  <si>
    <t>6809a0dd-00de-4933-baff-b11d17cfa175</t>
  </si>
  <si>
    <t>8b7c400a-492f-44b3-a9b3-663c56cfc150</t>
  </si>
  <si>
    <t>pelle</t>
  </si>
  <si>
    <t>c3ec21b0-5dbd-4150-bb49-956745ade4d4</t>
  </si>
  <si>
    <t>29b92381-0c3c-4594-bc51-e6328f803e43</t>
  </si>
  <si>
    <t>pagne</t>
  </si>
  <si>
    <t>49cea9e6-a207-4eb9-87d3-61c43dc3cc58</t>
  </si>
  <si>
    <t>d73e3817-2f2f-4892-b906-c20f32a2b2eb</t>
  </si>
  <si>
    <t>619cc9d0-4cd5-48ad-95a3-f535ee46820c</t>
  </si>
  <si>
    <t>046cfb64-d6b5-42a5-a811-7040f8def5ee</t>
  </si>
  <si>
    <t>e12b2b2d-63e4-48d0-8e14-4047556b84a4</t>
  </si>
  <si>
    <t>poisson</t>
  </si>
  <si>
    <t>degradation_perte</t>
  </si>
  <si>
    <t>e60e9665-024e-404f-8c2a-fa48c959de9b</t>
  </si>
  <si>
    <t>lampe</t>
  </si>
  <si>
    <t>89be81ab-bc9a-44f5-bedf-0f103d6f3b92</t>
  </si>
  <si>
    <t>7ed6bf9c-cb73-4c35-8d37-b64e17f5fbd0</t>
  </si>
  <si>
    <t>hausse_couts</t>
  </si>
  <si>
    <t>742c8483-3bf0-4787-b703-72138d6743f6</t>
  </si>
  <si>
    <t>viande_mouton viande_beuf</t>
  </si>
  <si>
    <t>bfc2e22e-2438-4ad4-a488-7c8fb2e453be</t>
  </si>
  <si>
    <t>combustible_bois combustible_charbon combustible_gaz</t>
  </si>
  <si>
    <t>ad183377-0300-487d-bddb-6a77444ef960</t>
  </si>
  <si>
    <t>4b3c901b-9408-4bf7-82b7-57f5fbf310ed</t>
  </si>
  <si>
    <t>combustible_gaz</t>
  </si>
  <si>
    <t>7e3de459-4569-4d45-94f5-a3a72d609c41</t>
  </si>
  <si>
    <t>da02161a-37d0-4860-9e76-b55034169f1a</t>
  </si>
  <si>
    <t>facf23bc-2565-481e-a770-e194f61b2b63</t>
  </si>
  <si>
    <t>333656bd-e909-4908-9343-3106168f846b</t>
  </si>
  <si>
    <t>tenaille</t>
  </si>
  <si>
    <t>RAS</t>
  </si>
  <si>
    <t>b5feece2-fd75-4ac3-9f5f-1063e9e03d04</t>
  </si>
  <si>
    <t>viande_beuf viande_mouton</t>
  </si>
  <si>
    <t>cb8b7b22-0665-4623-b39d-884d6be28c12</t>
  </si>
  <si>
    <t>marmite5 marmite7 assiette gobelet_plastique gobelet_acier bassine natte</t>
  </si>
  <si>
    <t>43721689-2168-4311-adcc-01eaf46e6ca0</t>
  </si>
  <si>
    <t>gobelet_acier gobelet_plastique</t>
  </si>
  <si>
    <t>98ec2d81-32d4-4715-abd1-0ecb9e846621</t>
  </si>
  <si>
    <t>c5d9d63e-600e-4a32-aeae-44ad7e1ef300</t>
  </si>
  <si>
    <t>couverture moustiquaire</t>
  </si>
  <si>
    <t>0978fa89-6532-46f3-a2ee-f0f0f9219bc7</t>
  </si>
  <si>
    <t>e10b0dd9-8644-4299-8841-74eb00139ed2</t>
  </si>
  <si>
    <t>25fb8d2d-9ba3-4f31-9e93-a2bd122c286f</t>
  </si>
  <si>
    <t>0e18a8a3-0f48-4a9c-ae80-3392df600dad</t>
  </si>
  <si>
    <t>f2b1b5b2-a9cb-4746-bd8a-7ac0cb2729b5</t>
  </si>
  <si>
    <t>corde tenaille pelle bache</t>
  </si>
  <si>
    <t>corde</t>
  </si>
  <si>
    <t>Avec les attaques de ces derniers temps le marché est perturbé car ce qui arrive à ton voisin peut t'arriver aussi. En fonction du marché on peut ne pas atteindre un mois avant de renouveler notre stok. Nous espérons un retour favorable à l'issue de vos collectes.</t>
  </si>
  <si>
    <t>57a4faee-038a-448a-acb7-673b9e5c6d15</t>
  </si>
  <si>
    <t>combustible_gaz natte lampe</t>
  </si>
  <si>
    <t>3kg 12kg 6kg</t>
  </si>
  <si>
    <t>prix_fournisseurs rarete_transport cout_transport</t>
  </si>
  <si>
    <t>Hausse_prix_fournisseurs baisse_offre_rupturestocks baisse_offre_securite</t>
  </si>
  <si>
    <t>La pénurie de gaz a fait augmenter les clients mais on n'arrive pas à les ravitailler. Le manque de gaz fait flambé le prix.</t>
  </si>
  <si>
    <t>9d8b8b1d-ec65-4b6f-b7b3-ec532e7228b1</t>
  </si>
  <si>
    <t>corde tenaille pelle</t>
  </si>
  <si>
    <t>combustible_gaz natte sac_boro</t>
  </si>
  <si>
    <t>prix_fournisseurs cout_transport</t>
  </si>
  <si>
    <t>hausse_couts hausse_demande_clients baisse_offre_securite</t>
  </si>
  <si>
    <t>Les clients ont diminué suite aux déplacements massifs des villages voisins et la pénurie de gaz. La période aussi fait qu'il y'a une grande demande de gaz. Déplacement momentané de l'informateur clé.</t>
  </si>
  <si>
    <t>36a6902c-f1d6-4d22-8add-ccd1b900d66d</t>
  </si>
  <si>
    <t>route_etat prix_fournisseurs rarete_transport cout_transport</t>
  </si>
  <si>
    <t>hausse_demande_clients Hausse_prix_fournisseurs</t>
  </si>
  <si>
    <t>Le manque de gaz a fait augmenter la clientèle et le prix du charbon a hausser aussi du coût pas facile de satisfaire les clients.</t>
  </si>
  <si>
    <t>0d9f231c-410d-4e85-bd00-c4c43362241a</t>
  </si>
  <si>
    <t>natte bassine</t>
  </si>
  <si>
    <t>Nous espérons avoir de bonnes nouvelles dans les jours avenir. Nous avons débuté une tontine de savon donc le savon sort plus vite. Merci</t>
  </si>
  <si>
    <t>d0ac4a0e-f5b3-452b-87cb-e6e8c7010678</t>
  </si>
  <si>
    <t>tenaille pelle corde</t>
  </si>
  <si>
    <t>d30c390f-f944-4751-8986-775f82ab23ca</t>
  </si>
  <si>
    <t>gobelet_plastique gobelet_acier bassine natte sac_boro assiette</t>
  </si>
  <si>
    <t>gobelet_plastique gobelet_acier bassine sac_boro</t>
  </si>
  <si>
    <t>bassine natte</t>
  </si>
  <si>
    <t>1f1f2b76-1dc6-48a8-880a-50fa3339ea1d</t>
  </si>
  <si>
    <t>natte couverture moustiquaire pagne</t>
  </si>
  <si>
    <t>moustiquaire natte</t>
  </si>
  <si>
    <t>moustiquaire</t>
  </si>
  <si>
    <t>711da84b-0fa4-49b3-a91f-ef091d7f19f8</t>
  </si>
  <si>
    <t>moustiquaire pagne</t>
  </si>
  <si>
    <t>b35d691f-6955-4920-b88d-ffedb910b7ff</t>
  </si>
  <si>
    <t>bidon savon400gr</t>
  </si>
  <si>
    <t>nondisponible</t>
  </si>
  <si>
    <t>ee065b73-b7c9-4596-b8fc-75cb2c032c5d</t>
  </si>
  <si>
    <t>6kg 3kg 12kg</t>
  </si>
  <si>
    <t>cout_transport</t>
  </si>
  <si>
    <t>hausse_demande_clients baisse_offre_rupturestocks</t>
  </si>
  <si>
    <t>Il y a une pénurie de gaz</t>
  </si>
  <si>
    <t>f1291a64-710f-48cb-92a5-039b4213128c</t>
  </si>
  <si>
    <t>3796cd59-e3d2-43c0-853d-0aa77b936702</t>
  </si>
  <si>
    <t>riz_importe sucre sel</t>
  </si>
  <si>
    <t>kg</t>
  </si>
  <si>
    <t>poudre morceaux</t>
  </si>
  <si>
    <t>0d5f99ed-b8dc-4945-824e-3477bbcaea15</t>
  </si>
  <si>
    <t>sel</t>
  </si>
  <si>
    <t>19db743d-b353-424e-b51d-b2322fcd6c94</t>
  </si>
  <si>
    <t>mais sorgho_rouge sorgho_blanc mil niebe arachide_coque arachide_graine voandzou riz_local</t>
  </si>
  <si>
    <t>yorouba tine</t>
  </si>
  <si>
    <t>tine yorouba</t>
  </si>
  <si>
    <t>mais sorgho_rouge sorgho_blanc mil riz_local niebe arachide_coque arachide_graine voandzou</t>
  </si>
  <si>
    <t>Hausse_prix_fournisseurs baisse_offre_rupturestocks</t>
  </si>
  <si>
    <t>a630b689-bb89-469b-9f35-014bf6712da2</t>
  </si>
  <si>
    <t>arachide_graine arachide_coque voandzou</t>
  </si>
  <si>
    <t>0f02f6a6-6b84-4c88-8f1d-cf8d78d98a84</t>
  </si>
  <si>
    <t>huile beurre</t>
  </si>
  <si>
    <t>litre boule</t>
  </si>
  <si>
    <t>Merci</t>
  </si>
  <si>
    <t>386a6d6b-0ee4-4d92-b432-e2021bb4460a</t>
  </si>
  <si>
    <t>56944065-844f-4c3d-89e9-a7af7c0f5191</t>
  </si>
  <si>
    <t>patate tomate oignon feuille manioc igname fonio pomme_de_terre</t>
  </si>
  <si>
    <t>tine yorouba kg</t>
  </si>
  <si>
    <t>yorouba tas</t>
  </si>
  <si>
    <t>tas</t>
  </si>
  <si>
    <t>pomme_de_terre</t>
  </si>
  <si>
    <t>article_indisponible_saison</t>
  </si>
  <si>
    <t>igname patate</t>
  </si>
  <si>
    <t>40af9cc4-5424-4ebd-963e-627338b46546</t>
  </si>
  <si>
    <t>feuille tomate oignon</t>
  </si>
  <si>
    <t>tas kg</t>
  </si>
  <si>
    <t>0bc0c447-ead4-4a49-99cf-3fad02860fe8</t>
  </si>
  <si>
    <t>sel riz_importe sucre</t>
  </si>
  <si>
    <t>7b8dcab6-a93e-4fbb-bab4-24ae6f909d25</t>
  </si>
  <si>
    <t>riz_importe</t>
  </si>
  <si>
    <t>680cbb08-53d2-4a10-9da0-5fe87b74d419</t>
  </si>
  <si>
    <t>mais sorgho_rouge sorgho_blanc mil riz_local arachide_coque arachide_graine voandzou niebe</t>
  </si>
  <si>
    <t>mais sorgho_rouge sorgho_blanc mil riz_local arachide_coque niebe arachide_graine voandzou</t>
  </si>
  <si>
    <t>41dd117a-06c4-4e38-85af-b2ef4ea27883</t>
  </si>
  <si>
    <t>mais sorgho_rouge sorgho_blanc</t>
  </si>
  <si>
    <t>ac14eeac-e4f0-4f58-9374-c063bd694576</t>
  </si>
  <si>
    <t>beurre huile</t>
  </si>
  <si>
    <t>boule litre</t>
  </si>
  <si>
    <t>8a5d259d-c365-4ab7-8109-838b9b71fd1a</t>
  </si>
  <si>
    <t>lait_en_poudre lait_frais</t>
  </si>
  <si>
    <t>ce40ab25-740c-44d4-b396-122563d72b92</t>
  </si>
  <si>
    <t>f8d99b09-294e-4d2a-bace-0fa94200fd48</t>
  </si>
  <si>
    <t>igname patate fonio manioc oignon tomate feuille pomme_de_terre</t>
  </si>
  <si>
    <t>yorouba tine kg</t>
  </si>
  <si>
    <t>tas yorouba</t>
  </si>
  <si>
    <t>manioc igname oignon</t>
  </si>
  <si>
    <t>47cc380d-3222-4fc5-a0d3-7c3b53263a7a</t>
  </si>
  <si>
    <t>fonio manioc</t>
  </si>
  <si>
    <t>manioc</t>
  </si>
  <si>
    <t>12d9a98d-0031-44dd-a231-28da6a9c42cf</t>
  </si>
  <si>
    <t>sucre sel riz_importe</t>
  </si>
  <si>
    <t>dbb35182-597f-4963-8a41-e07f30cd762b</t>
  </si>
  <si>
    <t>sucre</t>
  </si>
  <si>
    <t>f80544a9-175a-489c-8335-148d16b96b93</t>
  </si>
  <si>
    <t>28828b90-2b1a-46e9-9c65-8107a6d8ba69</t>
  </si>
  <si>
    <t>riz_local niebe mil</t>
  </si>
  <si>
    <t>54c126ca-fa26-408a-9d5a-fc659617ec3c</t>
  </si>
  <si>
    <t>f9975933-5635-4260-9c95-c788ad7d7266</t>
  </si>
  <si>
    <t>lait_frais lait_en_poudre</t>
  </si>
  <si>
    <t>5d39674e-db75-4515-85b9-53cf0fa99656</t>
  </si>
  <si>
    <t>fonio manioc igname patate oignon tomate feuille pomme_de_terre</t>
  </si>
  <si>
    <t>kg yorouba tine</t>
  </si>
  <si>
    <t>2a22d266-7ac0-4c8d-8986-682f57a66f23</t>
  </si>
  <si>
    <t>igname patate pomme_de_terre</t>
  </si>
  <si>
    <t>a6ca57da-fe3e-46bb-a04e-eadc6a234471</t>
  </si>
  <si>
    <t>2a9d21bb-8d33-4d29-857f-004014b59f1c</t>
  </si>
  <si>
    <t>fada_ngourma</t>
  </si>
  <si>
    <t>est</t>
  </si>
  <si>
    <t>gourma</t>
  </si>
  <si>
    <t>marche_fada</t>
  </si>
  <si>
    <t>Marché de Fada N'Gourma</t>
  </si>
  <si>
    <t>pelle tenaille</t>
  </si>
  <si>
    <t>tenaille pelle</t>
  </si>
  <si>
    <t>securite taxes tracasseries</t>
  </si>
  <si>
    <t>6kg</t>
  </si>
  <si>
    <t>Ras</t>
  </si>
  <si>
    <t>1d827f5b-3ada-4ce8-a0c6-7685dfcab43b</t>
  </si>
  <si>
    <t>rarete_transport route_etat</t>
  </si>
  <si>
    <t>hommes femmes moins18 plus60 handicap maladies</t>
  </si>
  <si>
    <t>7134e56f-ff91-49a8-a458-694b959f6597</t>
  </si>
  <si>
    <t>secondaire</t>
  </si>
  <si>
    <t>securite route_etat rarete_transport</t>
  </si>
  <si>
    <t>hommes femmes moins18 plus60</t>
  </si>
  <si>
    <t>Insécurité sur les voies pour l'approvisionnement du charbon a heure actuelle</t>
  </si>
  <si>
    <t>5736633f-a16d-40d5-9414-fb9f3a91d539</t>
  </si>
  <si>
    <t>bache pelle</t>
  </si>
  <si>
    <t>marmite7 marmite5 assiette gobelet_plastique gobelet_acier bassine natte couverture lampe pagne sac_boro</t>
  </si>
  <si>
    <t>marmite7 marmite5 natte couverture lampe pagne</t>
  </si>
  <si>
    <t>c4e625ea-9dbb-4dec-81c7-c0ac83a0888d</t>
  </si>
  <si>
    <t>bache corde pelle</t>
  </si>
  <si>
    <t>7cc81384-1aee-43d5-9255-68c4e84f8ab7</t>
  </si>
  <si>
    <t>Hausse_prix_fournisseurs baisse_offre_securite hausse_couts</t>
  </si>
  <si>
    <t>Que Dieu nous vienne en aide pour nous ramener la paix</t>
  </si>
  <si>
    <t>102d9f24-45ac-4319-8fd0-032f8b0f81dc</t>
  </si>
  <si>
    <t>pagne couverture</t>
  </si>
  <si>
    <t>couverture pagne</t>
  </si>
  <si>
    <t>nsp</t>
  </si>
  <si>
    <t>Besoin de commande de nos articles</t>
  </si>
  <si>
    <t>b6211a1e-fadc-4478-a9f6-435c9a9a0044</t>
  </si>
  <si>
    <t>3e3c0cf0-ca57-4bcd-bb3f-0ba21b1b3cf7</t>
  </si>
  <si>
    <t>femmes</t>
  </si>
  <si>
    <t>Non</t>
  </si>
  <si>
    <t>c5d37070-9580-4b2a-a4a4-f67afbb9772a</t>
  </si>
  <si>
    <t>Besoin d’aide financier en cas de manque de moyen</t>
  </si>
  <si>
    <t>741207cb-d336-4c1b-8eb4-074f06943c85</t>
  </si>
  <si>
    <t>bache tenaille pelle</t>
  </si>
  <si>
    <t>786504c4-7046-4391-9f90-d646bc36fe7b</t>
  </si>
  <si>
    <t>seau bidon</t>
  </si>
  <si>
    <t>togo</t>
  </si>
  <si>
    <t>marmite7 marmite5 gobelet_plastique gobelet_acier assiette bassine pagne</t>
  </si>
  <si>
    <t>assiette marmite5 marmite7 bassine</t>
  </si>
  <si>
    <t>baisse_offre_securite hausse_couts</t>
  </si>
  <si>
    <t>paiementmob espece credit</t>
  </si>
  <si>
    <t>Demande d’aide financière pour accroître son activité</t>
  </si>
  <si>
    <t>dcedfe4f-3580-4cd0-8409-5bd48546af23</t>
  </si>
  <si>
    <t>25c04d7b-9baf-40ac-be45-dbf8cafd0455</t>
  </si>
  <si>
    <t>5eb5b8ad-923e-41e5-9101-bbc3a96844e2</t>
  </si>
  <si>
    <t>espece credit paiementmob</t>
  </si>
  <si>
    <t>130999ac-aa36-4590-be36-48667515ca48</t>
  </si>
  <si>
    <t>prix_baisse</t>
  </si>
  <si>
    <t>hommes</t>
  </si>
  <si>
    <t>68f501e1-6664-41d3-9da6-a795d5c52ca6</t>
  </si>
  <si>
    <t>combustible_gaz lampe</t>
  </si>
  <si>
    <t>autre prix_fournisseurs rarete_transport cout_transport</t>
  </si>
  <si>
    <t>Les risques liés au transport de gaz fait que les transporteur se reservent</t>
  </si>
  <si>
    <t>9f74c0d8-3c18-4533-9799-0b022431a4ef</t>
  </si>
  <si>
    <t>boule250g boule400g</t>
  </si>
  <si>
    <t>c957a872-f856-48f7-a62c-a19ca5b7d92e</t>
  </si>
  <si>
    <t>espece paiementmob credit</t>
  </si>
  <si>
    <t>1f7bbf6f-54de-4b26-a75e-20d2abdec02f</t>
  </si>
  <si>
    <t>boule250g</t>
  </si>
  <si>
    <t>ghana</t>
  </si>
  <si>
    <t>autre</t>
  </si>
  <si>
    <t>Manque d’huile</t>
  </si>
  <si>
    <t>Besoin  d’approvisionnement  de ses boules de savon</t>
  </si>
  <si>
    <t>825caf3a-3a7a-40b2-aebb-96b86409111f</t>
  </si>
  <si>
    <t>Hausse_prix_fournisseurs hausse_couts</t>
  </si>
  <si>
    <t>natte couverture moustiquaire sac_boro</t>
  </si>
  <si>
    <t>aca20c08-a576-431d-8090-3d74a2b69e83</t>
  </si>
  <si>
    <t>1l</t>
  </si>
  <si>
    <t>3431388a-3998-4c33-896a-3f0d19f30b4a</t>
  </si>
  <si>
    <t>Comme il y a manque de savon après on n aura une augmentation les jours à venir</t>
  </si>
  <si>
    <t>40fbaf8c-d24e-43f1-9f8e-2f62a7e3ad32</t>
  </si>
  <si>
    <t>marmite7 marmite5 gobelet_plastique assiette gobelet_acier bassine natte couverture moustiquaire lampe pagne sac_boro</t>
  </si>
  <si>
    <t>f1cd8945-92f3-4959-9a43-f3efe01fc78b</t>
  </si>
  <si>
    <t>d08900da-85d7-4e90-a2c4-6bb4989b0b8b</t>
  </si>
  <si>
    <t>natte moustiquaire couverture</t>
  </si>
  <si>
    <t>espece paiementmob autre</t>
  </si>
  <si>
    <t>Par chèque</t>
  </si>
  <si>
    <t>Pas de marché</t>
  </si>
  <si>
    <t>bc6615fe-d7a8-4a05-9616-02e4dea98cca</t>
  </si>
  <si>
    <t>agression_commercant agression_clients</t>
  </si>
  <si>
    <t>9da7603e-2c1e-4fad-93b7-4adbe1dcf960</t>
  </si>
  <si>
    <t>0a1daf33-d0bf-4909-9d03-c55291dbb84f</t>
  </si>
  <si>
    <t>gaoua</t>
  </si>
  <si>
    <t>plan</t>
  </si>
  <si>
    <t>sud_ouest</t>
  </si>
  <si>
    <t>poni</t>
  </si>
  <si>
    <t>marche_gaoua</t>
  </si>
  <si>
    <t>PLAN International Burkina Faso</t>
  </si>
  <si>
    <t>Marché de Gaoua</t>
  </si>
  <si>
    <t>paiementmob espece coupons</t>
  </si>
  <si>
    <t>52b3fd28-70b7-4b4a-8096-b71b3b887297</t>
  </si>
  <si>
    <t>seau savon400gr bidon</t>
  </si>
  <si>
    <t>Produit pas beaucoup disponible sur le marché</t>
  </si>
  <si>
    <t>route_etat prix_fournisseurs cout_transport autre</t>
  </si>
  <si>
    <t>Souvent non disponible avec le même</t>
  </si>
  <si>
    <t>gobelet_plastique bassine natte couverture sac_boro</t>
  </si>
  <si>
    <t>31497024-c90f-461a-b7a8-1403d05c3f75</t>
  </si>
  <si>
    <t>gobelet_plastique bassine natte couverture</t>
  </si>
  <si>
    <t>8073b90f-94c1-418a-a13d-b8be322044ef</t>
  </si>
  <si>
    <t>Disponibilité du gaz chez le fournisseur</t>
  </si>
  <si>
    <t>16b50c08-11c4-4e71-b4df-44158e2d3282</t>
  </si>
  <si>
    <t>c2691c6f-5896-4162-a96a-c6603a60aae3</t>
  </si>
  <si>
    <t>route_etat rarete_transport cout_transport</t>
  </si>
  <si>
    <t>0a8927bd-11c2-4947-a524-1a744e7dee68</t>
  </si>
  <si>
    <t>rarete_transport cout_transport</t>
  </si>
  <si>
    <t>5f56b483-fd1d-4e07-ba05-ce2801a2adda</t>
  </si>
  <si>
    <t>rarete_transport</t>
  </si>
  <si>
    <t>e57516b2-7235-4a16-b0d2-446be6f64463</t>
  </si>
  <si>
    <t>3a34e18f-d6e1-4726-b614-e2fd8bdba092</t>
  </si>
  <si>
    <t>assiette gobelet_acier lampe gobelet_plastique</t>
  </si>
  <si>
    <t>0_5l 1l</t>
  </si>
  <si>
    <t>d0475e8e-642d-4540-938e-0030adf38417</t>
  </si>
  <si>
    <t>assiette gobelet_acier gobelet_plastique</t>
  </si>
  <si>
    <t>agression_clients</t>
  </si>
  <si>
    <t>f565b789-0af7-4166-8282-1df13ce7ee40</t>
  </si>
  <si>
    <t>Coût de la matière première (le fer)</t>
  </si>
  <si>
    <t>b582f91e-00b9-4280-afaa-a868917d4865</t>
  </si>
  <si>
    <t>49ac047d-b06c-4384-8c03-fc8dc3f856dd</t>
  </si>
  <si>
    <t>fd9fef79-eb0d-4866-9a65-0bd307f86e0b</t>
  </si>
  <si>
    <t>taxes</t>
  </si>
  <si>
    <t>1139fe7d-bd12-4375-bccc-66b2b646f19a</t>
  </si>
  <si>
    <t>9929b19c-2953-42b6-94a8-4dff4428b352</t>
  </si>
  <si>
    <t>route_etat autre</t>
  </si>
  <si>
    <t>Distance avec Ouagadougou</t>
  </si>
  <si>
    <t>5c5b770b-2289-423d-bcd0-09a5eb082753</t>
  </si>
  <si>
    <t>bache tenaille pelle corde</t>
  </si>
  <si>
    <t>espece paiementmob coupons</t>
  </si>
  <si>
    <t>cc6d6902-1413-41e9-8c9d-8ab3e60fa280</t>
  </si>
  <si>
    <t>88ec4db7-6495-4803-bd64-8409fa836391</t>
  </si>
  <si>
    <t>assiette gobelet_acier</t>
  </si>
  <si>
    <t>0574deeb-1fc3-4d9b-b32f-41913880ab0d</t>
  </si>
  <si>
    <t>Disponibilité chez le fournisseur</t>
  </si>
  <si>
    <t>hommes femmes</t>
  </si>
  <si>
    <t>29886341-805d-45af-9da9-10bf39e23914</t>
  </si>
  <si>
    <t>b4692648-d3c0-46f9-9a2f-fcee2fd003ee</t>
  </si>
  <si>
    <t>d719ceda-0b61-48b2-b41d-b422de1e9a35</t>
  </si>
  <si>
    <t>10aaa19d-b5ec-4370-aec3-18b084618aa8</t>
  </si>
  <si>
    <t>Disponibilité dela matière première</t>
  </si>
  <si>
    <t>46fb79e5-00a6-4df5-b32f-9bafd1e8e7df</t>
  </si>
  <si>
    <t>dedougou</t>
  </si>
  <si>
    <t>crs</t>
  </si>
  <si>
    <t>boucle_mouhoun</t>
  </si>
  <si>
    <t>mouhoun</t>
  </si>
  <si>
    <t>marche_dedougou</t>
  </si>
  <si>
    <t>Catholic Relief Services</t>
  </si>
  <si>
    <t>Marché de Dédougou</t>
  </si>
  <si>
    <t>marmite7 marmite5 assiette gobelet_plastique gobelet_acier bassine natte couverture moustiquaire pagne</t>
  </si>
  <si>
    <t>gobelet_plastique bassine</t>
  </si>
  <si>
    <t>Dans les Kits AME le vendeur de pagne est voisin au vendeur du reste des kits</t>
  </si>
  <si>
    <t>2f2e44e2-f36f-45f4-816e-b345a0419357</t>
  </si>
  <si>
    <t>les produits sont en manque et les prix ont trop augmentés</t>
  </si>
  <si>
    <t>c48c03a8-80e6-4841-b7c0-2817dd280f05</t>
  </si>
  <si>
    <t>le fournisseur se sont déplacés à cause de la situation sécuritaire le charbon est en manque</t>
  </si>
  <si>
    <t>le charbon en manque donc elle ne vend plus en sac</t>
  </si>
  <si>
    <t>7d5edd9e-83f2-46bb-a94e-2b6f038fa077</t>
  </si>
  <si>
    <t>pagne gobelet_acier gobelet_plastique assiette bassine natte moustiquaire couverture</t>
  </si>
  <si>
    <t>Il n'y a plus de marché du à la distribution gratuite de moustiquaire donc elle prend plus pour vendre</t>
  </si>
  <si>
    <t>62aa87a9-d652-43c5-b3f0-50d9e1076f06</t>
  </si>
  <si>
    <t>lampe sac_boro</t>
  </si>
  <si>
    <t>0d6cabb8-76f7-4547-b438-8c0f95c8516d</t>
  </si>
  <si>
    <t>combustible_bois combustible_charbon lampe</t>
  </si>
  <si>
    <t>prix_fournisseurs autre</t>
  </si>
  <si>
    <t>Il n'y a plus de fournisseur il sont déplacés du à la situation sécuritaire</t>
  </si>
  <si>
    <t>7582cf94-e249-417a-922f-2a1738d61d70</t>
  </si>
  <si>
    <t>pagne moustiquaire couverture</t>
  </si>
  <si>
    <t>81d866fe-eed2-4d32-854d-7092fced3677</t>
  </si>
  <si>
    <t>baisse_prix_fournisseurs</t>
  </si>
  <si>
    <t>espece credit coupons paiementmob</t>
  </si>
  <si>
    <t>Le commerçant ne dispose pas de bidon</t>
  </si>
  <si>
    <t>5364eae1-1e96-4f64-8cf5-90df6d4e386f</t>
  </si>
  <si>
    <t>natte marmite7 marmite5 assiette gobelet_plastique bassine</t>
  </si>
  <si>
    <t>64890aa8-0087-4276-81ca-f0f6af6de3c0</t>
  </si>
  <si>
    <t>route_etat prix_fournisseurs rarete_transport autre</t>
  </si>
  <si>
    <t>le zone qui livre le bois et le charbon se sont déplacés</t>
  </si>
  <si>
    <t>baisse_offre_rupturestocks baisse_offre_securite</t>
  </si>
  <si>
    <t>ccfcdd6b-642f-443a-a478-a317a2291432</t>
  </si>
  <si>
    <t>espece coupons</t>
  </si>
  <si>
    <t>79847373-a25a-4f60-9b9b-423f1d1c9913</t>
  </si>
  <si>
    <t>72ce5a5f-17b0-479f-be50-967f926c7521</t>
  </si>
  <si>
    <t>securite autre</t>
  </si>
  <si>
    <t>les fournisseurs ne sont plus dans leur localité ils sont déplacés suite aux menaces terroristes.</t>
  </si>
  <si>
    <t>b6705c96-40c7-4aa6-b0e1-35bc51b5578c</t>
  </si>
  <si>
    <t>indisponible des articles</t>
  </si>
  <si>
    <t>83e5dea9-70d0-4dac-bb71-3b8ea8cc0581</t>
  </si>
  <si>
    <t>indisponibilité des bidon blanc</t>
  </si>
  <si>
    <t>le commerçant ne dipose pas de corde indiqué</t>
  </si>
  <si>
    <t>651cf0e3-273d-4333-85bf-e3320d206929</t>
  </si>
  <si>
    <t>combustible_charbon lampe</t>
  </si>
  <si>
    <t>46e7c458-fa92-4e98-9e03-b23eacc88e92</t>
  </si>
  <si>
    <t>souvent en manque</t>
  </si>
  <si>
    <t>02ae7f9c-f519-4e6c-b55f-65b10ce83eab</t>
  </si>
  <si>
    <t>combustible_charbon_prix1</t>
  </si>
  <si>
    <t>combustible_charbon_prix2</t>
  </si>
  <si>
    <t>combustible_gaz_prix1_1</t>
  </si>
  <si>
    <t>combustible_gaz_prix1</t>
  </si>
  <si>
    <t>combustible_gaz_prix2</t>
  </si>
  <si>
    <t>a_2_pagne_prix_unite</t>
  </si>
  <si>
    <t>combustible_bois_oui</t>
  </si>
  <si>
    <r>
      <t xml:space="preserve">NB: la mention </t>
    </r>
    <r>
      <rPr>
        <b/>
        <sz val="12"/>
        <color theme="1"/>
        <rFont val="Calibri"/>
        <family val="2"/>
      </rPr>
      <t xml:space="preserve">≠NOMBRE≠ montre un manque de donnée sur le prix du bien concerné </t>
    </r>
  </si>
  <si>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</si>
  <si>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</si>
  <si>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</si>
  <si>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</si>
  <si>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</si>
  <si>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</si>
  <si>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</si>
  <si>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</si>
  <si>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</si>
  <si>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</si>
  <si>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</si>
  <si>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</si>
  <si>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</si>
  <si>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</si>
  <si>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</si>
  <si>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</si>
  <si>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</si>
  <si>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</si>
  <si>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</si>
  <si>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</si>
  <si>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</si>
  <si>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</si>
  <si>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</si>
  <si>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</si>
  <si>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</si>
  <si>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</si>
  <si>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</si>
  <si>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</si>
  <si>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</si>
  <si>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</si>
  <si>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</si>
  <si>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</si>
  <si>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</si>
  <si>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Maximum</t>
  </si>
  <si>
    <t>Cotations</t>
  </si>
  <si>
    <t>Moins les bidons (25L et 20L)</t>
  </si>
  <si>
    <t>Moins bouteille de gaz, moustiquaire et bois de sauffe</t>
  </si>
  <si>
    <t>Ouahigouya</t>
  </si>
  <si>
    <t>Fada</t>
  </si>
  <si>
    <t>Boussouma</t>
  </si>
  <si>
    <t>Gaoua</t>
  </si>
  <si>
    <t>pas compabilisé dans le total mais count &gt; 2</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</si>
  <si>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</si>
  <si>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</si>
  <si>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</si>
  <si>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</si>
  <si>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</si>
  <si>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</si>
  <si>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</si>
  <si>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</si>
  <si>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</si>
  <si>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</si>
  <si>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</si>
  <si>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</si>
  <si>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</si>
  <si>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</si>
  <si>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</si>
  <si>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</si>
  <si>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</si>
  <si>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</si>
  <si>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</si>
  <si>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</si>
  <si>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</si>
  <si>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</si>
  <si>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</si>
  <si>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</si>
  <si>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</si>
  <si>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</si>
  <si>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</si>
  <si>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</si>
  <si>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</si>
  <si>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</si>
  <si>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</si>
  <si>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</si>
  <si>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</si>
  <si>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</si>
  <si>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</si>
  <si>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</si>
  <si>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</si>
  <si>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</si>
  <si>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</si>
  <si>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</si>
  <si>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</si>
  <si>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</si>
  <si>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</si>
  <si>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</si>
  <si>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</si>
  <si>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</si>
  <si>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</si>
  <si>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</si>
  <si>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</si>
  <si>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</si>
  <si>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</si>
  <si>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</si>
  <si>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</si>
  <si>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</si>
  <si>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</si>
  <si>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</si>
  <si>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</si>
  <si>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</si>
  <si>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</si>
  <si>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En Yorouba moins riz importé et pomme de terre</t>
  </si>
  <si>
    <t xml:space="preserve">En Yorouba </t>
  </si>
  <si>
    <t xml:space="preserve">En tas </t>
  </si>
  <si>
    <t>Nombre de commerçant enquetés par partenaire</t>
  </si>
  <si>
    <t>Nombre de i_organisation</t>
  </si>
  <si>
    <t>Étiquettes de colonnes</t>
  </si>
  <si>
    <t>Étiquettes de lignes</t>
  </si>
  <si>
    <t>Total général</t>
  </si>
  <si>
    <t>Nombre de clients par marché (nombre d'IC)</t>
  </si>
  <si>
    <t>Nombre de i_taille_magasin</t>
  </si>
  <si>
    <t>Les articles vendus habituellement (nombre d'IC)</t>
  </si>
  <si>
    <t xml:space="preserve">Des biens eaun hygiène et assainissement vendu habituellement  </t>
  </si>
  <si>
    <t>Somme de h_vendus_seau</t>
  </si>
  <si>
    <t>Somme de h_vendus_bidon</t>
  </si>
  <si>
    <t>Somme de h_vendus_savon400gr</t>
  </si>
  <si>
    <t>Somme de h_vendus_aucun</t>
  </si>
  <si>
    <t>Des biens   Abris</t>
  </si>
  <si>
    <t>Somme de a_1_vendus_bache</t>
  </si>
  <si>
    <t>Somme de a_1_vendus_corde</t>
  </si>
  <si>
    <t>Somme de a_1_vendus_tenaille</t>
  </si>
  <si>
    <t>Somme de a_1_vendus_pelle</t>
  </si>
  <si>
    <t>Somme de a_1_vendus_aucun</t>
  </si>
  <si>
    <t>Des biens   AME</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</si>
  <si>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</si>
  <si>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</si>
  <si>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</si>
  <si>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</si>
  <si>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</si>
  <si>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</si>
  <si>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</si>
  <si>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</si>
  <si>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</si>
  <si>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</si>
  <si>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</si>
  <si>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</si>
  <si>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</si>
  <si>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</si>
  <si>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</si>
  <si>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a_2_vendus_aucun</t>
  </si>
  <si>
    <t>Des biens alimentaires (BA) à Boussouma</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</si>
  <si>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</si>
  <si>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</si>
  <si>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</si>
  <si>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</si>
  <si>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</si>
  <si>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</si>
  <si>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</si>
  <si>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</si>
  <si>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</si>
  <si>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</si>
  <si>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</si>
  <si>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</si>
  <si>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</si>
  <si>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</si>
  <si>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</si>
  <si>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</si>
  <si>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</si>
  <si>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</si>
  <si>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</si>
  <si>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</si>
  <si>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</si>
  <si>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</si>
  <si>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</si>
  <si>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</si>
  <si>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</si>
  <si>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</si>
  <si>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</si>
  <si>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</si>
  <si>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Difficultés de réapprovisionnement (nombre d'IC)</t>
  </si>
  <si>
    <t xml:space="preserve">Difficultés réapprovisionnement - alimentaires </t>
  </si>
  <si>
    <t>Nombre de alimentaire_difficultes_reapprov_ouinon</t>
  </si>
  <si>
    <t>s</t>
  </si>
  <si>
    <t>Difficultés réapprovisionnement - hygiène</t>
  </si>
  <si>
    <t>Nombre de h_difficultes_reapprov_ouinon</t>
  </si>
  <si>
    <t>Difficultés réapprovisionnement - abris</t>
  </si>
  <si>
    <t>Nombre de a_1_difficultes_reapprov_ouinon</t>
  </si>
  <si>
    <t>Difficultés réapprovisionnement - ame</t>
  </si>
  <si>
    <t>Nombre de a_2_difficultes_reapprov_ouinon</t>
  </si>
  <si>
    <t xml:space="preserve">Durée moyenne de réapprovisionnement, en nombre de jours, pour les biens vendus par les commerçants au moment de la collecte </t>
  </si>
  <si>
    <t>Durée moyenne (en nombre de jour) de réapprovisionnement des biens eau, hygiène et assainissement</t>
  </si>
  <si>
    <t>Moyenne de seau_reapprovissionnement</t>
  </si>
  <si>
    <t>Moyenne de bidon_reapprovissionnement</t>
  </si>
  <si>
    <t>Moyenne de savon400gr_reapprovissionnement</t>
  </si>
  <si>
    <t>Durée moyenne (en nombre de jour) de réapprovisionnement des biens Abris</t>
  </si>
  <si>
    <t>Moyenne de bache_reapprovissionnement</t>
  </si>
  <si>
    <t>Moyenne de corde_reapprovissionnement</t>
  </si>
  <si>
    <t>Moyenne de tenaille_reapprovissionnement</t>
  </si>
  <si>
    <t>Moyenne de pelle_reapprovissionnement</t>
  </si>
  <si>
    <t>Durée moyenne (en nombre de jour) de réapprovisionnement des biens  AME</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</si>
  <si>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</si>
  <si>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</si>
  <si>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</si>
  <si>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</si>
  <si>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</si>
  <si>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</si>
  <si>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gobelet_plastique_reapprovissionnement</t>
  </si>
  <si>
    <t>Moyenne de gobelet_acier_reapprovissionnement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</si>
  <si>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</si>
  <si>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</si>
  <si>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</si>
  <si>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</si>
  <si>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</si>
  <si>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</si>
  <si>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</si>
  <si>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Durée moyenne (en nombre de jour) de réapprovisionnement des biens alimentaires dans le marché de Boussouma</t>
  </si>
  <si>
    <t>Moyenne de mais_reapprovissionnement</t>
  </si>
  <si>
    <t>Moyenne de sorgho_blanc_reapprovissionnement</t>
  </si>
  <si>
    <t>Moyenne de sorgho_rouge_reapprovissionnement</t>
  </si>
  <si>
    <t>Moyenne de mil_local_reapprovissionnement</t>
  </si>
  <si>
    <t>Moyenne de riz_local_reapprovissionnement</t>
  </si>
  <si>
    <t>Moyenne de riz_importe_reapprovissionnement</t>
  </si>
  <si>
    <t>Moyenne de fonio_reapprovissionnement</t>
  </si>
  <si>
    <t>Moyenne de manioc_reapprovissionnement</t>
  </si>
  <si>
    <t>Moyenne de igname_reapprovissionnement</t>
  </si>
  <si>
    <t>Moyenne de patate_reapprovissionnement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</si>
  <si>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</si>
  <si>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</si>
  <si>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</si>
  <si>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</si>
  <si>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</si>
  <si>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Moyenne de haricot_reapprovissionnement</t>
  </si>
  <si>
    <t>Moyenne de arachide_coque_reapprovissionnement</t>
  </si>
  <si>
    <t>Moyenne de pomme_de_terre_reapprovissionnement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</si>
  <si>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</si>
  <si>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</si>
  <si>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</si>
  <si>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</si>
  <si>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</si>
  <si>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</si>
  <si>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</si>
  <si>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</si>
  <si>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</si>
  <si>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Difficultés de réapprovisionnement pour les biens vendus par les commerçants au moment de la collecte (nombre d'IC)</t>
  </si>
  <si>
    <t>Difficultés de reapprovisionnement des biens eau, hygiène et assainissement (nombre d'IC)</t>
  </si>
  <si>
    <t>Somme de h_difficultes_reapprov_articles_seau</t>
  </si>
  <si>
    <t>Somme de h_difficultes_reapprov_articles_bidon</t>
  </si>
  <si>
    <t>Somme de h_difficultes_reapprov_articles_savon400gr</t>
  </si>
  <si>
    <t>Somme de h_difficultes_reapprov_articles_aucun</t>
  </si>
  <si>
    <t>Difficultés de reapprovisionnement des biens Abris (nombre d'IC)</t>
  </si>
  <si>
    <t>Somme de a_1_difficultes_reapprov_articles_bache</t>
  </si>
  <si>
    <t>Somme de a_1_difficultes_reapprov_articles_corde</t>
  </si>
  <si>
    <t>Somme de a_1_difficultes_reapprov_articles_tenaille</t>
  </si>
  <si>
    <t>Somme de a_1_difficultes_reapprov_articles_pelle</t>
  </si>
  <si>
    <t>Somme de a_1_difficultes_reapprov_articles_aucun</t>
  </si>
  <si>
    <t>Difficultés de reapprovisionnement des biens AME (nombre d'IC)</t>
  </si>
  <si>
    <t>Somme de a_2_difficultes_reapprov_articles_combustible_bois</t>
  </si>
  <si>
    <t>Somme de a_2_difficultes_reapprov_articles_combustible_charbon</t>
  </si>
  <si>
    <t>Somme de a_2_difficultes_reapprov_articles_combustible_gaz</t>
  </si>
  <si>
    <t>Somme de a_2_difficultes_reapprov_articles_marmite7</t>
  </si>
  <si>
    <t>Somme de a_2_difficultes_reapprov_articles_marmite5</t>
  </si>
  <si>
    <t>Somme de a_2_difficultes_reapprov_articles_assiette</t>
  </si>
  <si>
    <t>Somme de a_2_difficultes_reapprov_articles_gobelet_plastique</t>
  </si>
  <si>
    <t>Somme de a_2_difficultes_reapprov_articles_gobelet_acier</t>
  </si>
  <si>
    <t>Somme de a_2_difficultes_reapprov_articles_bassine</t>
  </si>
  <si>
    <t>Somme de a_2_difficultes_reapprov_articles_natte</t>
  </si>
  <si>
    <t>Somme de a_2_difficultes_reapprov_articles_couverture</t>
  </si>
  <si>
    <t>Somme de a_2_difficultes_reapprov_articles_moustiquaire</t>
  </si>
  <si>
    <t>Somme de a_2_difficultes_reapprov_articles_lampe</t>
  </si>
  <si>
    <t>Somme de a_2_difficultes_reapprov_articles_pagne</t>
  </si>
  <si>
    <t>Somme de a_2_difficultes_reapprov_articles_sac_boro</t>
  </si>
  <si>
    <t>Somme de a_2_difficultes_reapprov_articles_aucun</t>
  </si>
  <si>
    <t>Difficultés de reapprovisionnement des biens alimentaires  (nombre d'IC)</t>
  </si>
  <si>
    <t>Somme de alimentaire_difficultes_reapprov_articles_mais</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</si>
  <si>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</si>
  <si>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</si>
  <si>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</si>
  <si>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</si>
  <si>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</si>
  <si>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</si>
  <si>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</si>
  <si>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</si>
  <si>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</si>
  <si>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</si>
  <si>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</si>
  <si>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</si>
  <si>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</si>
  <si>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</si>
  <si>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</si>
  <si>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</si>
  <si>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</si>
  <si>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</si>
  <si>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</si>
  <si>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</si>
  <si>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</si>
  <si>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</si>
  <si>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</si>
  <si>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</si>
  <si>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</si>
  <si>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</si>
  <si>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</si>
  <si>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Raisons des difficultés de réapprovisionnement pour les biens vendus par les commerçants au moment de la collecte (nombre d'IC)</t>
  </si>
  <si>
    <t>Raisons des difficultés de réapprovisionnement des biens eau, hygiène et assainissement (nombre d'IC)</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</si>
  <si>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</si>
  <si>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</si>
  <si>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</si>
  <si>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</si>
  <si>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</si>
  <si>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</si>
  <si>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</si>
  <si>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</si>
  <si>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</si>
  <si>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</si>
  <si>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</si>
  <si>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Raisons des difficultés de reapprovisionnement des biens Abris (nombre d'IC)</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</si>
  <si>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</si>
  <si>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</si>
  <si>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</si>
  <si>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</si>
  <si>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</si>
  <si>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</si>
  <si>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</si>
  <si>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</si>
  <si>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</si>
  <si>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</si>
  <si>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</si>
  <si>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Raisons des difficultés de reapprovisionnement des biens AME (nombre d'IC)</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</si>
  <si>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</si>
  <si>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</si>
  <si>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</si>
  <si>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</si>
  <si>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</si>
  <si>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</si>
  <si>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</si>
  <si>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</si>
  <si>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</si>
  <si>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</si>
  <si>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</si>
  <si>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Raisons des difficultés de réapprovisionnement des produits alimentaires (nombre d'IC)</t>
  </si>
  <si>
    <t>Somme de alimentaire_difficultes_reapprov_raisons_securite</t>
  </si>
  <si>
    <t>Somme de alimentaire_difficultes_reapprov_raisons_vols</t>
  </si>
  <si>
    <t>Somme de alimentaire_difficultes_reapprov_raisons_degradation_perte</t>
  </si>
  <si>
    <t>Somme de alimentaire_difficultes_reapprov_raisons_route_etat</t>
  </si>
  <si>
    <t>Somme de alimentaire_difficultes_reapprov_raisons_article_indisponible_saison</t>
  </si>
  <si>
    <t>Somme de alimentaire_difficultes_reapprov_raisons_prix_fournisseurs</t>
  </si>
  <si>
    <t>Somme de alimentaire_difficultes_reapprov_raisons_rarete_transport</t>
  </si>
  <si>
    <t>Somme de alimentaire_difficultes_reapprov_raisons_cout_transport</t>
  </si>
  <si>
    <t>Somme de alimentaire_difficultes_reapprov_raisons_taxes</t>
  </si>
  <si>
    <t>Somme de alimentaire_difficultes_reapprov_raisons_tracasseries</t>
  </si>
  <si>
    <t>Somme de alimentaire_difficultes_reapprov_raisons_autre</t>
  </si>
  <si>
    <t>Somme de alimentaire_difficultes_reapprov_raisons_nsp</t>
  </si>
  <si>
    <t>Médiane_Decembre</t>
  </si>
  <si>
    <t>Médiane_Janvier</t>
  </si>
  <si>
    <t>Variation</t>
  </si>
  <si>
    <t>Proportion de la variation</t>
  </si>
  <si>
    <t xml:space="preserve">Médiane_Janvier </t>
  </si>
  <si>
    <t>Disponibilité des biens non alimentaires vendus par les commerçants au moment de la collecte de données (nombre d'IC)</t>
  </si>
  <si>
    <t xml:space="preserve">Biens eau, hygiène et assainissement </t>
  </si>
  <si>
    <t>Seau</t>
  </si>
  <si>
    <t>Nombre de seau_disponibilite</t>
  </si>
  <si>
    <t>Bidon</t>
  </si>
  <si>
    <t>Nombre de bidon_disponibilite</t>
  </si>
  <si>
    <t>Savon</t>
  </si>
  <si>
    <t>Nombre de savon400gr_disponibilite</t>
  </si>
  <si>
    <t>Biens Abris</t>
  </si>
  <si>
    <t xml:space="preserve">Bache </t>
  </si>
  <si>
    <t>Nombre de bache_disponibilite</t>
  </si>
  <si>
    <t xml:space="preserve">Corde </t>
  </si>
  <si>
    <t>Nombre de corde_disponibilite</t>
  </si>
  <si>
    <t>Tenaille en fer</t>
  </si>
  <si>
    <t>Nombre de tenaille_disponibilite</t>
  </si>
  <si>
    <t xml:space="preserve">Pelle </t>
  </si>
  <si>
    <t>Nombre de pelle_disponibilite</t>
  </si>
  <si>
    <t>Biens AME</t>
  </si>
  <si>
    <t>Combustible_bois</t>
  </si>
  <si>
    <t>Nombre de combustible_bois_disponibilite</t>
  </si>
  <si>
    <t>Combustible Charbon</t>
  </si>
  <si>
    <t>Nombre de combustible_charbon_disponibilite</t>
  </si>
  <si>
    <t>Combustible gaz</t>
  </si>
  <si>
    <t>Nombre de combustible_gaz_disponibilite</t>
  </si>
  <si>
    <t>Nombre de marmite_n7_disponibilite</t>
  </si>
  <si>
    <t>Nombre de marmite_n5_disponibilite</t>
  </si>
  <si>
    <t xml:space="preserve">Assiette </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</si>
  <si>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</si>
  <si>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</si>
  <si>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</si>
  <si>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</si>
  <si>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</si>
  <si>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</si>
  <si>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</si>
  <si>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 xml:space="preserve">Couverture </t>
  </si>
  <si>
    <t>Nombre de couverture_disponibilite</t>
  </si>
  <si>
    <t>Nombre de lampe_disponibilite</t>
  </si>
  <si>
    <t xml:space="preserve">Pagne </t>
  </si>
  <si>
    <t>Nombre de a_2_pagne_disponibilite</t>
  </si>
  <si>
    <t xml:space="preserve">Sac boro </t>
  </si>
  <si>
    <t>Nombre de sac_boro_disponibilite</t>
  </si>
  <si>
    <t xml:space="preserve">Disponibilité des biens alimentaires vendus par les commerçants sur le marché de Boussouma au moment de la collecte (nombre d'IC) </t>
  </si>
  <si>
    <t xml:space="preserve">Biens Alimentaires </t>
  </si>
  <si>
    <t>Nombre de riz_local_disponibilite</t>
  </si>
  <si>
    <t>Nombre de sucre_disponibilite</t>
  </si>
  <si>
    <t>Nombre de beurre_disponibilite</t>
  </si>
  <si>
    <t>Nombre de sel_disponibilite</t>
  </si>
  <si>
    <t>Nombre de voandzou_disponibilite</t>
  </si>
  <si>
    <t>Nombre de arachide_graine_disponibilite</t>
  </si>
  <si>
    <t>Nombre de huile_disponibilite</t>
  </si>
  <si>
    <t>Nombre de feuille_disponibilite</t>
  </si>
  <si>
    <t>Nombre de tomate_disponibilite</t>
  </si>
  <si>
    <t>Nombre de oignon_disponibilite</t>
  </si>
  <si>
    <t>Nombre de poisson_disponibilite</t>
  </si>
  <si>
    <t>Nombre de lait_en_poudre_disponibilite</t>
  </si>
  <si>
    <t>Nombre de haricot_disponibilite</t>
  </si>
  <si>
    <t>Nombre de arachide_coque_disponibilite</t>
  </si>
  <si>
    <t>Nombre de lait_frais_disponibilite</t>
  </si>
  <si>
    <t>Nombre de viande_beuf_disponibilite</t>
  </si>
  <si>
    <t>Nombre de fonio_disponibilite</t>
  </si>
  <si>
    <t>Nombre de viande_mouton_disponibilite</t>
  </si>
  <si>
    <t>Nombre de manioc_disponibilite</t>
  </si>
  <si>
    <t>Nombre de igname_disponibilite</t>
  </si>
  <si>
    <t>Nombre de patate_disponibilite</t>
  </si>
  <si>
    <t>Nombre de pomme_de_terre_disponibilite</t>
  </si>
  <si>
    <t>Durées moyennes des stocks et localisation des fournisseurs   (nombre d'IC)</t>
  </si>
  <si>
    <t>Produits  eau, hygiène et assainissement</t>
  </si>
  <si>
    <t>Durée moyenne du stock en jours</t>
  </si>
  <si>
    <t>Moyenne de seau_stock</t>
  </si>
  <si>
    <t>Moyenne de bidon_stock</t>
  </si>
  <si>
    <t>Moyenne de savon400gr_stock</t>
  </si>
  <si>
    <t xml:space="preserve">Seau -fournisseur </t>
  </si>
  <si>
    <t>Nombre de seau_localisation_fournisseur</t>
  </si>
  <si>
    <t>bidon - fournisseurs</t>
  </si>
  <si>
    <t>Nombre de bidon_localisation_fournisseur</t>
  </si>
  <si>
    <t>savon - fournisseurs</t>
  </si>
  <si>
    <t>Nombre de savon400gr_localisation_fournisseur</t>
  </si>
  <si>
    <t>Produits Abris</t>
  </si>
  <si>
    <t>Moyenne de bache_stock</t>
  </si>
  <si>
    <t>Moyenne de corde_stock</t>
  </si>
  <si>
    <t>Moyenne de tenaille_stock</t>
  </si>
  <si>
    <t>Moyenne de pelle_stock</t>
  </si>
  <si>
    <t>Bâche - fournisseurs</t>
  </si>
  <si>
    <t>Nombre de bache_localisation_fournisseur</t>
  </si>
  <si>
    <t>Corde - fournisseurs</t>
  </si>
  <si>
    <t>Nombre de corde_localisation_fournisseur</t>
  </si>
  <si>
    <t>tenaille - fournisseurs</t>
  </si>
  <si>
    <t>Nombre de tenaille_localisation_fournisseur</t>
  </si>
  <si>
    <t>pelle - fournisseurs</t>
  </si>
  <si>
    <t>Nombre de pelle_localisation_fournisseur</t>
  </si>
  <si>
    <t>Produits AME</t>
  </si>
  <si>
    <t>Moyenne de combustible_bois_stock</t>
  </si>
  <si>
    <t>Moyenne de combustible_charbon_stock</t>
  </si>
  <si>
    <t>Moyenne de combustible_gaz_stock</t>
  </si>
  <si>
    <t>Moyenne de marmite_n7_stock</t>
  </si>
  <si>
    <t>Moyenne de marmite_n5_stock</t>
  </si>
  <si>
    <t>Moyenne de assiette_metalique_stock</t>
  </si>
  <si>
    <t>Moyenne de gobelet_plastique_stock</t>
  </si>
  <si>
    <t>Moyenne de gobelet_acier_stock</t>
  </si>
  <si>
    <t>Moyenne de bassine_stock</t>
  </si>
  <si>
    <t>Moyenne de natte_stock</t>
  </si>
  <si>
    <t>Moyenne de couverture_stock</t>
  </si>
  <si>
    <t>Moyenne de moustiquaire_stock</t>
  </si>
  <si>
    <t>Moyenne de lampe_stock</t>
  </si>
  <si>
    <t>Moyenne de a_2_pagne_stock</t>
  </si>
  <si>
    <t>Moyenne de sac_boro_stock</t>
  </si>
  <si>
    <t>Bois - fournisseurs</t>
  </si>
  <si>
    <t>Nombre de combustible_bois_localisation_fournisseur</t>
  </si>
  <si>
    <t>Charbon - fournisseurs</t>
  </si>
  <si>
    <t>Nombre de combustible_charbon_localisation_fournisseur</t>
  </si>
  <si>
    <t>gaz - fournisseurs</t>
  </si>
  <si>
    <t>Nombre de combustible_gaz_localisation_fournisseur</t>
  </si>
  <si>
    <t>marmite 7 - fournisseurs</t>
  </si>
  <si>
    <t>Nombre de marmite_n7_localisation_fournisseur</t>
  </si>
  <si>
    <t>(vide)</t>
  </si>
  <si>
    <t>marmite 5 - fournisseurs</t>
  </si>
  <si>
    <t>Nombre de marmite_n5_localisation_fournisseur</t>
  </si>
  <si>
    <t>assiette - fournisseurs</t>
  </si>
  <si>
    <t>Nombre de assiette_metalique_localisation_fournisseur</t>
  </si>
  <si>
    <t>gobelet plastique  - fournisseurs</t>
  </si>
  <si>
    <t>Nombre de gobelet_plastique_localisation_fournisseur</t>
  </si>
  <si>
    <t>gobelet acier  - fournisseurs</t>
  </si>
  <si>
    <t>Nombre de gobelet_acier_localisation_fournisseur</t>
  </si>
  <si>
    <t>bassine  - fournisseurs</t>
  </si>
  <si>
    <t>Nombre de bassine_localisation_fournisseur</t>
  </si>
  <si>
    <t>natte  - fournisseurs</t>
  </si>
  <si>
    <t>Nombre de natte_localisation_fournisseur</t>
  </si>
  <si>
    <t>couverture  - fournisseurs</t>
  </si>
  <si>
    <t>Nombre de couverture_localisation_fournisseur</t>
  </si>
  <si>
    <t>moustiquaire  - fournisseurs</t>
  </si>
  <si>
    <t>Nombre de moustiquaire_localisation_fournisseur</t>
  </si>
  <si>
    <t>lampe  - fournisseurs</t>
  </si>
  <si>
    <t>Nombre de lampe_localisation_fournisseur</t>
  </si>
  <si>
    <t>pagne  - fournisseurs</t>
  </si>
  <si>
    <t>Nombre de a_2_pagne_localisation_fournisseur</t>
  </si>
  <si>
    <t>sac boro - fournisseurs</t>
  </si>
  <si>
    <t>Nombre de sac_boro_localisation_fournisseur</t>
  </si>
  <si>
    <t>Fluctuation des prix des biens eau, hygiène et assainissement vendus par les commerçants, au cours du mois précédant la collecte (nombre d'IC)</t>
  </si>
  <si>
    <t>Somme de h_variations_prix_prix_constants</t>
  </si>
  <si>
    <t>Somme de h_variations_prix_prix_hausse</t>
  </si>
  <si>
    <t>Somme de h_variations_prix_prix_baisse</t>
  </si>
  <si>
    <t>Somme de h_variations_prix_nsp</t>
  </si>
  <si>
    <t>Hausse des prix des biens eau, hygiène et assainissement (nombre d'IC)</t>
  </si>
  <si>
    <t>Somme de h_variations_hausse_articles_seau</t>
  </si>
  <si>
    <t>Somme de h_variations_hausse_articles_bidon</t>
  </si>
  <si>
    <t>Somme de h_variations_hausse_articles_savon400gr</t>
  </si>
  <si>
    <t>Somme de h_variations_hausse_articles_aucun</t>
  </si>
  <si>
    <t>Raisons de la hausse des prix des biens eau, hygiène et assainissement (nombre d'IC)</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</si>
  <si>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</si>
  <si>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</si>
  <si>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</si>
  <si>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</si>
  <si>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</si>
  <si>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</si>
  <si>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</si>
  <si>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</si>
  <si>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</si>
  <si>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</si>
  <si>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</si>
  <si>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</si>
  <si>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Fluctuation des prix des biens abris vendus par les commerçants, au cours du mois précédant la collecte (nombre d'IC)</t>
  </si>
  <si>
    <t>Somme de a_1_variations_prix_prix_constants</t>
  </si>
  <si>
    <t>Somme de a_1_variations_prix_prix_hausse</t>
  </si>
  <si>
    <t>Somme de a_1_variations_prix_prix_baisse</t>
  </si>
  <si>
    <t>Somme de a_1_variations_prix_nsp</t>
  </si>
  <si>
    <t>Hausse des prix des biens Abris  (nombre d'IC)</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</si>
  <si>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</si>
  <si>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</si>
  <si>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</si>
  <si>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</si>
  <si>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</si>
  <si>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Raisons de la hausse des prix des biens Abris  (nombre d'IC)</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</si>
  <si>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</si>
  <si>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</si>
  <si>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</si>
  <si>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</si>
  <si>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</si>
  <si>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</si>
  <si>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</si>
  <si>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</si>
  <si>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</si>
  <si>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</si>
  <si>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</si>
  <si>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</si>
  <si>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</si>
  <si>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</si>
  <si>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</si>
  <si>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</si>
  <si>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</si>
  <si>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</si>
  <si>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</si>
  <si>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</si>
  <si>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</si>
  <si>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</si>
  <si>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</si>
  <si>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</si>
  <si>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</si>
  <si>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</si>
  <si>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</si>
  <si>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</si>
  <si>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</si>
  <si>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</si>
  <si>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</si>
  <si>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</si>
  <si>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</si>
  <si>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</si>
  <si>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Raison de la hausse des prix des biens AME (nombre d'IC)</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</si>
  <si>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</si>
  <si>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</si>
  <si>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</si>
  <si>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</si>
  <si>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</si>
  <si>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</si>
  <si>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</si>
  <si>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</si>
  <si>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</si>
  <si>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</si>
  <si>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</si>
  <si>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</si>
  <si>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Fluctuation des prix des biens alimentaires vendus par les commerçants, au cours du mois précédant la collecte (nombre d'IC)</t>
  </si>
  <si>
    <t>Somme de variations_alimentaire_prix_prix_constants</t>
  </si>
  <si>
    <t>Somme de variations_alimentaire_prix_prix_hausse</t>
  </si>
  <si>
    <t>Somme de variations_alimentaire_prix_prix_baisse</t>
  </si>
  <si>
    <t>Somme de variations_alimentaire_prix_nsp</t>
  </si>
  <si>
    <t>Hausse des prix des Biens Alimentaires  (nombre d'IC)</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</si>
  <si>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</si>
  <si>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</si>
  <si>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</si>
  <si>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</si>
  <si>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</si>
  <si>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</si>
  <si>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</si>
  <si>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</si>
  <si>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</si>
  <si>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</si>
  <si>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</si>
  <si>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</si>
  <si>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</si>
  <si>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</si>
  <si>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</si>
  <si>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</si>
  <si>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</si>
  <si>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</si>
  <si>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</si>
  <si>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</si>
  <si>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</si>
  <si>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</si>
  <si>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</si>
  <si>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</si>
  <si>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</si>
  <si>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</si>
  <si>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</si>
  <si>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</si>
  <si>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Raisons de la hausse des prix des Biens Alimentaires (nombre d'IC)</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</si>
  <si>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</si>
  <si>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</si>
  <si>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</si>
  <si>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</si>
  <si>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</si>
  <si>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</si>
  <si>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</si>
  <si>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</si>
  <si>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</si>
  <si>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</si>
  <si>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</si>
  <si>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</si>
  <si>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Nombre de variations_alimentaire_hausse_raisons_autre_2</t>
  </si>
  <si>
    <t>Modes de paiement acceptés aujourd'hui au marché  (nombre d'IC)</t>
  </si>
  <si>
    <t>Mode de paiement au marché</t>
  </si>
  <si>
    <t>Somme de modalites_acceptees_espece</t>
  </si>
  <si>
    <t>Somme de modalites_acceptees_credit</t>
  </si>
  <si>
    <t>Somme de modalites_acceptees_coupons</t>
  </si>
  <si>
    <t>Somme de modalites_acceptees_paiementmob</t>
  </si>
  <si>
    <t>Somme de modalites_acceptees_troc</t>
  </si>
  <si>
    <t>Somme de modalites_acceptees_autre</t>
  </si>
  <si>
    <t>Nombre de modalites_acceptees_autre_2</t>
  </si>
  <si>
    <t>Niveau de fréquentation des marchés au cours du dernier mois(proportion d'IC par marché)</t>
  </si>
  <si>
    <t>Nombre de frequentation_marche</t>
  </si>
  <si>
    <t xml:space="preserve">Préciser que s'agit de la percentage sur le valeur agrégé des marchés en examen </t>
  </si>
  <si>
    <t>Nombre de incidents_ouinon</t>
  </si>
  <si>
    <t>Types d'incidents  au cours des 30 derniers jours sur le marché (Nombre d'IC)</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</si>
  <si>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</si>
  <si>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</si>
  <si>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</si>
  <si>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</si>
  <si>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</si>
  <si>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</si>
  <si>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</si>
  <si>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</si>
  <si>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Nombre de incidents_types_autre_2</t>
  </si>
  <si>
    <t>Groupes de population ayant eu des difficultés d'accès aux marchés au cours des 30 derniers jours ( Nombre d'IC)</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</si>
  <si>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</si>
  <si>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</si>
  <si>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</si>
  <si>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</si>
  <si>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</si>
  <si>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</si>
  <si>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</si>
  <si>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</si>
  <si>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</si>
  <si>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</si>
  <si>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</si>
  <si>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</si>
  <si>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</si>
  <si>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</si>
  <si>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</si>
  <si>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</si>
  <si>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</si>
  <si>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</si>
  <si>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</si>
  <si>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</si>
  <si>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</si>
  <si>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</si>
  <si>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</si>
  <si>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</si>
  <si>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</si>
  <si>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</si>
  <si>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</si>
  <si>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</si>
  <si>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</si>
  <si>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</si>
  <si>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</si>
  <si>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</si>
  <si>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</si>
  <si>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</si>
  <si>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</si>
  <si>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</si>
  <si>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</si>
  <si>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</si>
  <si>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i_enqueteur</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</si>
  <si>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</si>
  <si>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</si>
  <si>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</si>
  <si>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</si>
  <si>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</si>
  <si>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</si>
  <si>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</si>
  <si>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</si>
  <si>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</si>
  <si>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</si>
  <si>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</si>
  <si>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</si>
  <si>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</si>
  <si>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</si>
  <si>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</si>
  <si>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</si>
  <si>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</si>
  <si>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</si>
  <si>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</si>
  <si>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</si>
  <si>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</si>
  <si>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</si>
  <si>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</si>
  <si>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</si>
  <si>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</si>
  <si>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</si>
  <si>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</si>
  <si>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</si>
  <si>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</si>
  <si>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</si>
  <si>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</si>
  <si>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</si>
  <si>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</si>
  <si>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</si>
  <si>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</si>
  <si>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</si>
  <si>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</si>
  <si>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</si>
  <si>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</si>
  <si>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</si>
  <si>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</si>
  <si>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</si>
  <si>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</si>
  <si>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</si>
  <si>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</si>
  <si>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</si>
  <si>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</si>
  <si>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</si>
  <si>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</si>
  <si>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</si>
  <si>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</si>
  <si>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</si>
  <si>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</si>
  <si>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</si>
  <si>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</si>
  <si>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</si>
  <si>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</si>
  <si>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</si>
  <si>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</si>
  <si>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</si>
  <si>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</si>
  <si>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</si>
  <si>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</si>
  <si>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</si>
  <si>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</si>
  <si>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</si>
  <si>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</si>
  <si>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</si>
  <si>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</si>
  <si>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</si>
  <si>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</si>
  <si>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</si>
  <si>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</si>
  <si>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</si>
  <si>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</si>
  <si>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</si>
  <si>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</si>
  <si>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</si>
  <si>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</si>
  <si>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</si>
  <si>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</si>
  <si>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</si>
  <si>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</si>
  <si>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</si>
  <si>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</si>
  <si>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</si>
  <si>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</si>
  <si>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</si>
  <si>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</si>
  <si>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</si>
  <si>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</si>
  <si>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</si>
  <si>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</si>
  <si>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</si>
  <si>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</si>
  <si>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</si>
  <si>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</si>
  <si>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</si>
  <si>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</si>
  <si>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</si>
  <si>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</si>
  <si>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</si>
  <si>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</si>
  <si>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</si>
  <si>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</si>
  <si>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</si>
  <si>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</si>
  <si>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</si>
  <si>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</si>
  <si>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</si>
  <si>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</si>
  <si>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</si>
  <si>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</si>
  <si>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</si>
  <si>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</si>
  <si>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</si>
  <si>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</si>
  <si>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</si>
  <si>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</si>
  <si>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</si>
  <si>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</si>
  <si>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</si>
  <si>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</si>
  <si>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</si>
  <si>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</si>
  <si>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</si>
  <si>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</si>
  <si>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</si>
  <si>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</si>
  <si>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</si>
  <si>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</si>
  <si>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</si>
  <si>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</si>
  <si>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</si>
  <si>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</si>
  <si>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</si>
  <si>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</si>
  <si>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</si>
  <si>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</si>
  <si>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</si>
  <si>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</si>
  <si>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</si>
  <si>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</si>
  <si>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</si>
  <si>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</si>
  <si>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</si>
  <si>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</si>
  <si>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</si>
  <si>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</si>
  <si>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</si>
  <si>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</si>
  <si>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</si>
  <si>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</si>
  <si>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</si>
  <si>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</si>
  <si>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</si>
  <si>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</si>
  <si>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</si>
  <si>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</si>
  <si>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</si>
  <si>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</si>
  <si>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</si>
  <si>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</si>
  <si>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</si>
  <si>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</si>
  <si>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</si>
  <si>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</si>
  <si>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</si>
  <si>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</si>
  <si>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</si>
  <si>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</si>
  <si>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</si>
  <si>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</si>
  <si>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</si>
  <si>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</si>
  <si>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</si>
  <si>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</si>
  <si>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</si>
  <si>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</si>
  <si>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</si>
  <si>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</si>
  <si>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</si>
  <si>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</si>
  <si>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</si>
  <si>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</si>
  <si>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</si>
  <si>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</si>
  <si>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</si>
  <si>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</si>
  <si>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</si>
  <si>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</si>
  <si>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</si>
  <si>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</si>
  <si>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</si>
  <si>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</si>
  <si>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</si>
  <si>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</si>
  <si>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</si>
  <si>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</si>
  <si>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</si>
  <si>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</si>
  <si>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</si>
  <si>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</si>
  <si>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</si>
  <si>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</si>
  <si>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</si>
  <si>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</si>
  <si>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</si>
  <si>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</si>
  <si>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</si>
  <si>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</si>
  <si>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</si>
  <si>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</si>
  <si>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</si>
  <si>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</si>
  <si>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</si>
  <si>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</si>
  <si>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</si>
  <si>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</si>
  <si>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</si>
  <si>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</si>
  <si>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</si>
  <si>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</si>
  <si>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</si>
  <si>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</si>
  <si>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</si>
  <si>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</si>
  <si>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</si>
  <si>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</si>
  <si>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</si>
  <si>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</si>
  <si>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</si>
  <si>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</si>
  <si>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</si>
  <si>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</si>
  <si>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</si>
  <si>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</si>
  <si>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</si>
  <si>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</si>
  <si>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</si>
  <si>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</si>
  <si>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</si>
  <si>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</si>
  <si>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</si>
  <si>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</si>
  <si>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</si>
  <si>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</si>
  <si>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</si>
  <si>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</si>
  <si>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</si>
  <si>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</si>
  <si>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</si>
  <si>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</si>
  <si>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</si>
  <si>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</si>
  <si>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</si>
  <si>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</si>
  <si>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</si>
  <si>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</si>
  <si>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</si>
  <si>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</si>
  <si>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</si>
  <si>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</si>
  <si>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</si>
  <si>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</si>
  <si>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</si>
  <si>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</si>
  <si>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</si>
  <si>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</si>
  <si>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</si>
  <si>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</si>
  <si>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</si>
  <si>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</si>
  <si>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</si>
  <si>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</si>
  <si>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</si>
  <si>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</si>
  <si>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</si>
  <si>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</si>
  <si>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</si>
  <si>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</si>
  <si>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</si>
  <si>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</si>
  <si>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</si>
  <si>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</si>
  <si>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</si>
  <si>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</si>
  <si>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</si>
  <si>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</si>
  <si>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</si>
  <si>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</si>
  <si>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</si>
  <si>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</si>
  <si>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</si>
  <si>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</si>
  <si>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</si>
  <si>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</si>
  <si>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</si>
  <si>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</si>
  <si>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</si>
  <si>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</si>
  <si>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</si>
  <si>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</si>
  <si>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</si>
  <si>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</si>
  <si>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</si>
  <si>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</si>
  <si>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</si>
  <si>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</si>
  <si>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</si>
  <si>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</si>
  <si>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</si>
  <si>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</si>
  <si>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</si>
  <si>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</si>
  <si>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</si>
  <si>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</si>
  <si>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</si>
  <si>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</si>
  <si>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</si>
  <si>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</si>
  <si>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</si>
  <si>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</si>
  <si>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</si>
  <si>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</si>
  <si>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</si>
  <si>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</si>
  <si>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</si>
  <si>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</si>
  <si>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</si>
  <si>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</si>
  <si>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</si>
  <si>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</si>
  <si>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</si>
  <si>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</si>
  <si>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</si>
  <si>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</si>
  <si>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</si>
  <si>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</si>
  <si>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</si>
  <si>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</si>
  <si>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</si>
  <si>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</si>
  <si>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</si>
  <si>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</si>
  <si>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</si>
  <si>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</si>
  <si>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</si>
  <si>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</si>
  <si>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</si>
  <si>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</si>
  <si>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</si>
  <si>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</si>
  <si>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</si>
  <si>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</si>
  <si>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</si>
  <si>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</si>
  <si>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</si>
  <si>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</si>
  <si>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</si>
  <si>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</si>
  <si>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</si>
  <si>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</si>
  <si>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</si>
  <si>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</si>
  <si>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</si>
  <si>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</si>
  <si>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</si>
  <si>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</si>
  <si>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</si>
  <si>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</si>
  <si>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</si>
  <si>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</si>
  <si>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</si>
  <si>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</si>
  <si>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</si>
  <si>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</si>
  <si>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</si>
  <si>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</si>
  <si>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</si>
  <si>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</si>
  <si>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</si>
  <si>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</si>
  <si>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</si>
  <si>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</si>
  <si>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</si>
  <si>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</si>
  <si>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</si>
  <si>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</si>
  <si>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</si>
  <si>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</si>
  <si>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</si>
  <si>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</si>
  <si>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</si>
  <si>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</si>
  <si>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</si>
  <si>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</si>
  <si>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</si>
  <si>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</si>
  <si>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</si>
  <si>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</si>
  <si>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</si>
  <si>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</si>
  <si>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</si>
  <si>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</si>
  <si>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</si>
  <si>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</si>
  <si>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</si>
  <si>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</si>
  <si>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</si>
  <si>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</si>
  <si>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</si>
  <si>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</si>
  <si>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</si>
  <si>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</si>
  <si>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</si>
  <si>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</si>
  <si>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</si>
  <si>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</si>
  <si>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</si>
  <si>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</si>
  <si>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</si>
  <si>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</si>
  <si>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</si>
  <si>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</si>
  <si>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</si>
  <si>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</si>
  <si>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</si>
  <si>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</si>
  <si>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</si>
  <si>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</si>
  <si>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</si>
  <si>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</si>
  <si>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</si>
  <si>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</si>
  <si>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</si>
  <si>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</si>
  <si>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</si>
  <si>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</si>
  <si>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</si>
  <si>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</si>
  <si>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</si>
  <si>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</si>
  <si>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</si>
  <si>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</si>
  <si>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</si>
  <si>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</si>
  <si>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</si>
  <si>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</si>
  <si>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</si>
  <si>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</si>
  <si>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</si>
  <si>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</si>
  <si>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</si>
  <si>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</si>
  <si>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</si>
  <si>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</si>
  <si>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</si>
  <si>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</si>
  <si>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</si>
  <si>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</si>
  <si>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</si>
  <si>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</si>
  <si>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</si>
  <si>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</si>
  <si>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</si>
  <si>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</si>
  <si>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</si>
  <si>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</si>
  <si>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</si>
  <si>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</si>
  <si>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</si>
  <si>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</si>
  <si>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</si>
  <si>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</si>
  <si>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</si>
  <si>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</si>
  <si>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</si>
  <si>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</si>
  <si>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</si>
  <si>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</si>
  <si>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</si>
  <si>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</si>
  <si>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</si>
  <si>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</si>
  <si>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</si>
  <si>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</si>
  <si>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</si>
  <si>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</si>
  <si>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</si>
  <si>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</si>
  <si>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</si>
  <si>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</si>
  <si>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</si>
  <si>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</si>
  <si>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</si>
  <si>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</si>
  <si>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</si>
  <si>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</si>
  <si>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</si>
  <si>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</si>
  <si>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</si>
  <si>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</si>
  <si>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</si>
  <si>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</si>
  <si>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</si>
  <si>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</si>
  <si>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</si>
  <si>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</si>
  <si>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</si>
  <si>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</si>
  <si>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</si>
  <si>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</si>
  <si>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</si>
  <si>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</si>
  <si>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</si>
  <si>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</si>
  <si>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</si>
  <si>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</si>
  <si>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</si>
  <si>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</si>
  <si>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</si>
  <si>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</si>
  <si>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</si>
  <si>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</si>
  <si>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</si>
  <si>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</si>
  <si>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</si>
  <si>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</si>
  <si>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</si>
  <si>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</si>
  <si>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</si>
  <si>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</si>
  <si>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</si>
  <si>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</si>
  <si>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</si>
  <si>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</si>
  <si>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</si>
  <si>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</si>
  <si>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</si>
  <si>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</si>
  <si>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</si>
  <si>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</si>
  <si>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</si>
  <si>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</si>
  <si>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</si>
  <si>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</si>
  <si>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</si>
  <si>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</si>
  <si>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</si>
  <si>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</si>
  <si>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</si>
  <si>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</si>
  <si>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</si>
  <si>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</si>
  <si>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</si>
  <si>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</si>
  <si>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</si>
  <si>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</si>
  <si>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</si>
  <si>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</si>
  <si>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</si>
  <si>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</si>
  <si>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</si>
  <si>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</si>
  <si>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</si>
  <si>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</si>
  <si>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</si>
  <si>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</si>
  <si>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</si>
  <si>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</si>
  <si>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</si>
  <si>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</si>
  <si>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</si>
  <si>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</si>
  <si>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</si>
  <si>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</si>
  <si>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</si>
  <si>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</si>
  <si>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</si>
  <si>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</si>
  <si>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</si>
  <si>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</si>
  <si>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</si>
  <si>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</si>
  <si>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</si>
  <si>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</si>
  <si>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</si>
  <si>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</si>
  <si>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</si>
  <si>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</si>
  <si>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</si>
  <si>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</si>
  <si>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</si>
  <si>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</si>
  <si>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</si>
  <si>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</si>
  <si>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</si>
  <si>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</si>
  <si>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</si>
  <si>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</si>
  <si>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</si>
  <si>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</si>
  <si>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</si>
  <si>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</si>
  <si>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</si>
  <si>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</si>
  <si>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</si>
  <si>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</si>
  <si>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</si>
  <si>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</si>
  <si>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</si>
  <si>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</si>
  <si>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</si>
  <si>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</si>
  <si>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</si>
  <si>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</si>
  <si>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</si>
  <si>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</si>
  <si>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</si>
  <si>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</si>
  <si>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</si>
  <si>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</si>
  <si>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</si>
  <si>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</si>
  <si>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</si>
  <si>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</si>
  <si>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</si>
  <si>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</si>
  <si>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</si>
  <si>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</si>
  <si>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</si>
  <si>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</si>
  <si>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</si>
  <si>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</si>
  <si>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</si>
  <si>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</si>
  <si>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</si>
  <si>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</si>
  <si>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</si>
  <si>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</si>
  <si>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</si>
  <si>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</si>
  <si>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</si>
  <si>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</si>
  <si>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</si>
  <si>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</si>
  <si>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</si>
  <si>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</si>
  <si>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</si>
  <si>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</si>
  <si>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</si>
  <si>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</si>
  <si>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</si>
  <si>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</si>
  <si>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</si>
  <si>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</si>
  <si>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</si>
  <si>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</si>
  <si>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</si>
  <si>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</si>
  <si>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</si>
  <si>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</si>
  <si>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</si>
  <si>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</si>
  <si>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</si>
  <si>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</si>
  <si>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</si>
  <si>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</si>
  <si>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</si>
  <si>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</si>
  <si>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</si>
  <si>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</si>
  <si>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</si>
  <si>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</si>
  <si>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</si>
  <si>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</si>
  <si>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</si>
  <si>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</si>
  <si>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</si>
  <si>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</si>
  <si>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</si>
  <si>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</si>
  <si>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</si>
  <si>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</si>
  <si>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</si>
  <si>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</si>
  <si>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</si>
  <si>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</si>
  <si>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</si>
  <si>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</si>
  <si>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</si>
  <si>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</si>
  <si>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</si>
  <si>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</si>
  <si>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</si>
  <si>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</si>
  <si>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</si>
  <si>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</si>
  <si>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</si>
  <si>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</si>
  <si>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</si>
  <si>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</si>
  <si>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</si>
  <si>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</si>
  <si>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</si>
  <si>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</si>
  <si>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</si>
  <si>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</si>
  <si>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</si>
  <si>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</si>
  <si>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</si>
  <si>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</si>
  <si>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</si>
  <si>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</si>
  <si>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</si>
  <si>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</si>
  <si>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</si>
  <si>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</si>
  <si>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</si>
  <si>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</si>
  <si>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</si>
  <si>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</si>
  <si>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</si>
  <si>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</si>
  <si>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</si>
  <si>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</si>
  <si>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</si>
  <si>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</si>
  <si>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</si>
  <si>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</si>
  <si>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</si>
  <si>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</si>
  <si>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</si>
  <si>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</si>
  <si>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</si>
  <si>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</si>
  <si>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</si>
  <si>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</si>
  <si>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</si>
  <si>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</si>
  <si>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</si>
  <si>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</si>
  <si>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</si>
  <si>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</si>
  <si>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</si>
  <si>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</si>
  <si>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</si>
  <si>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</si>
  <si>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</si>
  <si>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</si>
  <si>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</si>
  <si>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</si>
  <si>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</si>
  <si>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</si>
  <si>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</si>
  <si>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</si>
  <si>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</si>
  <si>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</si>
  <si>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</si>
  <si>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</si>
  <si>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</si>
  <si>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</si>
  <si>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</si>
  <si>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</si>
  <si>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</si>
  <si>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</si>
  <si>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</si>
  <si>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</si>
  <si>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</si>
  <si>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</si>
  <si>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</si>
  <si>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</si>
  <si>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</si>
  <si>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</si>
  <si>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</si>
  <si>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</si>
  <si>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</si>
  <si>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</si>
  <si>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</si>
  <si>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</si>
  <si>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</si>
  <si>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</si>
  <si>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</si>
  <si>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</si>
  <si>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</si>
  <si>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</si>
  <si>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</si>
  <si>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</si>
  <si>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</si>
  <si>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</si>
  <si>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</si>
  <si>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</si>
  <si>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</si>
  <si>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</si>
  <si>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</si>
  <si>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</si>
  <si>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</si>
  <si>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</si>
  <si>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</si>
  <si>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</si>
  <si>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</si>
  <si>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</si>
  <si>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</si>
  <si>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</si>
  <si>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</si>
  <si>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</si>
  <si>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</si>
  <si>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</si>
  <si>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</si>
  <si>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</si>
  <si>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</si>
  <si>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</si>
  <si>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</si>
  <si>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</si>
  <si>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</si>
  <si>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</si>
  <si>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</si>
  <si>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</si>
  <si>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</si>
  <si>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</si>
  <si>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</si>
  <si>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</si>
  <si>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</si>
  <si>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</si>
  <si>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</si>
  <si>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</si>
  <si>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</si>
  <si>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</si>
  <si>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</si>
  <si>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</si>
  <si>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</si>
  <si>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</si>
  <si>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</si>
  <si>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</si>
  <si>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</si>
  <si>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</si>
  <si>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</si>
  <si>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</si>
  <si>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</si>
  <si>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</si>
  <si>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</si>
  <si>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</si>
  <si>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</si>
  <si>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</si>
  <si>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</si>
  <si>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</si>
  <si>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</si>
  <si>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</si>
  <si>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</si>
  <si>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</si>
  <si>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</si>
  <si>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</si>
  <si>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</si>
  <si>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</si>
  <si>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</si>
  <si>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</si>
  <si>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</si>
  <si>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</si>
  <si>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</si>
  <si>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</si>
  <si>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</si>
  <si>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</si>
  <si>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</si>
  <si>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</si>
  <si>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</si>
  <si>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</si>
  <si>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</si>
  <si>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</si>
  <si>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</si>
  <si>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</si>
  <si>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</si>
  <si>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</si>
  <si>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</si>
  <si>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</si>
  <si>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</si>
  <si>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</si>
  <si>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</si>
  <si>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</si>
  <si>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</si>
  <si>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</si>
  <si>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</si>
  <si>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</si>
  <si>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</si>
  <si>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</si>
  <si>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</si>
  <si>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</si>
  <si>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</si>
  <si>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</si>
  <si>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</si>
  <si>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</si>
  <si>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</si>
  <si>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</si>
  <si>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</si>
  <si>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</si>
  <si>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</si>
  <si>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</si>
  <si>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</si>
  <si>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</si>
  <si>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</si>
  <si>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</si>
  <si>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</si>
  <si>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</si>
  <si>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</si>
  <si>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</si>
  <si>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</si>
  <si>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</si>
  <si>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</si>
  <si>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</si>
  <si>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</si>
  <si>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</si>
  <si>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</si>
  <si>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</si>
  <si>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</si>
  <si>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</si>
  <si>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</si>
  <si>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</si>
  <si>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</si>
  <si>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</si>
  <si>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</si>
  <si>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</si>
  <si>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</si>
  <si>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</si>
  <si>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</si>
  <si>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</si>
  <si>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</si>
  <si>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</si>
  <si>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</si>
  <si>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</si>
  <si>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</si>
  <si>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</si>
  <si>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</si>
  <si>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</si>
  <si>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</si>
  <si>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</si>
  <si>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</si>
  <si>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</si>
  <si>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</si>
  <si>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</si>
  <si>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</si>
  <si>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</si>
  <si>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</si>
  <si>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</si>
  <si>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</si>
  <si>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</si>
  <si>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</si>
  <si>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</si>
  <si>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</si>
  <si>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</si>
  <si>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</si>
  <si>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</si>
  <si>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</si>
  <si>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</si>
  <si>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</si>
  <si>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</si>
  <si>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</si>
  <si>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</si>
  <si>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</si>
  <si>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</si>
  <si>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</si>
  <si>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</si>
  <si>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</si>
  <si>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</si>
  <si>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</si>
  <si>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</si>
  <si>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</si>
  <si>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</si>
  <si>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</si>
  <si>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</si>
  <si>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</si>
  <si>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</si>
  <si>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</si>
  <si>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</si>
  <si>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</si>
  <si>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</si>
  <si>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</si>
  <si>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</si>
  <si>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</si>
  <si>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</si>
  <si>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</si>
  <si>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</si>
  <si>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</si>
  <si>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</si>
  <si>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</si>
  <si>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</si>
  <si>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</si>
  <si>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</si>
  <si>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</si>
  <si>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</si>
  <si>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</si>
  <si>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</si>
  <si>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</si>
  <si>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</si>
  <si>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</si>
  <si>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</si>
  <si>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</si>
  <si>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</si>
  <si>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</si>
  <si>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</si>
  <si>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</si>
  <si>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</si>
  <si>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</si>
  <si>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</si>
  <si>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</si>
  <si>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</si>
  <si>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</si>
  <si>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</si>
  <si>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</si>
  <si>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</si>
  <si>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</si>
  <si>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</si>
  <si>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</si>
  <si>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</si>
  <si>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</si>
  <si>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</si>
  <si>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</si>
  <si>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</si>
  <si>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</si>
  <si>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</si>
  <si>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</si>
  <si>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</si>
  <si>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</si>
  <si>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</si>
  <si>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</si>
  <si>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</si>
  <si>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</si>
  <si>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</si>
  <si>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</si>
  <si>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</si>
  <si>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</si>
  <si>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</si>
  <si>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</si>
  <si>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</si>
  <si>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</si>
  <si>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</si>
  <si>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</si>
  <si>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</si>
  <si>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</si>
  <si>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</si>
  <si>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</si>
  <si>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</si>
  <si>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</si>
  <si>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</si>
  <si>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</si>
  <si>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</si>
  <si>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</si>
  <si>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</si>
  <si>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</si>
  <si>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</si>
  <si>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</si>
  <si>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</si>
  <si>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</si>
  <si>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</si>
  <si>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</si>
  <si>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</si>
  <si>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</si>
  <si>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</si>
  <si>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</si>
  <si>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</si>
  <si>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</si>
  <si>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</si>
  <si>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</si>
  <si>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</si>
  <si>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</si>
  <si>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</si>
  <si>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</si>
  <si>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</si>
  <si>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</si>
  <si>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</si>
  <si>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</si>
  <si>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</si>
  <si>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</si>
  <si>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</si>
  <si>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</si>
  <si>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</si>
  <si>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</si>
  <si>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</si>
  <si>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</si>
  <si>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</si>
  <si>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</si>
  <si>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</si>
  <si>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</si>
  <si>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</si>
  <si>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</si>
  <si>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</si>
  <si>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</si>
  <si>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</si>
  <si>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</si>
  <si>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</si>
  <si>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</si>
  <si>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</si>
  <si>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</si>
  <si>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</si>
  <si>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</si>
  <si>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</si>
  <si>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</si>
  <si>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</si>
  <si>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</si>
  <si>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</si>
  <si>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</si>
  <si>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</si>
  <si>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</si>
  <si>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</si>
  <si>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</si>
  <si>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</si>
  <si>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</si>
  <si>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</si>
  <si>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</si>
  <si>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</si>
  <si>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</si>
  <si>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</si>
  <si>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</si>
  <si>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</si>
  <si>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</si>
  <si>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</si>
  <si>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</si>
  <si>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</si>
  <si>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</si>
  <si>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</si>
  <si>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</si>
  <si>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</si>
  <si>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</si>
  <si>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</si>
  <si>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</si>
  <si>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</si>
  <si>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</si>
  <si>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</si>
  <si>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</si>
  <si>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</si>
  <si>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</si>
  <si>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</si>
  <si>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</si>
  <si>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</si>
  <si>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</si>
  <si>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</si>
  <si>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</si>
  <si>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</si>
  <si>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</si>
  <si>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</si>
  <si>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</si>
  <si>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</si>
  <si>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</si>
  <si>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</si>
  <si>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</si>
  <si>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</si>
  <si>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</si>
  <si>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</si>
  <si>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</si>
  <si>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</si>
  <si>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</si>
  <si>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</si>
  <si>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</si>
  <si>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</si>
  <si>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</si>
  <si>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</si>
  <si>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</si>
  <si>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</si>
  <si>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</si>
  <si>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</si>
  <si>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</si>
  <si>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</si>
  <si>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</si>
  <si>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</si>
  <si>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</si>
  <si>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</si>
  <si>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</si>
  <si>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</si>
  <si>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</si>
  <si>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</si>
  <si>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</si>
  <si>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</si>
  <si>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</si>
  <si>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</si>
  <si>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</si>
  <si>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</si>
  <si>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</si>
  <si>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</si>
  <si>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</si>
  <si>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</si>
  <si>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</si>
  <si>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</si>
  <si>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</si>
  <si>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</si>
  <si>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</si>
  <si>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</si>
  <si>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</si>
  <si>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</si>
  <si>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</si>
  <si>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</si>
  <si>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</si>
  <si>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</si>
  <si>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</si>
  <si>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</si>
  <si>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</si>
  <si>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</si>
  <si>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</si>
  <si>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</si>
  <si>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</si>
  <si>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</si>
  <si>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</si>
  <si>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</si>
  <si>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</si>
  <si>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</si>
  <si>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</si>
  <si>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</si>
  <si>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</si>
  <si>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</si>
  <si>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</si>
  <si>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</si>
  <si>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</si>
  <si>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</si>
  <si>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</si>
  <si>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</si>
  <si>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</si>
  <si>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</si>
  <si>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</si>
  <si>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</si>
  <si>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</si>
  <si>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</si>
  <si>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</si>
  <si>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</si>
  <si>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</si>
  <si>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</si>
  <si>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</si>
  <si>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</si>
  <si>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</si>
  <si>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</si>
  <si>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</si>
  <si>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</si>
  <si>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</si>
  <si>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</si>
  <si>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</si>
  <si>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</si>
  <si>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</si>
  <si>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</si>
  <si>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</si>
  <si>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</si>
  <si>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</si>
  <si>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</si>
  <si>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</si>
  <si>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</si>
  <si>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</si>
  <si>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</si>
  <si>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</si>
  <si>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Sourou</t>
  </si>
  <si>
    <t>Sanmatenga</t>
  </si>
  <si>
    <t>Gourma</t>
  </si>
  <si>
    <t>Yatenga</t>
  </si>
  <si>
    <t>l_admin3</t>
  </si>
  <si>
    <t>tougan</t>
  </si>
  <si>
    <t>Tougan</t>
  </si>
  <si>
    <t>kaya</t>
  </si>
  <si>
    <t>Kaya</t>
  </si>
  <si>
    <t>Fada-Ngourma</t>
  </si>
  <si>
    <t>l_marche</t>
  </si>
  <si>
    <t>marche_kaya</t>
  </si>
  <si>
    <t>Marché de Kaya</t>
  </si>
  <si>
    <t>marche_tougan</t>
  </si>
  <si>
    <t>Marché de Tougan</t>
  </si>
  <si>
    <t>l_organisation</t>
  </si>
  <si>
    <t>reach</t>
  </si>
  <si>
    <t>REACH</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</si>
  <si>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</si>
  <si>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</si>
  <si>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</si>
  <si>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</si>
  <si>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</si>
  <si>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</si>
  <si>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</si>
  <si>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</si>
  <si>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</si>
  <si>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</si>
  <si>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</si>
  <si>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</si>
  <si>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</si>
  <si>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</si>
  <si>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</si>
  <si>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</si>
  <si>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</si>
  <si>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</si>
  <si>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</si>
  <si>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marmite7</t>
  </si>
  <si>
    <t>marmite5</t>
  </si>
  <si>
    <t>gobelet_plastique</t>
  </si>
  <si>
    <t>gobelet_acier</t>
  </si>
  <si>
    <t>bassine</t>
  </si>
  <si>
    <t>natte</t>
  </si>
  <si>
    <t>couverture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</si>
  <si>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</si>
  <si>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</si>
  <si>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</si>
  <si>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</si>
  <si>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</si>
  <si>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</si>
  <si>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</si>
  <si>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</si>
  <si>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</si>
  <si>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</si>
  <si>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</si>
  <si>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</si>
  <si>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</si>
  <si>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</si>
  <si>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boule400g</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</si>
  <si>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</si>
  <si>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</si>
  <si>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</si>
  <si>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</si>
  <si>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</si>
  <si>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</si>
  <si>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</si>
  <si>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</si>
  <si>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</si>
  <si>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</si>
  <si>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</si>
  <si>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</si>
  <si>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</si>
  <si>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</si>
  <si>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</si>
  <si>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</si>
  <si>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</si>
  <si>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</si>
  <si>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</si>
  <si>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</si>
  <si>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</si>
  <si>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</si>
  <si>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</si>
  <si>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</si>
  <si>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</si>
  <si>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</si>
  <si>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</si>
  <si>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</si>
  <si>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</si>
  <si>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</si>
  <si>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</si>
  <si>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</si>
  <si>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</si>
  <si>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</si>
  <si>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</si>
  <si>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</si>
  <si>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</si>
  <si>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</si>
  <si>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</si>
  <si>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</si>
  <si>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</si>
  <si>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dubai</t>
  </si>
  <si>
    <t>Dubaï</t>
  </si>
  <si>
    <t>Ghana</t>
  </si>
  <si>
    <t>mali</t>
  </si>
  <si>
    <t>Mali</t>
  </si>
  <si>
    <t>maroc</t>
  </si>
  <si>
    <t>Maroc</t>
  </si>
  <si>
    <t>nigeria</t>
  </si>
  <si>
    <t>Nigéria</t>
  </si>
  <si>
    <t>niger</t>
  </si>
  <si>
    <t>Niger</t>
  </si>
  <si>
    <t>Togo</t>
  </si>
  <si>
    <t>l_difficultes_approvisionnement</t>
  </si>
  <si>
    <t>securite</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</si>
  <si>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</si>
  <si>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</si>
  <si>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</si>
  <si>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</si>
  <si>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</si>
  <si>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</si>
  <si>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</si>
  <si>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</si>
  <si>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</si>
  <si>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</si>
  <si>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</si>
  <si>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</si>
  <si>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</si>
  <si>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l_variations_prix</t>
  </si>
  <si>
    <t>Non, les prix sont restés les mêmes</t>
  </si>
  <si>
    <t>Oui, les prix ont augmenté</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</si>
  <si>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</si>
  <si>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</si>
  <si>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</si>
  <si>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</si>
  <si>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</si>
  <si>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</si>
  <si>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</si>
  <si>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</si>
  <si>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</si>
  <si>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</si>
  <si>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</si>
  <si>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</si>
  <si>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</si>
  <si>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</si>
  <si>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</si>
  <si>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</si>
  <si>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</si>
  <si>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</si>
  <si>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</si>
  <si>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</si>
  <si>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</si>
  <si>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</si>
  <si>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</si>
  <si>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</si>
  <si>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</si>
  <si>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</si>
  <si>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</si>
  <si>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</si>
  <si>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</si>
  <si>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</si>
  <si>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</si>
  <si>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</si>
  <si>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</si>
  <si>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</si>
  <si>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</si>
  <si>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</si>
  <si>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</si>
  <si>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</si>
  <si>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</si>
  <si>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</si>
  <si>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</si>
  <si>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</si>
  <si>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l_modalites</t>
  </si>
  <si>
    <t>En espèce</t>
  </si>
  <si>
    <t>credit</t>
  </si>
  <si>
    <t>Crédit</t>
  </si>
  <si>
    <t>coupons</t>
  </si>
  <si>
    <t>Coupons</t>
  </si>
  <si>
    <t>paiementmob</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</si>
  <si>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</si>
  <si>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</si>
  <si>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</si>
  <si>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</si>
  <si>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</si>
  <si>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</si>
  <si>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</si>
  <si>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</si>
  <si>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</si>
  <si>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</si>
  <si>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</si>
  <si>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</si>
  <si>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</si>
  <si>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</si>
  <si>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</si>
  <si>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</si>
  <si>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</si>
  <si>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</si>
  <si>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</si>
  <si>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</si>
  <si>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</si>
  <si>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</si>
  <si>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</si>
  <si>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</si>
  <si>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</si>
  <si>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</si>
  <si>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</si>
  <si>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</si>
  <si>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</si>
  <si>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</si>
  <si>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</si>
  <si>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</si>
  <si>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</si>
  <si>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</si>
  <si>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</si>
  <si>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</si>
  <si>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</si>
  <si>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 xml:space="preserve">Riz importé </t>
  </si>
  <si>
    <t>fonio</t>
  </si>
  <si>
    <t xml:space="preserve">Fonio </t>
  </si>
  <si>
    <t>igname</t>
  </si>
  <si>
    <t>patate</t>
  </si>
  <si>
    <t>viande_beuf</t>
  </si>
  <si>
    <t xml:space="preserve">Viande de boeuf </t>
  </si>
  <si>
    <t xml:space="preserve">viande_mouton </t>
  </si>
  <si>
    <t>niebe</t>
  </si>
  <si>
    <t>arachide_coque</t>
  </si>
  <si>
    <t>arachide_graine</t>
  </si>
  <si>
    <t>voandzou</t>
  </si>
  <si>
    <t>oignon</t>
  </si>
  <si>
    <t>tomate</t>
  </si>
  <si>
    <t>feuille</t>
  </si>
  <si>
    <t>beurre</t>
  </si>
  <si>
    <t>l_unite_mais</t>
  </si>
  <si>
    <t>Kilogramme</t>
  </si>
  <si>
    <t>yorouba</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</si>
  <si>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</si>
  <si>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</si>
  <si>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</si>
  <si>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</si>
  <si>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</si>
  <si>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</si>
  <si>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</si>
  <si>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</si>
  <si>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</si>
  <si>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</si>
  <si>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</si>
  <si>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</si>
  <si>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</si>
  <si>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</si>
  <si>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</si>
  <si>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</si>
  <si>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</si>
  <si>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</si>
  <si>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</si>
  <si>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</si>
  <si>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</si>
  <si>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</si>
  <si>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</si>
  <si>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</si>
  <si>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Incidents au marché au cours du dernier mois (proportion d'IC agregée par marché)</t>
  </si>
  <si>
    <t>DUREE MEDIANE DES STOCKS</t>
  </si>
  <si>
    <t xml:space="preserve">DUREE MEDIANE DES STOCKS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</si>
</sst>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yyyy\-mm\-dd\ hh:mm:ss\ \U\T\C"/>
    <numFmt numFmtId="166" formatCode="_ * #,##0_ ;_ * \-#,##0_ ;_ * &quot;-&quot;??_ ;_ @_ "/>
    <numFmt numFmtId="167" formatCode="yyyy\-mm\-dd"/>
  </numFmts>
  <fonts count="2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family val="2"/>
      <scheme val="minor"/>
    </font>
    <font>
      <b/>
      <sz val="10"/>
      <color theme="1"/>
      <name val="Calibri"/>
      <family val="2"/>
      <scheme val="minor"/>
    </font>
    <font>
      <b/>
      <sz val="12"/>
      <color theme="1"/>
      <name val="Calibri"/>
      <family val="2"/>
      <scheme val="minor"/>
    </font>
    <font>
      <b/>
      <sz val="12"/>
      <color theme="1"/>
      <name val="Calibri"/>
      <family val="2"/>
    </font>
    <font>
      <i/>
      <sz val="11"/>
      <color rgb="FF7F7F7F"/>
      <name val="Calibri"/>
      <family val="2"/>
      <scheme val="minor"/>
    </font>
  </fonts>
  <fills count="34">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1" tint="0.34998626667073579"/>
        <bgColor rgb="FF595959"/>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7" fillId="0" borderId="0" applyNumberFormat="0" applyFill="0" applyBorder="0" applyAlignment="0" applyProtection="0"/>
  </cellStyleXfs>
  <cellXfs count="155">
    <xf numFmtId="0" fontId="0" fillId="0" borderId="0" xfId="0"/>
    <xf numFmtId="0" fontId="1" fillId="0" borderId="0" xfId="0" applyFont="1" applyAlignment="1">
      <alignment horizontal="center"/>
    </xf>
    <xf numFmtId="165"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0" fontId="0" fillId="0" borderId="0" xfId="0" quotePrefix="1"/>
    <xf numFmtId="166" fontId="1" fillId="20" borderId="0" xfId="2" applyNumberFormat="1" applyFont="1" applyFill="1" applyAlignment="1">
      <alignment vertical="center"/>
    </xf>
    <xf numFmtId="9" fontId="0" fillId="0" borderId="0" xfId="3" applyFont="1"/>
    <xf numFmtId="0" fontId="0" fillId="22" borderId="0" xfId="0" applyFill="1"/>
    <xf numFmtId="0" fontId="2" fillId="8" borderId="0" xfId="0" applyFont="1" applyFill="1"/>
    <xf numFmtId="0" fontId="0" fillId="23" borderId="0" xfId="0" applyFill="1"/>
    <xf numFmtId="166" fontId="0" fillId="23" borderId="0" xfId="2" applyNumberFormat="1" applyFont="1" applyFill="1"/>
    <xf numFmtId="166" fontId="1" fillId="23" borderId="0" xfId="2" applyNumberFormat="1" applyFont="1" applyFill="1"/>
    <xf numFmtId="166" fontId="1" fillId="0" borderId="0" xfId="0" quotePrefix="1" applyNumberFormat="1" applyFont="1"/>
    <xf numFmtId="0" fontId="0" fillId="10" borderId="3" xfId="0" quotePrefix="1" applyFill="1" applyBorder="1"/>
    <xf numFmtId="0" fontId="0" fillId="10" borderId="3" xfId="0" applyFill="1" applyBorder="1"/>
    <xf numFmtId="0" fontId="8" fillId="8" borderId="0" xfId="0" applyFont="1" applyFill="1" applyAlignment="1">
      <alignment horizontal="left" vertical="center"/>
    </xf>
    <xf numFmtId="0" fontId="8" fillId="24" borderId="0" xfId="0" applyFont="1" applyFill="1" applyAlignment="1">
      <alignment horizontal="left" vertical="center"/>
    </xf>
    <xf numFmtId="0" fontId="23" fillId="0" borderId="0" xfId="0" applyFont="1"/>
    <xf numFmtId="0" fontId="0" fillId="25" borderId="1" xfId="0" applyFill="1" applyBorder="1"/>
    <xf numFmtId="0" fontId="0" fillId="26" borderId="0" xfId="0" applyFill="1"/>
    <xf numFmtId="9" fontId="0" fillId="27" borderId="0" xfId="3" applyFont="1" applyFill="1"/>
    <xf numFmtId="9" fontId="0" fillId="28" borderId="0" xfId="3" applyFont="1" applyFill="1"/>
    <xf numFmtId="9" fontId="0" fillId="10" borderId="0" xfId="3" applyFont="1" applyFill="1"/>
    <xf numFmtId="9" fontId="0" fillId="29" borderId="0" xfId="3" applyFont="1" applyFill="1"/>
    <xf numFmtId="0" fontId="0" fillId="30" borderId="1" xfId="0" applyFill="1" applyBorder="1"/>
    <xf numFmtId="0" fontId="0" fillId="30" borderId="4" xfId="0" applyFill="1" applyBorder="1"/>
    <xf numFmtId="0" fontId="0" fillId="25" borderId="6" xfId="0" applyFill="1" applyBorder="1"/>
    <xf numFmtId="0" fontId="0" fillId="30" borderId="0" xfId="0" applyFill="1"/>
    <xf numFmtId="9" fontId="0" fillId="0" borderId="0" xfId="3" applyFont="1" applyFill="1"/>
    <xf numFmtId="0" fontId="0" fillId="30" borderId="6" xfId="0" applyFill="1" applyBorder="1"/>
    <xf numFmtId="0" fontId="0" fillId="13" borderId="0" xfId="0" applyFill="1"/>
    <xf numFmtId="166" fontId="1" fillId="0" borderId="0" xfId="2" applyNumberFormat="1" applyFont="1" applyFill="1" applyAlignment="1"/>
    <xf numFmtId="0" fontId="0" fillId="0" borderId="1" xfId="0" applyBorder="1"/>
    <xf numFmtId="0" fontId="0" fillId="27" borderId="1" xfId="0" applyFill="1" applyBorder="1"/>
    <xf numFmtId="0" fontId="0" fillId="27" borderId="0" xfId="0" applyFill="1"/>
    <xf numFmtId="0" fontId="0" fillId="28" borderId="0" xfId="0" applyFill="1"/>
    <xf numFmtId="0" fontId="0" fillId="28" borderId="3" xfId="0" quotePrefix="1" applyFill="1" applyBorder="1"/>
    <xf numFmtId="0" fontId="0" fillId="28" borderId="3" xfId="0" applyFill="1" applyBorder="1"/>
    <xf numFmtId="167" fontId="0" fillId="0" borderId="0" xfId="0" applyNumberFormat="1"/>
    <xf numFmtId="0" fontId="0" fillId="8" borderId="0" xfId="0" applyFill="1"/>
    <xf numFmtId="0" fontId="8" fillId="0" borderId="0" xfId="0" applyFont="1" applyAlignment="1">
      <alignment horizontal="left" vertical="center"/>
    </xf>
    <xf numFmtId="0" fontId="24" fillId="3" borderId="0" xfId="0" applyFont="1" applyFill="1" applyAlignment="1">
      <alignment horizontal="left" vertical="center"/>
    </xf>
    <xf numFmtId="9" fontId="0" fillId="8" borderId="0" xfId="3" applyFont="1" applyFill="1"/>
    <xf numFmtId="0" fontId="25" fillId="13" borderId="0" xfId="0" applyFont="1" applyFill="1"/>
    <xf numFmtId="9" fontId="0" fillId="25" borderId="0" xfId="3" applyFont="1" applyFill="1"/>
    <xf numFmtId="0" fontId="27" fillId="0" borderId="0" xfId="4"/>
    <xf numFmtId="0" fontId="27" fillId="0" borderId="2" xfId="4" applyBorder="1" applyAlignment="1">
      <alignment horizontal="center"/>
    </xf>
    <xf numFmtId="0" fontId="27" fillId="28" borderId="0" xfId="4" applyFill="1"/>
    <xf numFmtId="0" fontId="27" fillId="28" borderId="3" xfId="4" quotePrefix="1" applyFill="1" applyBorder="1"/>
    <xf numFmtId="166" fontId="27" fillId="21" borderId="0" xfId="4" applyNumberFormat="1" applyFill="1" applyAlignment="1"/>
    <xf numFmtId="0" fontId="27" fillId="0" borderId="0" xfId="4" applyFill="1"/>
    <xf numFmtId="0" fontId="27" fillId="0" borderId="3" xfId="4" quotePrefix="1" applyFill="1" applyBorder="1"/>
    <xf numFmtId="0" fontId="27" fillId="0" borderId="3" xfId="4" quotePrefix="1" applyBorder="1"/>
    <xf numFmtId="0" fontId="27" fillId="0" borderId="0" xfId="4" quotePrefix="1"/>
    <xf numFmtId="0" fontId="27" fillId="0" borderId="2" xfId="4" applyBorder="1" applyAlignment="1">
      <alignment horizontal="center" vertical="top" wrapText="1"/>
    </xf>
    <xf numFmtId="0" fontId="27" fillId="10" borderId="0" xfId="4" applyFill="1"/>
    <xf numFmtId="0" fontId="27" fillId="10" borderId="3" xfId="4" quotePrefix="1" applyFill="1" applyBorder="1"/>
    <xf numFmtId="0" fontId="27" fillId="23" borderId="0" xfId="4" applyFill="1"/>
    <xf numFmtId="0" fontId="27" fillId="9" borderId="3" xfId="4" quotePrefix="1" applyFill="1" applyBorder="1"/>
    <xf numFmtId="0" fontId="27" fillId="0" borderId="0" xfId="4" quotePrefix="1" applyFill="1"/>
    <xf numFmtId="166" fontId="0" fillId="0" borderId="0" xfId="2" applyNumberFormat="1" applyFont="1" applyFill="1"/>
    <xf numFmtId="166" fontId="27" fillId="0" borderId="0" xfId="4" applyNumberFormat="1" applyFill="1"/>
    <xf numFmtId="166" fontId="1" fillId="0" borderId="0" xfId="2" applyNumberFormat="1" applyFont="1" applyFill="1" applyAlignment="1">
      <alignment vertical="center"/>
    </xf>
    <xf numFmtId="166" fontId="27" fillId="0" borderId="0" xfId="4" applyNumberFormat="1" applyFill="1" applyAlignment="1"/>
    <xf numFmtId="166" fontId="1" fillId="0" borderId="0" xfId="0" applyNumberFormat="1" applyFont="1"/>
    <xf numFmtId="0" fontId="1" fillId="0" borderId="0" xfId="0" applyFont="1"/>
    <xf numFmtId="0" fontId="27" fillId="0" borderId="0" xfId="4" applyFill="1" applyAlignment="1">
      <alignment vertical="center"/>
    </xf>
    <xf numFmtId="0" fontId="27" fillId="0" borderId="0" xfId="4" applyFill="1" applyAlignment="1">
      <alignment vertical="center" wrapText="1"/>
    </xf>
    <xf numFmtId="9" fontId="0" fillId="31" borderId="0" xfId="3" applyFont="1" applyFill="1"/>
    <xf numFmtId="9" fontId="0" fillId="19" borderId="0" xfId="3" applyFont="1" applyFill="1"/>
    <xf numFmtId="9" fontId="0" fillId="32" borderId="0" xfId="3" applyFont="1" applyFill="1"/>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xf numFmtId="0" fontId="0" fillId="0" borderId="0" xfId="0" applyFill="1"/>
    <xf numFmtId="0" fontId="6" fillId="0" borderId="2" xfId="0" applyFont="1" applyFill="1" applyBorder="1" applyAlignment="1">
      <alignment horizontal="center" vertical="top" wrapText="1"/>
    </xf>
    <xf numFmtId="0" fontId="0" fillId="0" borderId="3" xfId="0" applyFill="1" applyBorder="1"/>
    <xf numFmtId="0" fontId="0" fillId="33" borderId="0" xfId="0" applyFill="1" applyAlignment="1">
      <alignment horizontal="left"/>
    </xf>
    <xf numFmtId="1" fontId="0" fillId="33" borderId="0" xfId="0" applyNumberFormat="1" applyFill="1"/>
    <xf numFmtId="0" fontId="8" fillId="0" borderId="0" xfId="0" applyFont="1" applyFill="1" applyAlignment="1">
      <alignment horizontal="left" vertical="center"/>
    </xf>
    <xf numFmtId="0" fontId="8" fillId="0" borderId="0" xfId="0" applyFont="1" applyFill="1" applyAlignment="1">
      <alignment vertical="center" wrapText="1"/>
    </xf>
    <xf numFmtId="0" fontId="0" fillId="0" borderId="0" xfId="0" applyFill="1" applyAlignment="1">
      <alignment horizontal="left"/>
    </xf>
    <xf numFmtId="9" fontId="0" fillId="0" borderId="0" xfId="0" applyNumberFormat="1" applyFill="1"/>
  </cellXfs>
  <cellStyles count="5">
    <cellStyle name="Lien hypertexte" xfId="1" builtinId="8"/>
    <cellStyle name="Milliers" xfId="2" builtinId="3"/>
    <cellStyle name="Normal" xfId="0" builtinId="0"/>
    <cellStyle name="Pourcentage" xfId="3" builtinId="5"/>
    <cellStyle name="Texte explicatif" xfId="4" builtinId="53"/>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patternType="none">
          <bgColor auto="1"/>
        </patternFill>
      </fill>
    </dxf>
    <dxf>
      <fill>
        <patternFill>
          <bgColor theme="0" tint="-0.14996795556505021"/>
        </patternFill>
      </fill>
    </dxf>
    <dxf>
      <fill>
        <patternFill>
          <bgColor theme="0" tint="-0.14996795556505021"/>
        </patternFill>
      </fill>
    </dxf>
    <dxf>
      <numFmt numFmtId="1" formatCode="0"/>
    </dxf>
    <dxf>
      <numFmt numFmtId="1" formatCode="0"/>
    </dxf>
    <dxf>
      <numFmt numFmtId="1" formatCode="0"/>
    </dxf>
    <dxf>
      <numFmt numFmtId="1" formatCode="0"/>
    </dxf>
    <dxf>
      <numFmt numFmtId="13" formatCode="0%"/>
    </dxf>
    <dxf>
      <numFmt numFmtId="14" formatCode="0.00%"/>
    </dxf>
    <dxf>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9" defaultPivotStyle="PivotStyleLight16"/>
  <colors>
    <mruColors>
      <color rgb="FFEE5859"/>
      <color rgb="FFFCDEDC"/>
      <color rgb="FFF9B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563520</xdr:colOff>
      <xdr:row>2</xdr:row>
      <xdr:rowOff>1554360</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6</xdr:row>
      <xdr:rowOff>425964</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294211</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71.49424537037" createdVersion="8" refreshedVersion="8" minRefreshableVersion="3" recordCount="164" xr:uid="{39428055-6F16-4380-B331-64707E2DF413}">
  <cacheSource type="worksheet">
    <worksheetSource ref="A1:AOA165" sheet="Données_nettoyées"/>
  </cacheSource>
  <cacheFields count="1067">
    <cacheField name="index" numFmtId="0">
      <sharedItems containsSemiMixedTypes="0" containsString="0" containsNumber="1" containsInteger="1" minValue="1" maxValue="164"/>
    </cacheField>
    <cacheField name="uuid" numFmtId="0">
      <sharedItems/>
    </cacheField>
    <cacheField name="today" numFmtId="167">
      <sharedItems containsSemiMixedTypes="0" containsNonDate="0" containsDate="1" containsString="0" minDate="2023-01-16T00:00:00" maxDate="2023-01-30T00:00:00"/>
    </cacheField>
    <cacheField name="i_admin3" numFmtId="0">
      <sharedItems/>
    </cacheField>
    <cacheField name="start" numFmtId="165">
      <sharedItems containsSemiMixedTypes="0" containsNonDate="0" containsDate="1" containsString="0" minDate="2023-01-16T10:55:49" maxDate="2023-01-29T14:10:55"/>
    </cacheField>
    <cacheField name="end" numFmtId="165">
      <sharedItems containsSemiMixedTypes="0" containsNonDate="0" containsDate="1" containsString="0" minDate="2023-01-16T11:07:27" maxDate="2023-01-31T10:47:17"/>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unt="3">
        <s v="acted"/>
        <s v="plan"/>
        <s v="crs"/>
      </sharedItems>
    </cacheField>
    <cacheField name="i_date_enquete" numFmtId="167">
      <sharedItems containsSemiMixedTypes="0" containsNonDate="0" containsDate="1" containsString="0" minDate="2023-01-16T00:00:00" maxDate="2023-01-30T00:00:00"/>
    </cacheField>
    <cacheField name="i_admin1" numFmtId="0">
      <sharedItems/>
    </cacheField>
    <cacheField name="i_admin2" numFmtId="0">
      <sharedItems/>
    </cacheField>
    <cacheField name="i_marche" numFmtId="0">
      <sharedItems count="5">
        <s v="marche_ouahigouya"/>
        <s v="marche_boussouma"/>
        <s v="marche_fada"/>
        <s v="marche_gaoua"/>
        <s v="marche_dedougou"/>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unt="4">
        <s v="plus100"/>
        <s v="30a100"/>
        <s v="moins30"/>
        <s v="nsp"/>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ount="9">
        <s v="aucun"/>
        <s v="savon400gr"/>
        <s v="seau"/>
        <s v="seau bidon savon400gr"/>
        <s v="seau savon400gr"/>
        <s v="bidon"/>
        <s v="bidon savon400gr"/>
        <s v="seau bidon"/>
        <s v="seau savon400gr bidon"/>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ount="3">
        <m/>
        <s v="disponible"/>
        <s v="peudisponible"/>
      </sharedItems>
    </cacheField>
    <cacheField name="seau_prix_unite" numFmtId="0">
      <sharedItems containsString="0" containsBlank="1" containsNumber="1" containsInteger="1" minValue="800" maxValue="2500"/>
    </cacheField>
    <cacheField name="seau_localisation_fournisseur" numFmtId="0">
      <sharedItems containsBlank="1" count="6">
        <m/>
        <s v="meme_commune"/>
        <s v="meme_pays"/>
        <s v="meme_localite"/>
        <s v="meme_province"/>
        <s v="etranger"/>
      </sharedItems>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2" maxValue="180"/>
    </cacheField>
    <cacheField name="seau_reapprovissionnement" numFmtId="0">
      <sharedItems containsString="0" containsBlank="1" containsNumber="1" containsInteger="1" minValue="1" maxValue="7"/>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ount="4">
        <m/>
        <s v="peudisponible"/>
        <s v="disponible"/>
        <s v="nondisponible"/>
      </sharedItems>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700" maxValue="5000"/>
    </cacheField>
    <cacheField name="bidon_prix_25l" numFmtId="0">
      <sharedItems containsString="0" containsBlank="1" containsNumber="1" containsInteger="1" minValue="1000" maxValue="4000"/>
    </cacheField>
    <cacheField name="bidon_localisation_fournisseur" numFmtId="0">
      <sharedItems containsBlank="1" count="5">
        <m/>
        <s v="etranger"/>
        <s v="meme_pays"/>
        <s v="meme_region"/>
        <s v="meme_province"/>
      </sharedItems>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7"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0"/>
    </cacheField>
    <cacheField name="note_h_savon400gr" numFmtId="0">
      <sharedItems containsNonDate="0" containsString="0" containsBlank="1"/>
    </cacheField>
    <cacheField name="savon400gr_disponibilite" numFmtId="0">
      <sharedItems containsBlank="1" count="3">
        <m/>
        <s v="disponible"/>
        <s v="peudisponible"/>
      </sharedItems>
    </cacheField>
    <cacheField name="savon400gr_unite" numFmtId="0">
      <sharedItems containsBlank="1"/>
    </cacheField>
    <cacheField name="savon400gr_unite_boule400g" numFmtId="0">
      <sharedItems containsString="0" containsBlank="1" containsNumber="1" containsInteger="1" minValue="0" maxValue="1"/>
    </cacheField>
    <cacheField name="savon400gr_unite_boule250g" numFmtId="0">
      <sharedItems containsString="0" containsBlank="1" containsNumber="1" containsInteger="1" minValue="1" maxValue="1"/>
    </cacheField>
    <cacheField name="savon400gr_prix_400gr" numFmtId="0">
      <sharedItems containsString="0" containsBlank="1" containsNumber="1" containsInteger="1" minValue="375" maxValue="550"/>
    </cacheField>
    <cacheField name="savon400gr_prix_250gr" numFmtId="0">
      <sharedItems containsString="0" containsBlank="1" containsNumber="1" containsInteger="1" minValue="250" maxValue="300"/>
    </cacheField>
    <cacheField name="savon400gr_localisation_fournisseur" numFmtId="0">
      <sharedItems containsBlank="1" count="5">
        <m/>
        <s v="meme_commune"/>
        <s v="meme_pays"/>
        <s v="meme_localite"/>
        <s v="etranger"/>
      </sharedItems>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2" maxValue="60"/>
    </cacheField>
    <cacheField name="savon400gr_reapprovissionnement" numFmtId="0">
      <sharedItems containsString="0" containsBlank="1" containsNumber="1" containsInteger="1" minValue="1" maxValue="72"/>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ount="4">
        <m/>
        <s v="oui"/>
        <s v="non"/>
        <s v="nsp"/>
      </sharedItems>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0"/>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0"/>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1"/>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1"/>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0"/>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0"/>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Blank="1"/>
    </cacheField>
    <cacheField name="h_variations_baisse_articles_seau" numFmtId="0">
      <sharedItems containsString="0" containsBlank="1" containsNumber="1" containsInteger="1" minValue="0" maxValue="0"/>
    </cacheField>
    <cacheField name="h_variations_baisse_articles_bidon" numFmtId="0">
      <sharedItems containsString="0" containsBlank="1" containsNumber="1" containsInteger="1" minValue="0" maxValue="0"/>
    </cacheField>
    <cacheField name="h_variations_baisse_articles_savon400gr" numFmtId="0">
      <sharedItems containsString="0" containsBlank="1" containsNumber="1" containsInteger="1" minValue="1" maxValue="1"/>
    </cacheField>
    <cacheField name="h_variations_baisse_articles_aucun" numFmtId="0">
      <sharedItems containsString="0" containsBlank="1" containsNumber="1" containsInteger="1" minValue="0" maxValue="0"/>
    </cacheField>
    <cacheField name="h_variations_baisse_raisons" numFmtId="0">
      <sharedItems containsBlank="1"/>
    </cacheField>
    <cacheField name="h_variations_baisse_raisons_baisse_couts" numFmtId="0">
      <sharedItems containsString="0" containsBlank="1" containsNumber="1" containsInteger="1" minValue="0" maxValue="0"/>
    </cacheField>
    <cacheField name="h_variations_baisse_raisons_baisse_demande_distribution" numFmtId="0">
      <sharedItems containsString="0" containsBlank="1" containsNumber="1" containsInteger="1" minValue="0" maxValue="0"/>
    </cacheField>
    <cacheField name="h_variations_baisse_raisons_baisse_change" numFmtId="0">
      <sharedItems containsString="0" containsBlank="1" containsNumber="1" containsInteger="1" minValue="0" maxValue="0"/>
    </cacheField>
    <cacheField name="h_variations_baisse_raisons_baisse_demande_autoproduction" numFmtId="0">
      <sharedItems containsString="0" containsBlank="1" containsNumber="1" containsInteger="1" minValue="0" maxValue="0"/>
    </cacheField>
    <cacheField name="h_variations_baisse_raisons_baisse_demande_departs" numFmtId="0">
      <sharedItems containsString="0" containsBlank="1" containsNumber="1" containsInteger="1" minValue="0" maxValue="0"/>
    </cacheField>
    <cacheField name="h_variations_baisse_raisons_baisse_prix_fournisseurs" numFmtId="0">
      <sharedItems containsString="0" containsBlank="1" containsNumber="1" containsInteger="1" minValue="0" maxValue="0"/>
    </cacheField>
    <cacheField name="h_variations_baisse_raisons_hausse_offre_quantites" numFmtId="0">
      <sharedItems containsString="0" containsBlank="1" containsNumber="1" containsInteger="1" minValue="0" maxValue="0"/>
    </cacheField>
    <cacheField name="h_variations_baisse_raisons_hausse_offre_circulation_routes" numFmtId="0">
      <sharedItems containsString="0" containsBlank="1" containsNumber="1" containsInteger="1" minValue="0" maxValue="0"/>
    </cacheField>
    <cacheField name="h_variations_baisse_raisons_hausse_offre_routes_surete" numFmtId="0">
      <sharedItems containsString="0" containsBlank="1" containsNumber="1" containsInteger="1" minValue="0" maxValue="0"/>
    </cacheField>
    <cacheField name="h_variations_baisse_raisons_hausse_offre_production_saison" numFmtId="0">
      <sharedItems containsString="0" containsBlank="1" containsNumber="1" containsInteger="1" minValue="0" maxValue="0"/>
    </cacheField>
    <cacheField name="h_variations_baisse_raisons_autre" numFmtId="0">
      <sharedItems containsString="0" containsBlank="1" containsNumber="1" containsInteger="1" minValue="1" maxValue="1"/>
    </cacheField>
    <cacheField name="h_variations_baisse_raisons_nsp" numFmtId="0">
      <sharedItems containsString="0" containsBlank="1" containsNumber="1" containsInteger="1" minValue="0" maxValue="0"/>
    </cacheField>
    <cacheField name="h_variations_baisse_raisons_autre_2" numFmtId="0">
      <sharedItems containsBlank="1"/>
    </cacheField>
    <cacheField name="note_a_1" numFmtId="0">
      <sharedItems containsNonDate="0" containsString="0" containsBlank="1"/>
    </cacheField>
    <cacheField name="a_1_vendus" numFmtId="0">
      <sharedItems count="16">
        <s v="aucun"/>
        <s v="bache"/>
        <s v="tenaille pelle bache"/>
        <s v="bache corde tenaille pelle"/>
        <s v="bache corde"/>
        <s v="pelle"/>
        <s v="tenaille"/>
        <s v="corde tenaille pelle bache"/>
        <s v="corde tenaille pelle"/>
        <s v="tenaille pelle corde"/>
        <s v="pelle tenaille"/>
        <s v="bache pelle"/>
        <s v="bache corde pelle"/>
        <s v="bache tenaille pelle"/>
        <s v="bache tenaille pelle corde"/>
        <s v="tenaille pelle"/>
      </sharedItems>
    </cacheField>
    <cacheField name="a_1_vendus_bache" numFmtId="0">
      <sharedItems containsSemiMixedTypes="0" containsString="0" containsNumber="1" containsInteger="1" minValue="0" maxValue="1" count="2">
        <n v="0"/>
        <n v="1"/>
      </sharedItems>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ount="3">
        <m/>
        <s v="disponible"/>
        <s v="peudisponible"/>
      </sharedItems>
    </cacheField>
    <cacheField name="bache_prix_unite" numFmtId="0">
      <sharedItems containsString="0" containsBlank="1" containsNumber="1" containsInteger="1" minValue="4000" maxValue="8750"/>
    </cacheField>
    <cacheField name="bache_localisation_fournisseur" numFmtId="0">
      <sharedItems containsBlank="1" count="7">
        <m/>
        <s v="meme_commune"/>
        <s v="meme_pays"/>
        <s v="etranger"/>
        <s v="meme_province"/>
        <s v="meme_region"/>
        <s v="meme_localite"/>
      </sharedItems>
    </cacheField>
    <cacheField name="bache_pays_fournisseur" numFmtId="0">
      <sharedItems containsBlank="1" count="2">
        <m/>
        <s v="chine"/>
      </sharedItems>
    </cacheField>
    <cacheField name="bache_pays_fournisseur_autre" numFmtId="0">
      <sharedItems containsNonDate="0" containsString="0" containsBlank="1"/>
    </cacheField>
    <cacheField name="bache_stock" numFmtId="0">
      <sharedItems containsString="0" containsBlank="1" containsNumber="1" containsInteger="1" minValue="4"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0"/>
    </cacheField>
    <cacheField name="note_a_1_corde" numFmtId="0">
      <sharedItems containsNonDate="0" containsString="0" containsBlank="1"/>
    </cacheField>
    <cacheField name="corde_disponibilite" numFmtId="0">
      <sharedItems containsBlank="1" count="4">
        <m/>
        <s v="disponible"/>
        <s v="peudisponible"/>
        <s v="nondisponible"/>
      </sharedItems>
    </cacheField>
    <cacheField name="corde_prix_unite" numFmtId="0">
      <sharedItems containsString="0" containsBlank="1" containsNumber="1" containsInteger="1" minValue="4500" maxValue="14000"/>
    </cacheField>
    <cacheField name="corde_localisation_fournisseur" numFmtId="0">
      <sharedItems containsBlank="1" count="5">
        <m/>
        <s v="etranger"/>
        <s v="meme_pays"/>
        <s v="meme_localite"/>
        <s v="meme_commune"/>
      </sharedItems>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1" maxValue="9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1"/>
    </cacheField>
    <cacheField name="note_a_1_tenaille" numFmtId="0">
      <sharedItems containsNonDate="0" containsString="0" containsBlank="1"/>
    </cacheField>
    <cacheField name="tenaille_disponibilite" numFmtId="0">
      <sharedItems containsBlank="1" count="3">
        <m/>
        <s v="disponible"/>
        <s v="peudisponible"/>
      </sharedItems>
    </cacheField>
    <cacheField name="tenaille_prix_unite" numFmtId="0">
      <sharedItems containsString="0" containsBlank="1" containsNumber="1" containsInteger="1" minValue="1000" maxValue="2200"/>
    </cacheField>
    <cacheField name="tenaille_localisation_fournisseur" numFmtId="0">
      <sharedItems containsBlank="1" count="4">
        <m/>
        <s v="meme_pays"/>
        <s v="meme_localite"/>
        <s v="meme_region"/>
      </sharedItems>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80"/>
    </cacheField>
    <cacheField name="tenaille_reapprovissionnement" numFmtId="0">
      <sharedItems containsString="0" containsBlank="1" containsNumber="1" containsInteger="1" minValue="1" maxValue="7"/>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m/>
        <s v="disponible"/>
        <s v="peudisponible"/>
      </sharedItems>
    </cacheField>
    <cacheField name="pelle_prix_unite" numFmtId="0">
      <sharedItems containsString="0" containsBlank="1" containsNumber="1" containsInteger="1" minValue="1250" maxValue="3000"/>
    </cacheField>
    <cacheField name="pelle_localisation_fournisseur" numFmtId="0">
      <sharedItems containsBlank="1" count="4">
        <m/>
        <s v="meme_pays"/>
        <s v="meme_region"/>
        <s v="meme_localite"/>
      </sharedItems>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80"/>
    </cacheField>
    <cacheField name="pelle_reapprovissionnement" numFmtId="0">
      <sharedItems containsString="0" containsBlank="1" containsNumber="1" containsInteger="1" minValue="1" maxValue="14"/>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ount="3">
        <m/>
        <s v="oui"/>
        <s v="non"/>
      </sharedItems>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1"/>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1"/>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1"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0"/>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0" maxValue="0"/>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0" maxValue="0"/>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1"/>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ount="56">
        <s v="combustible_charbon combustible_bois"/>
        <s v="combustible_bois combustible_charbon"/>
        <s v="marmite7 marmite5 lampe"/>
        <s v="combustible_bois"/>
        <s v="sac_boro marmite7 marmite5"/>
        <s v="assiette marmite5 marmite7 gobelet_plastique gobelet_acier bassine"/>
        <s v="pagne couverture natte"/>
        <s v="marmite7 marmite5 assiette gobelet_plastique gobelet_acier bassine pagne sac_boro"/>
        <s v="couverture moustiquaire pagne"/>
        <s v="combustible_gaz marmite7 marmite5 assiette gobelet_acier couverture moustiquaire lampe pagne"/>
        <s v="combustible_gaz couverture natte assiette gobelet_plastique bassine gobelet_acier lampe"/>
        <s v="gobelet_plastique lampe bassine"/>
        <s v="aucun"/>
        <s v="combustible_gaz combustible_bois combustible_charbon"/>
        <s v="combustible_charbon"/>
        <s v="marmite7 marmite5 assiette gobelet_plastique gobelet_acier bassine natte"/>
        <s v="combustible_gaz combustible_charbon combustible_bois"/>
        <s v="assiette natte bassine"/>
        <s v="couverture moustiquaire lampe pagne"/>
        <s v="pagne"/>
        <s v="marmite7 marmite5"/>
        <s v="sac_boro"/>
        <s v="lampe"/>
        <s v="combustible_bois combustible_charbon combustible_gaz"/>
        <s v="combustible_gaz"/>
        <s v="marmite5 marmite7 assiette gobelet_plastique gobelet_acier bassine natte"/>
        <s v="gobelet_acier gobelet_plastique"/>
        <s v="couverture moustiquaire"/>
        <s v="combustible_gaz natte lampe"/>
        <s v="combustible_gaz natte sac_boro"/>
        <s v="natte bassine"/>
        <s v="gobelet_plastique gobelet_acier bassine natte sac_boro assiette"/>
        <s v="natte couverture moustiquaire pagne"/>
        <s v="moustiquaire pagne"/>
        <s v="marmite7 marmite5 assiette gobelet_plastique gobelet_acier bassine natte couverture lampe pagne sac_boro"/>
        <s v="pagne couverture"/>
        <s v="marmite7 marmite5 gobelet_plastique gobelet_acier assiette bassine pagne"/>
        <s v="moustiquaire"/>
        <s v="combustible_gaz lampe"/>
        <s v="natte couverture moustiquaire sac_boro"/>
        <s v="marmite7 marmite5 gobelet_plastique assiette gobelet_acier bassine natte couverture moustiquaire lampe pagne sac_boro"/>
        <s v="natte moustiquaire couverture"/>
        <s v="gobelet_plastique bassine natte couverture sac_boro"/>
        <s v="gobelet_plastique bassine natte couverture"/>
        <s v="assiette gobelet_acier lampe gobelet_plastique"/>
        <s v="assiette gobelet_acier gobelet_plastique"/>
        <s v="assiette gobelet_acier"/>
        <s v="marmite5 marmite7"/>
        <s v="marmite7 marmite5 assiette gobelet_plastique gobelet_acier bassine natte couverture moustiquaire pagne"/>
        <s v="pagne gobelet_acier gobelet_plastique assiette bassine natte moustiquaire couverture"/>
        <s v="lampe sac_boro"/>
        <s v="combustible_bois combustible_charbon lampe"/>
        <s v="pagne moustiquaire couverture"/>
        <s v="natte marmite7 marmite5 assiette gobelet_plastique bassine"/>
        <s v="marmite7 marmite5 assiette gobelet_plastique gobelet_acier bassine"/>
        <s v="combustible_charbon lampe"/>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2"/>
    </cacheField>
    <cacheField name="calc_selected_total" numFmtId="0">
      <sharedItems containsSemiMixedTypes="0" containsString="0" containsNumber="1" containsInteger="1" minValue="3" maxValue="16"/>
    </cacheField>
    <cacheField name="note_h_combustible_bois" numFmtId="0">
      <sharedItems containsNonDate="0" containsString="0" containsBlank="1"/>
    </cacheField>
    <cacheField name="combustible_bois_disponibilite" numFmtId="0">
      <sharedItems containsBlank="1" count="4">
        <s v="peudisponible"/>
        <m/>
        <s v="disponible"/>
        <s v="nondisponible"/>
      </sharedItems>
    </cacheField>
    <cacheField name="combustible_bois_prix_tas" numFmtId="0">
      <sharedItems containsString="0" containsBlank="1" containsNumber="1" containsInteger="1" minValue="200" maxValue="1000"/>
    </cacheField>
    <cacheField name="combustible_bois_localisation_fournisseur" numFmtId="0">
      <sharedItems containsBlank="1" count="5">
        <s v="meme_commune"/>
        <m/>
        <s v="meme_province"/>
        <s v="meme_localite"/>
        <s v="meme_region"/>
      </sharedItems>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30"/>
    </cacheField>
    <cacheField name="combustible_bois_reapprovisionnement" numFmtId="0">
      <sharedItems containsString="0" containsBlank="1" containsNumber="1" containsInteger="1" minValue="1" maxValue="3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ount="4">
        <s v="peudisponible"/>
        <m/>
        <s v="disponible"/>
        <s v="nondisponible"/>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4000" maxValue="10000"/>
    </cacheField>
    <cacheField name="combustible_charbon_prix_sachet" numFmtId="0">
      <sharedItems containsString="0" containsBlank="1" containsNumber="1" containsInteger="1" minValue="100" maxValue="200"/>
    </cacheField>
    <cacheField name="combustible_charbon_localisation_fournisseur" numFmtId="0">
      <sharedItems containsBlank="1" count="5">
        <s v="meme_commune"/>
        <m/>
        <s v="meme_localite"/>
        <s v="meme_region"/>
        <s v="meme_province"/>
      </sharedItems>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1" maxValue="30"/>
    </cacheField>
    <cacheField name="combustible_charbon_reapprovisionnement" numFmtId="0">
      <sharedItems containsString="0" containsBlank="1" containsNumber="1" containsInteger="1" minValue="1" maxValue="30"/>
    </cacheField>
    <cacheField name="combustible_charbon_stock_warning" numFmtId="0">
      <sharedItems containsString="0" containsBlank="1" containsNumber="1" containsInteger="1" minValue="0" maxValue="1"/>
    </cacheField>
    <cacheField name="note_h_combustible_gaz" numFmtId="0">
      <sharedItems containsNonDate="0" containsString="0" containsBlank="1"/>
    </cacheField>
    <cacheField name="combustible_gaz_disponibilite" numFmtId="0">
      <sharedItems containsBlank="1" count="4">
        <m/>
        <s v="peudisponible"/>
        <s v="disponible"/>
        <s v="nondisponible"/>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1"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15000" maxValue="16000"/>
    </cacheField>
    <cacheField name="combustible_gaz_prix_6kg" numFmtId="0">
      <sharedItems containsString="0" containsBlank="1" containsNumber="1" containsInteger="1" minValue="15750" maxValue="32500"/>
    </cacheField>
    <cacheField name="combustible_gaz_prix_12kg" numFmtId="0">
      <sharedItems containsString="0" containsBlank="1" containsNumber="1" containsInteger="1" minValue="22500" maxValue="48500"/>
    </cacheField>
    <cacheField name="combustible_gaz_localisation_fournisseur" numFmtId="0">
      <sharedItems containsBlank="1" count="5">
        <m/>
        <s v="meme_pays"/>
        <s v="meme_province"/>
        <s v="meme_region"/>
        <s v="meme_localite"/>
      </sharedItems>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2" maxValue="6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unt="2">
        <m/>
        <s v="disponible"/>
      </sharedItems>
    </cacheField>
    <cacheField name="marmite_n7_prix_unite" numFmtId="0">
      <sharedItems containsString="0" containsBlank="1" containsNumber="1" containsInteger="1" minValue="5000" maxValue="8500"/>
    </cacheField>
    <cacheField name="marmite_n7_localisation_fournisseur" numFmtId="0">
      <sharedItems containsBlank="1" count="4">
        <m/>
        <s v="meme_commune"/>
        <s v="meme_pays"/>
        <s v="meme_localite"/>
      </sharedItems>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7" maxValue="180"/>
    </cacheField>
    <cacheField name="marmite_n7_reapprovissionnement" numFmtId="0">
      <sharedItems containsString="0" containsBlank="1" containsNumber="1" containsInteger="1" minValue="1" maxValue="14"/>
    </cacheField>
    <cacheField name="marmite_n7_stock_warning" numFmtId="0">
      <sharedItems containsString="0" containsBlank="1" containsNumber="1" containsInteger="1" minValue="0" maxValue="0"/>
    </cacheField>
    <cacheField name="note_a_2_marmite_n5" numFmtId="0">
      <sharedItems containsNonDate="0" containsString="0" containsBlank="1"/>
    </cacheField>
    <cacheField name="marmite_n5_disponibilite" numFmtId="0">
      <sharedItems containsBlank="1" count="2">
        <m/>
        <s v="disponible"/>
      </sharedItems>
    </cacheField>
    <cacheField name="marmite_n5_prix_unite" numFmtId="0">
      <sharedItems containsString="0" containsBlank="1" containsNumber="1" containsInteger="1" minValue="4500" maxValue="7000"/>
    </cacheField>
    <cacheField name="marmite_n5_localisation_fournisseur" numFmtId="0">
      <sharedItems containsBlank="1" count="4">
        <m/>
        <s v="meme_commune"/>
        <s v="meme_pays"/>
        <s v="meme_localite"/>
      </sharedItems>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7" maxValue="180"/>
    </cacheField>
    <cacheField name="marmite_n5_reapprovissionnement" numFmtId="0">
      <sharedItems containsString="0" containsBlank="1" containsNumber="1" containsInteger="1" minValue="1" maxValue="14"/>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300" maxValue="2500"/>
    </cacheField>
    <cacheField name="assiette_metalique_localisation_fournisseur" numFmtId="0">
      <sharedItems containsBlank="1" count="4">
        <m/>
        <s v="meme_commune"/>
        <s v="meme_pays"/>
        <s v="meme_localite"/>
      </sharedItems>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7"/>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ount="2">
        <m/>
        <s v="disponible"/>
      </sharedItems>
    </cacheField>
    <cacheField name="gobelet_plastique_prix_unite" numFmtId="0">
      <sharedItems containsString="0" containsBlank="1" containsNumber="1" containsInteger="1" minValue="100" maxValue="225"/>
    </cacheField>
    <cacheField name="gobelet_plastique_localisation_fournisseur" numFmtId="0">
      <sharedItems containsBlank="1" count="4">
        <m/>
        <s v="meme_commune"/>
        <s v="meme_pays"/>
        <s v="meme_localite"/>
      </sharedItems>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5" maxValue="90"/>
    </cacheField>
    <cacheField name="gobelet_plastique_reapprovissionnement" numFmtId="0">
      <sharedItems containsString="0" containsBlank="1" containsNumber="1" containsInteger="1" minValue="1" maxValue="7"/>
    </cacheField>
    <cacheField name="gobelet_plastique_stock_warning" numFmtId="0">
      <sharedItems containsString="0" containsBlank="1" containsNumber="1" containsInteger="1" minValue="0" maxValue="0"/>
    </cacheField>
    <cacheField name="note_a_2_gobelet_acier" numFmtId="0">
      <sharedItems containsNonDate="0" containsString="0" containsBlank="1"/>
    </cacheField>
    <cacheField name="gobelet_acier_disponibilite" numFmtId="0">
      <sharedItems containsBlank="1" count="3">
        <m/>
        <s v="disponible"/>
        <s v="peudisponible"/>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300" maxValue="1000"/>
    </cacheField>
    <cacheField name="gobelet_acier_prix_0_5l" numFmtId="0">
      <sharedItems containsString="0" containsBlank="1" containsNumber="1" containsInteger="1" minValue="450" maxValue="2500"/>
    </cacheField>
    <cacheField name="gobelet_acier_prix_1l" numFmtId="0">
      <sharedItems containsString="0" containsBlank="1" containsNumber="1" containsInteger="1" minValue="1000" maxValue="3000"/>
    </cacheField>
    <cacheField name="gobelet_acier_localisation_fournisseur" numFmtId="0">
      <sharedItems containsBlank="1" count="5">
        <m/>
        <s v="meme_commune"/>
        <s v="meme_pays"/>
        <s v="meme_localite"/>
        <s v="meme_region"/>
      </sharedItems>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1" maxValue="180"/>
    </cacheField>
    <cacheField name="gobelet_acier_reapprovissionnement" numFmtId="0">
      <sharedItems containsString="0" containsBlank="1" containsNumber="1" containsInteger="1" minValue="1" maxValue="7"/>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ount="3">
        <m/>
        <s v="disponible"/>
        <s v="peudisponible"/>
      </sharedItems>
    </cacheField>
    <cacheField name="bassine_prix_unite" numFmtId="0">
      <sharedItems containsString="0" containsBlank="1" containsNumber="1" containsInteger="1" minValue="900" maxValue="5000"/>
    </cacheField>
    <cacheField name="bassine_localisation_fournisseur" numFmtId="0">
      <sharedItems containsBlank="1" count="4">
        <m/>
        <s v="meme_commune"/>
        <s v="meme_pays"/>
        <s v="meme_localite"/>
      </sharedItems>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180"/>
    </cacheField>
    <cacheField name="bassine_reapprovissionnement" numFmtId="0">
      <sharedItems containsString="0" containsBlank="1" containsNumber="1" containsInteger="1" minValue="1" maxValue="14"/>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unt="3">
        <m/>
        <s v="disponible"/>
        <s v="peudisponible"/>
      </sharedItems>
    </cacheField>
    <cacheField name="natte_prix_unite" numFmtId="0">
      <sharedItems containsString="0" containsBlank="1" containsNumber="1" containsInteger="1" minValue="2750" maxValue="4250"/>
    </cacheField>
    <cacheField name="natte_localisation_fournisseur" numFmtId="0">
      <sharedItems containsBlank="1" count="5">
        <m/>
        <s v="meme_localite"/>
        <s v="meme_pays"/>
        <s v="meme_commune"/>
        <s v="meme_region"/>
      </sharedItems>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6" maxValue="18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0"/>
    </cacheField>
    <cacheField name="note_a_2_couverture" numFmtId="0">
      <sharedItems containsNonDate="0" containsString="0" containsBlank="1"/>
    </cacheField>
    <cacheField name="couverture_disponibilite" numFmtId="0">
      <sharedItems containsBlank="1" count="3">
        <m/>
        <s v="disponible"/>
        <s v="peudisponible"/>
      </sharedItems>
    </cacheField>
    <cacheField name="couverture_prix_unite" numFmtId="0">
      <sharedItems containsString="0" containsBlank="1" containsNumber="1" containsInteger="1" minValue="2000" maxValue="6000"/>
    </cacheField>
    <cacheField name="couverture_localisation_fournisseur" numFmtId="0">
      <sharedItems containsBlank="1" count="5">
        <m/>
        <s v="meme_localite"/>
        <s v="meme_pays"/>
        <s v="meme_region"/>
        <s v="meme_commune"/>
      </sharedItems>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5" maxValue="250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750" maxValue="3000"/>
    </cacheField>
    <cacheField name="moustiquaire_localisation_fournisseur" numFmtId="0">
      <sharedItems containsBlank="1" count="4">
        <m/>
        <s v="meme_pays"/>
        <s v="meme_localite"/>
        <s v="meme_commune"/>
      </sharedItems>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6" maxValue="180"/>
    </cacheField>
    <cacheField name="moustiquaire_reapprovissionnement" numFmtId="0">
      <sharedItems containsString="0" containsBlank="1" containsNumber="1" containsInteger="1" minValue="1" maxValue="7"/>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ount="4">
        <m/>
        <s v="disponible"/>
        <s v="nondisponible"/>
        <s v="peudisponible"/>
      </sharedItems>
    </cacheField>
    <cacheField name="lampe_prix_unite" numFmtId="0">
      <sharedItems containsString="0" containsBlank="1" containsNumber="1" containsInteger="1" minValue="500" maxValue="3000"/>
    </cacheField>
    <cacheField name="lampe_localisation_fournisseur" numFmtId="0">
      <sharedItems containsBlank="1" count="5">
        <m/>
        <s v="meme_commune"/>
        <s v="meme_pays"/>
        <s v="meme_localite"/>
        <s v="meme_region"/>
      </sharedItems>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5" maxValue="180"/>
    </cacheField>
    <cacheField name="lampe_reapprovissionnement" numFmtId="0">
      <sharedItems containsString="0" containsBlank="1" containsNumber="1" containsInteger="1" minValue="1" maxValue="7"/>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ount="2">
        <m/>
        <s v="disponible"/>
      </sharedItems>
    </cacheField>
    <cacheField name="a_2_pagne_unite_oui_non" numFmtId="0">
      <sharedItems containsBlank="1"/>
    </cacheField>
    <cacheField name="a_2_pagne6yards_prix_unite" numFmtId="0">
      <sharedItems containsString="0" containsBlank="1" containsNumber="1" containsInteger="1" minValue="2250" maxValue="625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ount="5">
        <m/>
        <s v="meme_localite"/>
        <s v="meme_pays"/>
        <s v="meme_region"/>
        <s v="meme_commune"/>
      </sharedItems>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3" maxValue="90"/>
    </cacheField>
    <cacheField name="a_2_pagne_reapprovissionnement" numFmtId="0">
      <sharedItems containsString="0" containsBlank="1" containsNumber="1" containsInteger="1" minValue="1" maxValue="7"/>
    </cacheField>
    <cacheField name="a_2_pagne_stock_warning" numFmtId="0">
      <sharedItems containsString="0" containsBlank="1" containsNumber="1" containsInteger="1" minValue="0" maxValue="1"/>
    </cacheField>
    <cacheField name="note_a_2_sac_boro" numFmtId="0">
      <sharedItems containsNonDate="0" containsString="0" containsBlank="1"/>
    </cacheField>
    <cacheField name="sac_boro_disponibilite" numFmtId="0">
      <sharedItems containsBlank="1" count="3">
        <m/>
        <s v="disponible"/>
        <s v="peudisponible"/>
      </sharedItems>
    </cacheField>
    <cacheField name="sac_boro_prix_unite" numFmtId="0">
      <sharedItems containsString="0" containsBlank="1" containsNumber="1" containsInteger="1" minValue="200" maxValue="500"/>
    </cacheField>
    <cacheField name="sac_boro_localisation_fournisseur" numFmtId="0">
      <sharedItems containsBlank="1" count="5">
        <m/>
        <s v="meme_pays"/>
        <s v="meme_region"/>
        <s v="meme_localite"/>
        <s v="meme_commune"/>
      </sharedItems>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5" maxValue="60"/>
    </cacheField>
    <cacheField name="sac_boro_reapprovissionnement" numFmtId="0">
      <sharedItems containsString="0" containsBlank="1" containsNumber="1" containsInteger="1" minValue="1" maxValue="14"/>
    </cacheField>
    <cacheField name="sac_boro_stock_warning" numFmtId="0">
      <sharedItems containsString="0" containsBlank="1" containsNumber="1" containsInteger="1" minValue="0" maxValue="0"/>
    </cacheField>
    <cacheField name="note_a_2_reapprov" numFmtId="0">
      <sharedItems containsNonDate="0" containsString="0" containsBlank="1"/>
    </cacheField>
    <cacheField name="a_2_difficultes_reapprov_ouinon" numFmtId="0">
      <sharedItems containsBlank="1" count="4">
        <s v="oui"/>
        <s v="non"/>
        <m/>
        <s v="nsp"/>
      </sharedItems>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0"/>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0"/>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1"/>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0"/>
    </cacheField>
    <cacheField name="a_2_variations_hausse_raisons_hausse_change" numFmtId="0">
      <sharedItems containsString="0" containsBlank="1" containsNumber="1" containsInteger="1" minValue="0" maxValue="0"/>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1"/>
    </cacheField>
    <cacheField name="a_2_variations_hausse_raisons_autre_2" numFmtId="0">
      <sharedItems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0" maxValue="0"/>
    </cacheField>
    <cacheField name="a_2_variations_baisse_articles_combustible_gaz" numFmtId="0">
      <sharedItems containsString="0" containsBlank="1" containsNumber="1" containsInteger="1" minValue="0" maxValue="0"/>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0"/>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1" maxValue="1"/>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1" maxValue="1"/>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1" maxValue="1"/>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0"/>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0" maxValue="0"/>
    </cacheField>
    <cacheField name="a_2_variations_baisse_raisons_nsp" numFmtId="0">
      <sharedItems containsString="0" containsBlank="1" containsNumber="1" containsInteger="1" minValue="0" maxValue="0"/>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ount="26">
        <m/>
        <s v="aucun"/>
        <s v="poisson"/>
        <s v="viande_mouton viande_beuf"/>
        <s v="viande_beuf viande_mouton"/>
        <s v="riz_importe sucre sel"/>
        <s v="sel"/>
        <s v="mais sorgho_rouge sorgho_blanc mil niebe arachide_coque arachide_graine voandzou riz_local"/>
        <s v="arachide_graine arachide_coque voandzou"/>
        <s v="huile beurre"/>
        <s v="patate tomate oignon feuille manioc igname fonio pomme_de_terre"/>
        <s v="feuille tomate oignon"/>
        <s v="sel riz_importe sucre"/>
        <s v="riz_importe"/>
        <s v="mais sorgho_rouge sorgho_blanc mil riz_local arachide_coque arachide_graine voandzou niebe"/>
        <s v="mais sorgho_rouge sorgho_blanc"/>
        <s v="beurre huile"/>
        <s v="lait_en_poudre lait_frais"/>
        <s v="igname patate fonio manioc oignon tomate feuille pomme_de_terre"/>
        <s v="fonio manioc"/>
        <s v="sucre sel riz_importe"/>
        <s v="sucre"/>
        <s v="riz_local niebe mil"/>
        <s v="lait_frais lait_en_poudre"/>
        <s v="fonio manioc igname patate oignon tomate feuille pomme_de_terre"/>
        <s v="igname patate pomme_de_terre"/>
      </sharedItems>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9"/>
    </cacheField>
    <cacheField name="note_alimentaire_mais" numFmtId="0">
      <sharedItems containsNonDate="0" containsString="0" containsBlank="1"/>
    </cacheField>
    <cacheField name="mais_disponibilite" numFmtId="0">
      <sharedItems containsBlank="1" count="2">
        <m/>
        <s v="disponible"/>
      </sharedItems>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1" maxValue="1"/>
    </cacheField>
    <cacheField name="mais_prix_kg" numFmtId="0">
      <sharedItems containsNonDate="0" containsString="0" containsBlank="1"/>
    </cacheField>
    <cacheField name="mais_prix_yorouba" numFmtId="0">
      <sharedItems containsString="0" containsBlank="1" containsNumber="1" containsInteger="1" minValue="750" maxValue="750"/>
    </cacheField>
    <cacheField name="mais_prix_tine" numFmtId="0">
      <sharedItems containsString="0" containsBlank="1" containsNumber="1" containsInteger="1" minValue="525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14" maxValue="30"/>
    </cacheField>
    <cacheField name="mais_reapprovissionnement" numFmtId="0">
      <sharedItems containsString="0" containsBlank="1" containsNumber="1" containsInteger="1" minValue="1" maxValue="3" count="4">
        <m/>
        <n v="3"/>
        <n v="2"/>
        <n v="1"/>
      </sharedItems>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ount="2">
        <m/>
        <s v="disponible"/>
      </sharedItems>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1" maxValue="1"/>
    </cacheField>
    <cacheField name="sorgho_blanc_prix_kg" numFmtId="0">
      <sharedItems containsNonDate="0" containsString="0" containsBlank="1"/>
    </cacheField>
    <cacheField name="sorgho_blanc_prix_yorouba" numFmtId="0">
      <sharedItems containsString="0" containsBlank="1" containsNumber="1" containsInteger="1" minValue="600" maxValue="600"/>
    </cacheField>
    <cacheField name="sorgho_blanc_prix_tine" numFmtId="0">
      <sharedItems containsString="0" containsBlank="1" containsNumber="1" containsInteger="1" minValue="4200" maxValue="420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20" maxValue="40"/>
    </cacheField>
    <cacheField name="sorgho_blanc_reapprovissionnement" numFmtId="0">
      <sharedItems containsString="0" containsBlank="1" containsNumber="1" containsInteger="1" minValue="1" maxValue="3"/>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1" maxValue="1"/>
    </cacheField>
    <cacheField name="sorgho_rouge_prix_kg" numFmtId="0">
      <sharedItems containsNonDate="0" containsString="0" containsBlank="1"/>
    </cacheField>
    <cacheField name="sorgho_rouge_prix_yorouba" numFmtId="0">
      <sharedItems containsString="0" containsBlank="1" containsNumber="1" containsInteger="1" minValue="300" maxValue="300"/>
    </cacheField>
    <cacheField name="sorgho_rouge_prix_tine" numFmtId="0">
      <sharedItems containsString="0" containsBlank="1" containsNumber="1" containsInteger="1" minValue="900" maxValue="9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14" maxValue="35"/>
    </cacheField>
    <cacheField name="sorgho_rouge_reapprovissionnement" numFmtId="0">
      <sharedItems containsString="0" containsBlank="1" containsNumber="1" containsInteger="1" minValue="1" maxValue="3"/>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ount="2">
        <m/>
        <s v="disponible"/>
      </sharedItems>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1" maxValue="1"/>
    </cacheField>
    <cacheField name="mil_local_prix_kg" numFmtId="0">
      <sharedItems containsNonDate="0" containsString="0" containsBlank="1"/>
    </cacheField>
    <cacheField name="mil_local_prix_yorouba" numFmtId="0">
      <sharedItems containsString="0" containsBlank="1" containsNumber="1" containsInteger="1" minValue="650" maxValue="650"/>
    </cacheField>
    <cacheField name="mil_local_prix_tine" numFmtId="0">
      <sharedItems containsString="0" containsBlank="1" containsNumber="1" containsInteger="1" minValue="4550" maxValue="455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10" maxValue="30"/>
    </cacheField>
    <cacheField name="mil_local_reapprovissionnement" numFmtId="0">
      <sharedItems containsString="0" containsBlank="1" containsNumber="1" containsInteger="1" minValue="1" maxValue="3"/>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ount="2">
        <m/>
        <s v="disponible"/>
      </sharedItems>
    </cacheField>
    <cacheField name="riz_local_unite" numFmtId="0">
      <sharedItems containsBlank="1"/>
    </cacheField>
    <cacheField name="riz_local_unite_kg" numFmtId="0">
      <sharedItems containsString="0" containsBlank="1" containsNumber="1" containsInteger="1" minValue="0" maxValue="0"/>
    </cacheField>
    <cacheField name="riz_local_unite_yorouba" numFmtId="0">
      <sharedItems containsString="0" containsBlank="1" containsNumber="1" containsInteger="1" minValue="1" maxValue="1"/>
    </cacheField>
    <cacheField name="riz_local_unite_tine" numFmtId="0">
      <sharedItems containsString="0" containsBlank="1" containsNumber="1" containsInteger="1" minValue="1" maxValue="1"/>
    </cacheField>
    <cacheField name="riz_local_prix_kg" numFmtId="0">
      <sharedItems containsNonDate="0" containsString="0" containsBlank="1"/>
    </cacheField>
    <cacheField name="riz_local_prix_yorouba" numFmtId="0">
      <sharedItems containsString="0" containsBlank="1" containsNumber="1" containsInteger="1" minValue="1350" maxValue="1350"/>
    </cacheField>
    <cacheField name="riz_local_prix_tine" numFmtId="0">
      <sharedItems containsString="0" containsBlank="1" containsNumber="1" containsInteger="1" minValue="9450" maxValue="945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14" maxValue="21"/>
    </cacheField>
    <cacheField name="riz_local_reapprovissionnement" numFmtId="0">
      <sharedItems containsString="0" containsBlank="1" containsNumber="1" containsInteger="1" minValue="1" maxValue="3"/>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ount="2">
        <m/>
        <s v="disponible"/>
      </sharedItems>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00" maxValue="45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14" maxValue="30"/>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ount="3">
        <m/>
        <s v="peudisponible"/>
        <s v="disponible"/>
      </sharedItems>
    </cacheField>
    <cacheField name="fonio_unite" numFmtId="0">
      <sharedItems containsBlank="1"/>
    </cacheField>
    <cacheField name="fonio_unite_kg" numFmtId="0">
      <sharedItems containsString="0" containsBlank="1" containsNumber="1" containsInteger="1" minValue="1"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1"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1250" maxValue="1250"/>
    </cacheField>
    <cacheField name="fonio_prix_tine" numFmtId="0">
      <sharedItems containsString="0" containsBlank="1" containsNumber="1" containsInteger="1" minValue="8750"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20" maxValue="25"/>
    </cacheField>
    <cacheField name="fonio_reapprovissionnement" numFmtId="0">
      <sharedItems containsString="0" containsBlank="1" containsNumber="1" containsInteger="1" minValue="1" maxValue="3"/>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ount="2">
        <m/>
        <s v="disponible"/>
      </sharedItems>
    </cacheField>
    <cacheField name="manioc_prix_unite" numFmtId="0">
      <sharedItems containsString="0" containsBlank="1" containsNumber="1" containsInteger="1" minValue="500" maxValue="5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4"/>
    </cacheField>
    <cacheField name="manioc_reapprovissionnement" numFmtId="0">
      <sharedItems containsString="0" containsBlank="1" containsNumber="1" containsInteger="1" minValue="1" maxValue="1"/>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ount="3">
        <m/>
        <s v="peudisponible"/>
        <s v="disponible"/>
      </sharedItems>
    </cacheField>
    <cacheField name="igname_prix_unite" numFmtId="0">
      <sharedItems containsString="0" containsBlank="1" containsNumber="1" containsInteger="1" minValue="750" maxValue="85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0"/>
    </cacheField>
    <cacheField name="igname_reapprovissionnement" numFmtId="0">
      <sharedItems containsString="0" containsBlank="1" containsNumber="1" containsInteger="1" minValue="1"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ount="3">
        <m/>
        <s v="peudisponible"/>
        <s v="disponible"/>
      </sharedItems>
    </cacheField>
    <cacheField name="patate_prix_unite" numFmtId="0">
      <sharedItems containsString="0" containsBlank="1" containsNumber="1" containsInteger="1" minValue="30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7" maxValue="14"/>
    </cacheField>
    <cacheField name="patate_reapprovissionnement" numFmtId="0">
      <sharedItems containsString="0" containsBlank="1" containsNumber="1" containsInteger="1" minValue="1" maxValue="3"/>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ount="2">
        <m/>
        <s v="nondisponible"/>
      </sharedItems>
    </cacheField>
    <cacheField name="pomme_de_terre_prix_unite" numFmtId="0">
      <sharedItems containsNonDate="0" containsString="0" containsBlank="1"/>
    </cacheField>
    <cacheField name="pomme_de_terre_localisation_fournisseur" numFmtId="0">
      <sharedItems containsNonDate="0" containsString="0"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NonDate="0" containsString="0" containsBlank="1"/>
    </cacheField>
    <cacheField name="pomme_de_terre_reapprovissionnement" numFmtId="0">
      <sharedItems containsNonDate="0" containsString="0" containsBlank="1" count="1">
        <m/>
      </sharedItems>
    </cacheField>
    <cacheField name="pomme_de_terre_stock_warning" numFmtId="0">
      <sharedItems containsNonDate="0" containsString="0" containsBlank="1"/>
    </cacheField>
    <cacheField name="note_alimentaire_viandes" numFmtId="0">
      <sharedItems containsNonDate="0" containsString="0" containsBlank="1"/>
    </cacheField>
    <cacheField name="viande_beuf_disponibilite" numFmtId="0">
      <sharedItems containsBlank="1" count="2">
        <m/>
        <s v="disponible"/>
      </sharedItems>
    </cacheField>
    <cacheField name="viande_beuf_prix_unite" numFmtId="0">
      <sharedItems containsString="0" containsBlank="1" containsNumber="1" containsInteger="1" minValue="3500" maxValue="4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2" maxValue="2"/>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0"/>
    </cacheField>
    <cacheField name="note_alimentaire_viandes_001" numFmtId="0">
      <sharedItems containsNonDate="0" containsString="0" containsBlank="1"/>
    </cacheField>
    <cacheField name="viande_mouton_disponibilite" numFmtId="0">
      <sharedItems containsBlank="1" count="2">
        <m/>
        <s v="disponible"/>
      </sharedItems>
    </cacheField>
    <cacheField name="viande_mouton_prix_unite" numFmtId="0">
      <sharedItems containsString="0" containsBlank="1" containsNumber="1" containsInteger="1" minValue="3000" maxValue="4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1"/>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ount="2">
        <m/>
        <s v="disponible"/>
      </sharedItems>
    </cacheField>
    <cacheField name="poisson_prix_unite" numFmtId="0">
      <sharedItems containsString="0" containsBlank="1" containsNumber="1" containsInteger="1" minValue="125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7" maxValue="14"/>
    </cacheField>
    <cacheField name="poisson_reapprovissionnement" numFmtId="0">
      <sharedItems containsString="0" containsBlank="1" containsNumber="1" containsInteger="1" minValue="1" maxValue="1"/>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ount="2">
        <m/>
        <s v="disponible"/>
      </sharedItems>
    </cacheField>
    <cacheField name="lait_en_poudre_prix_unite" numFmtId="0">
      <sharedItems containsString="0" containsBlank="1" containsNumber="1" containsInteger="1" minValue="1300" maxValue="135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20"/>
    </cacheField>
    <cacheField name="lait_en_poudre_reapprovissionnement" numFmtId="0">
      <sharedItems containsString="0" containsBlank="1" containsNumber="1" containsInteger="1" minValue="1" maxValue="1"/>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ount="2">
        <m/>
        <s v="disponible"/>
      </sharedItems>
    </cacheField>
    <cacheField name="lait_frais_prix_unite" numFmtId="0">
      <sharedItems containsString="0" containsBlank="1" containsNumber="1" containsInteger="1" minValue="600" maxValue="6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3" maxValue="14"/>
    </cacheField>
    <cacheField name="lait_frais_reapprovissionnement" numFmtId="0">
      <sharedItems containsString="0" containsBlank="1" containsNumber="1" containsInteger="1" minValue="1" maxValue="1"/>
    </cacheField>
    <cacheField name="lait_frais_stock_warning" numFmtId="0">
      <sharedItems containsString="0" containsBlank="1" containsNumber="1" containsInteger="1" minValue="0" maxValue="0"/>
    </cacheField>
    <cacheField name="note_alimentaire_haricots" numFmtId="0">
      <sharedItems containsNonDate="0" containsString="0" containsBlank="1"/>
    </cacheField>
    <cacheField name="haricot_disponibilite" numFmtId="0">
      <sharedItems containsBlank="1" count="2">
        <m/>
        <s v="disponible"/>
      </sharedItems>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1" maxValue="1"/>
    </cacheField>
    <cacheField name="haricot_prix_kg" numFmtId="0">
      <sharedItems containsNonDate="0" containsString="0" containsBlank="1"/>
    </cacheField>
    <cacheField name="haricot_prix_yorouba" numFmtId="0">
      <sharedItems containsString="0" containsBlank="1" containsNumber="1" containsInteger="1" minValue="1200" maxValue="1250"/>
    </cacheField>
    <cacheField name="haricot_prix_tine" numFmtId="0">
      <sharedItems containsString="0" containsBlank="1" containsNumber="1" containsInteger="1" minValue="8400" maxValue="8450"/>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14" maxValue="25"/>
    </cacheField>
    <cacheField name="haricot_reapprovissionnement" numFmtId="0">
      <sharedItems containsString="0" containsBlank="1" containsNumber="1" containsInteger="1" minValue="1" maxValue="3"/>
    </cacheField>
    <cacheField name="haricot_stock_warning" numFmtId="0">
      <sharedItems containsString="0" containsBlank="1" containsNumber="1" containsInteger="1" minValue="0" maxValue="0"/>
    </cacheField>
    <cacheField name="note_alimentaire_arachide_coque" numFmtId="0">
      <sharedItems containsNonDate="0" containsString="0" containsBlank="1"/>
    </cacheField>
    <cacheField name="arachide_coque_disponibilite" numFmtId="0">
      <sharedItems containsBlank="1" count="2">
        <m/>
        <s v="disponible"/>
      </sharedItems>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1" maxValue="1"/>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700"/>
    </cacheField>
    <cacheField name="arachide_coque_prix_tine" numFmtId="0">
      <sharedItems containsString="0" containsBlank="1" containsNumber="1" containsInteger="1" minValue="3500" maxValue="40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5" maxValue="30"/>
    </cacheField>
    <cacheField name="arachide_coque_reapprovissionnement" numFmtId="0">
      <sharedItems containsString="0" containsBlank="1" containsNumber="1" containsInteger="1" minValue="1" maxValue="3"/>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ount="2">
        <m/>
        <s v="disponible"/>
      </sharedItems>
    </cacheField>
    <cacheField name="arachide_graine_unite" numFmtId="0">
      <sharedItems containsBlank="1"/>
    </cacheField>
    <cacheField name="arachide_graine_unite_kg" numFmtId="0">
      <sharedItems containsString="0" containsBlank="1" containsNumber="1" containsInteger="1" minValue="0" maxValue="0"/>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NonDate="0" containsString="0" containsBlank="1"/>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20" maxValue="21"/>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ount="2">
        <m/>
        <s v="disponible"/>
      </sharedItems>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1" maxValue="1"/>
    </cacheField>
    <cacheField name="voandzou_prix_unite_kg" numFmtId="0">
      <sharedItems containsNonDate="0" containsString="0" containsBlank="1"/>
    </cacheField>
    <cacheField name="voandzou_prix_unite_yorouba" numFmtId="0">
      <sharedItems containsString="0" containsBlank="1" containsNumber="1" containsInteger="1" minValue="1400" maxValue="1400"/>
    </cacheField>
    <cacheField name="voandzou_prix_unite_tine" numFmtId="0">
      <sharedItems containsString="0" containsBlank="1" containsNumber="1" containsInteger="1" minValue="980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20" maxValue="25"/>
    </cacheField>
    <cacheField name="voandzou_reapprovissionnement" numFmtId="0">
      <sharedItems containsString="0" containsBlank="1" containsNumber="1" containsInteger="1" minValue="1" maxValue="3"/>
    </cacheField>
    <cacheField name="voandzou_stock_warning" numFmtId="0">
      <sharedItems containsString="0" containsBlank="1" containsNumber="1" containsInteger="1" minValue="0" maxValue="0"/>
    </cacheField>
    <cacheField name="note_alimentaire_oignons" numFmtId="0">
      <sharedItems containsNonDate="0" containsString="0" containsBlank="1"/>
    </cacheField>
    <cacheField name="oignon_disponibilite" numFmtId="0">
      <sharedItems containsBlank="1" count="2">
        <m/>
        <s v="disponible"/>
      </sharedItems>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String="0" containsBlank="1" containsNumber="1" containsInteger="1" minValue="600" maxValue="6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10" maxValue="20"/>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ount="2">
        <m/>
        <s v="disponible"/>
      </sharedItems>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14"/>
    </cacheField>
    <cacheField name="tomate_reapprovissionnement" numFmtId="0">
      <sharedItems containsString="0" containsBlank="1" containsNumber="1" containsInteger="1" minValue="1" maxValue="3"/>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ount="2">
        <m/>
        <s v="disponible"/>
      </sharedItems>
    </cacheField>
    <cacheField name="feuille_unite" numFmtId="0">
      <sharedItems containsBlank="1"/>
    </cacheField>
    <cacheField name="feuille_unite_kg" numFmtId="0">
      <sharedItems containsString="0" containsBlank="1" containsNumber="1" containsInteger="1" minValue="0" maxValue="1"/>
    </cacheField>
    <cacheField name="feuille_unite_tas" numFmtId="0">
      <sharedItems containsString="0" containsBlank="1" containsNumber="1" containsInteger="1" minValue="1" maxValue="1"/>
    </cacheField>
    <cacheField name="feuille_prix_unite_kg" numFmtId="0">
      <sharedItems containsString="0" containsBlank="1" containsNumber="1" containsInteger="1" minValue="500" maxValue="500"/>
    </cacheField>
    <cacheField name="feuille_prix_unite_tas" numFmtId="0">
      <sharedItems containsString="0" containsBlank="1" containsNumber="1" containsInteger="1" minValue="2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3"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ount="2">
        <m/>
        <s v="disponible"/>
      </sharedItems>
    </cacheField>
    <cacheField name="huile_prix_unite" numFmtId="0">
      <sharedItems containsString="0" containsBlank="1" containsNumber="1" containsInteger="1" minValue="1400" maxValue="15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10" maxValue="14"/>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ount="2">
        <m/>
        <s v="disponible"/>
      </sharedItems>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700" maxValue="2750"/>
    </cacheField>
    <cacheField name="beurre_prix_unite_kg" numFmtId="0">
      <sharedItems containsNonDate="0" containsString="0" containsBlank="1"/>
    </cacheField>
    <cacheField name="beurre_prix_unite_boule" numFmtId="0">
      <sharedItems containsString="0" containsBlank="1" containsNumber="1" containsInteger="1" minValue="100" maxValue="2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15"/>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ount="2">
        <m/>
        <s v="disponible"/>
      </sharedItems>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650" maxValue="7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20"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ount="2">
        <m/>
        <s v="disponible"/>
      </sharedItems>
    </cacheField>
    <cacheField name="sel_prix_unite" numFmtId="0">
      <sharedItems containsString="0" containsBlank="1" containsNumber="1" containsInteger="1" minValue="500" maxValue="6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20" maxValue="30"/>
    </cacheField>
    <cacheField name="sel_reapprovissionnement" numFmtId="0">
      <sharedItems containsString="0" containsBlank="1" containsNumber="1" containsInteger="1" minValue="1" maxValue="1"/>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ount="3">
        <m/>
        <s v="oui"/>
        <s v="non"/>
      </sharedItems>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1"/>
    </cacheField>
    <cacheField name="variations_alimentaire_hausse_articles_igname" numFmtId="0">
      <sharedItems containsString="0" containsBlank="1" containsNumber="1" containsInteger="1" minValue="0" maxValue="1"/>
    </cacheField>
    <cacheField name="variations_alimentaire_hausse_articles_patate" numFmtId="0">
      <sharedItems containsString="0" containsBlank="1" containsNumber="1" containsInteger="1" minValue="0" maxValue="1"/>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0" maxValue="0"/>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1"/>
    </cacheField>
    <cacheField name="variations_alimentaire_hausse_articles_arachide_coque" numFmtId="0">
      <sharedItems containsString="0" containsBlank="1" containsNumber="1" containsInteger="1" minValue="0" maxValue="1"/>
    </cacheField>
    <cacheField name="variations_alimentaire_hausse_articles_arachide_graine" numFmtId="0">
      <sharedItems containsString="0" containsBlank="1" containsNumber="1" containsInteger="1" minValue="0" maxValue="1"/>
    </cacheField>
    <cacheField name="variations_alimentaire_hausse_articles_voandzou" numFmtId="0">
      <sharedItems containsString="0" containsBlank="1" containsNumber="1" containsInteger="1" minValue="0" maxValue="1"/>
    </cacheField>
    <cacheField name="variations_alimentaire_hausse_articles_oignon" numFmtId="0">
      <sharedItems containsString="0" containsBlank="1" containsNumber="1" containsInteger="1" minValue="0" maxValue="1"/>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1"/>
    </cacheField>
    <cacheField name="variations_alimentaire_hausse_articles_sucre" numFmtId="0">
      <sharedItems containsString="0" containsBlank="1" containsNumber="1" containsInteger="1" minValue="0" maxValue="0"/>
    </cacheField>
    <cacheField name="variations_alimentaire_hausse_articles_sel" numFmtId="0">
      <sharedItems containsString="0" containsBlank="1" containsNumber="1" containsInteger="1" minValue="0" maxValue="0"/>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1"/>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0"/>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ount="1">
        <m/>
      </sharedItems>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acheField>
    <cacheField name="modalites_acceptees_espece" numFmtId="0">
      <sharedItems containsSemiMixedTypes="0" containsString="0" containsNumber="1" containsInteger="1" minValue="1"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0"/>
    </cacheField>
    <cacheField name="modalites_acceptees_autre" numFmtId="0">
      <sharedItems containsSemiMixedTypes="0" containsString="0" containsNumber="1" containsInteger="1" minValue="0" maxValue="1"/>
    </cacheField>
    <cacheField name="modalites_acceptees_autre_2" numFmtId="0">
      <sharedItems containsBlank="1" count="2">
        <m/>
        <s v="Par chèque"/>
      </sharedItems>
    </cacheField>
    <cacheField name="frequentation_marche" numFmtId="0">
      <sharedItems count="4">
        <s v="oui_hausse"/>
        <s v="non_meme"/>
        <s v="oui_baisse"/>
        <s v="nsp"/>
      </sharedItems>
    </cacheField>
    <cacheField name="incidents_ouinon" numFmtId="0">
      <sharedItems count="2">
        <s v="oui"/>
        <s v="non"/>
      </sharedItems>
    </cacheField>
    <cacheField name="incidents_types" numFmtId="0">
      <sharedItems containsBlank="1"/>
    </cacheField>
    <cacheField name="incidents_types_agression_commercant" numFmtId="0">
      <sharedItems containsString="0" containsBlank="1" containsNumber="1" containsInteger="1" minValue="0" maxValue="1"/>
    </cacheField>
    <cacheField name="incidents_types_agression_clients" numFmtId="0">
      <sharedItems containsString="0" containsBlank="1" containsNumber="1" containsInteger="1" minValue="0" maxValue="1"/>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0"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1"/>
    </cacheField>
    <cacheField name="incidents_types_autre_2" numFmtId="0">
      <sharedItems containsNonDate="0" containsString="0" containsBlank="1" count="1">
        <m/>
      </sharedItems>
    </cacheField>
    <cacheField name="accessibilite_vulnerables" numFmtId="0">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1"/>
    </cacheField>
    <cacheField name="accessibilite_vulnerables_moins18" numFmtId="0">
      <sharedItems containsSemiMixedTypes="0" containsString="0" containsNumber="1" containsInteger="1" minValue="0" maxValue="1"/>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ount="1">
        <m/>
      </sharedItems>
    </cacheField>
    <cacheField name="comment" numFmtId="0">
      <sharedItems containsBlank="1" longText="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383817381" maxValue="389376324"/>
    </cacheField>
    <cacheField name="submission_time" numFmtId="165">
      <sharedItems containsSemiMixedTypes="0" containsNonDate="0" containsDate="1" containsString="0" minDate="2023-01-16T17:30:46" maxDate="2023-01-31T11:55:26"/>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submitted_by" numFmtId="0">
      <sharedItems/>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n v="1"/>
    <s v="23ecbfe0-e1da-425b-a5bd-0bb9049ce03b"/>
    <d v="2023-01-16T00:00:00"/>
    <s v="ouahigouya"/>
    <d v="2023-01-16T11:03:03"/>
    <d v="2023-01-16T11:30:25"/>
    <s v="audit.csv"/>
    <m/>
    <m/>
    <x v="0"/>
    <d v="2023-01-16T00:00:00"/>
    <s v="nord"/>
    <s v="yatenga"/>
    <x v="0"/>
    <s v="central"/>
    <m/>
    <m/>
    <s v="ACTED"/>
    <s v="Marché de Ouahigouya"/>
    <m/>
    <s v="oui"/>
    <m/>
    <x v="0"/>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0"/>
    <n v="1"/>
    <n v="1"/>
    <n v="0"/>
    <n v="0"/>
    <n v="0"/>
    <n v="0"/>
    <n v="0"/>
    <n v="0"/>
    <n v="0"/>
    <n v="0"/>
    <n v="0"/>
    <n v="0"/>
    <n v="0"/>
    <n v="0"/>
    <n v="0"/>
    <n v="0"/>
    <n v="2"/>
    <n v="4"/>
    <m/>
    <x v="0"/>
    <n v="300"/>
    <x v="0"/>
    <m/>
    <m/>
    <n v="14"/>
    <n v="7"/>
    <n v="0"/>
    <m/>
    <x v="0"/>
    <s v="sac sachet"/>
    <n v="1"/>
    <n v="1"/>
    <n v="10000"/>
    <n v="100"/>
    <x v="0"/>
    <m/>
    <m/>
    <n v="10"/>
    <n v="5"/>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prix_fournisseurs rarete_transport"/>
    <n v="0"/>
    <n v="0"/>
    <n v="0"/>
    <n v="0"/>
    <n v="1"/>
    <n v="1"/>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0"/>
    <s v="insecurite"/>
    <n v="0"/>
    <n v="0"/>
    <n v="0"/>
    <n v="0"/>
    <n v="0"/>
    <n v="1"/>
    <n v="0"/>
    <n v="0"/>
    <x v="0"/>
    <s v="personne"/>
    <n v="0"/>
    <n v="0"/>
    <n v="0"/>
    <n v="0"/>
    <n v="0"/>
    <n v="0"/>
    <n v="0"/>
    <n v="1"/>
    <n v="0"/>
    <x v="0"/>
    <s v="Le nombre de clients a augmenté a cause de la pénurie de gaz"/>
    <m/>
    <m/>
    <n v="383817381"/>
    <d v="2023-01-16T17:30:46"/>
    <m/>
    <m/>
    <s v="submitted_via_web"/>
    <s v="bkf_icsm"/>
    <m/>
  </r>
  <r>
    <n v="2"/>
    <s v="6cbc778b-eb39-49c7-9c09-3c956b497e55"/>
    <d v="2023-01-16T00:00:00"/>
    <s v="ouahigouya"/>
    <d v="2023-01-16T11:31:14"/>
    <d v="2023-01-16T12:00:03"/>
    <s v="audit.csv"/>
    <m/>
    <m/>
    <x v="0"/>
    <d v="2023-01-16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
    <n v="1"/>
    <n v="1"/>
    <n v="0"/>
    <n v="0"/>
    <n v="0"/>
    <n v="0"/>
    <n v="0"/>
    <n v="0"/>
    <n v="0"/>
    <n v="0"/>
    <n v="0"/>
    <n v="0"/>
    <n v="0"/>
    <n v="0"/>
    <n v="0"/>
    <n v="0"/>
    <n v="2"/>
    <n v="4"/>
    <m/>
    <x v="0"/>
    <n v="350"/>
    <x v="0"/>
    <m/>
    <m/>
    <n v="14"/>
    <n v="7"/>
    <n v="0"/>
    <m/>
    <x v="0"/>
    <s v="sac sachet"/>
    <n v="1"/>
    <n v="1"/>
    <n v="10000"/>
    <n v="100"/>
    <x v="0"/>
    <m/>
    <m/>
    <n v="15"/>
    <n v="5"/>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prix_fournisseurs rarete_transport"/>
    <n v="0"/>
    <n v="0"/>
    <n v="0"/>
    <n v="0"/>
    <n v="1"/>
    <n v="1"/>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0"/>
    <s v="insecurite"/>
    <n v="0"/>
    <n v="0"/>
    <n v="0"/>
    <n v="0"/>
    <n v="0"/>
    <n v="1"/>
    <n v="0"/>
    <n v="0"/>
    <x v="0"/>
    <s v="personne"/>
    <n v="0"/>
    <n v="0"/>
    <n v="0"/>
    <n v="0"/>
    <n v="0"/>
    <n v="0"/>
    <n v="0"/>
    <n v="1"/>
    <n v="0"/>
    <x v="0"/>
    <s v="Le nombre de clients a augmenté a cause de la pénurie de gaz."/>
    <m/>
    <m/>
    <n v="383817389"/>
    <d v="2023-01-16T17:30:48"/>
    <m/>
    <m/>
    <s v="submitted_via_web"/>
    <s v="bkf_icsm"/>
    <m/>
  </r>
  <r>
    <n v="3"/>
    <s v="cd1ec44d-1c3d-4c74-8b94-c502cb9fdadb"/>
    <d v="2023-01-16T00:00:00"/>
    <s v="ouahigouya"/>
    <d v="2023-01-16T12:56:49"/>
    <d v="2023-01-16T13:41:53"/>
    <s v="audit.csv"/>
    <m/>
    <m/>
    <x v="0"/>
    <d v="2023-01-16T00:00:00"/>
    <s v="nord"/>
    <s v="yatenga"/>
    <x v="0"/>
    <s v="central"/>
    <m/>
    <m/>
    <s v="ACTED"/>
    <s v="Marché de Ouahigouya"/>
    <m/>
    <s v="oui"/>
    <m/>
    <x v="1"/>
    <m/>
    <m/>
    <x v="1"/>
    <n v="0"/>
    <n v="0"/>
    <n v="1"/>
    <n v="0"/>
    <n v="1"/>
    <m/>
    <x v="0"/>
    <m/>
    <x v="0"/>
    <m/>
    <m/>
    <m/>
    <m/>
    <m/>
    <m/>
    <x v="0"/>
    <m/>
    <m/>
    <m/>
    <m/>
    <m/>
    <x v="0"/>
    <m/>
    <m/>
    <m/>
    <m/>
    <m/>
    <m/>
    <x v="1"/>
    <s v="boule400g boule250g"/>
    <n v="1"/>
    <n v="1"/>
    <n v="450"/>
    <n v="300"/>
    <x v="1"/>
    <m/>
    <m/>
    <n v="30"/>
    <n v="1"/>
    <n v="0"/>
    <m/>
    <x v="1"/>
    <m/>
    <s v="savon400gr"/>
    <n v="0"/>
    <n v="0"/>
    <n v="1"/>
    <n v="0"/>
    <m/>
    <s v="prix_fournisseurs"/>
    <n v="0"/>
    <n v="0"/>
    <n v="0"/>
    <n v="0"/>
    <n v="1"/>
    <n v="0"/>
    <n v="0"/>
    <n v="0"/>
    <n v="0"/>
    <n v="0"/>
    <n v="0"/>
    <m/>
    <m/>
    <s v="prix_constants"/>
    <n v="1"/>
    <n v="0"/>
    <n v="0"/>
    <n v="0"/>
    <m/>
    <m/>
    <m/>
    <m/>
    <m/>
    <m/>
    <m/>
    <m/>
    <m/>
    <m/>
    <m/>
    <m/>
    <m/>
    <m/>
    <m/>
    <m/>
    <m/>
    <m/>
    <m/>
    <m/>
    <m/>
    <m/>
    <m/>
    <m/>
    <m/>
    <m/>
    <m/>
    <m/>
    <m/>
    <m/>
    <m/>
    <m/>
    <m/>
    <m/>
    <m/>
    <m/>
    <m/>
    <m/>
    <m/>
    <x v="1"/>
    <x v="1"/>
    <n v="0"/>
    <n v="0"/>
    <n v="0"/>
    <n v="0"/>
    <n v="1"/>
    <m/>
    <x v="1"/>
    <n v="7500"/>
    <x v="1"/>
    <x v="0"/>
    <m/>
    <n v="30"/>
    <n v="1"/>
    <n v="0"/>
    <m/>
    <x v="0"/>
    <m/>
    <x v="0"/>
    <m/>
    <m/>
    <m/>
    <m/>
    <m/>
    <m/>
    <x v="0"/>
    <m/>
    <x v="0"/>
    <m/>
    <m/>
    <m/>
    <m/>
    <m/>
    <m/>
    <x v="0"/>
    <m/>
    <x v="0"/>
    <m/>
    <m/>
    <m/>
    <m/>
    <m/>
    <m/>
    <x v="1"/>
    <m/>
    <s v="bache"/>
    <n v="1"/>
    <n v="0"/>
    <n v="0"/>
    <n v="0"/>
    <n v="0"/>
    <m/>
    <s v="prix_fournisseurs"/>
    <n v="0"/>
    <n v="0"/>
    <n v="0"/>
    <n v="0"/>
    <n v="1"/>
    <n v="0"/>
    <n v="0"/>
    <n v="0"/>
    <n v="0"/>
    <n v="0"/>
    <n v="0"/>
    <m/>
    <m/>
    <s v="prix_constants"/>
    <n v="1"/>
    <n v="0"/>
    <n v="0"/>
    <n v="0"/>
    <m/>
    <m/>
    <m/>
    <m/>
    <m/>
    <m/>
    <m/>
    <m/>
    <m/>
    <m/>
    <m/>
    <m/>
    <m/>
    <m/>
    <m/>
    <m/>
    <m/>
    <m/>
    <m/>
    <m/>
    <m/>
    <m/>
    <m/>
    <m/>
    <m/>
    <m/>
    <m/>
    <m/>
    <m/>
    <m/>
    <m/>
    <m/>
    <m/>
    <m/>
    <m/>
    <m/>
    <m/>
    <m/>
    <m/>
    <m/>
    <m/>
    <x v="2"/>
    <n v="0"/>
    <n v="0"/>
    <n v="0"/>
    <n v="1"/>
    <n v="1"/>
    <n v="0"/>
    <n v="0"/>
    <n v="0"/>
    <n v="0"/>
    <n v="0"/>
    <n v="0"/>
    <n v="0"/>
    <n v="1"/>
    <n v="0"/>
    <n v="0"/>
    <n v="0"/>
    <n v="3"/>
    <n v="5"/>
    <m/>
    <x v="1"/>
    <m/>
    <x v="1"/>
    <m/>
    <m/>
    <m/>
    <m/>
    <m/>
    <m/>
    <x v="1"/>
    <m/>
    <m/>
    <m/>
    <m/>
    <m/>
    <x v="1"/>
    <m/>
    <m/>
    <m/>
    <m/>
    <m/>
    <m/>
    <x v="0"/>
    <m/>
    <m/>
    <m/>
    <m/>
    <m/>
    <m/>
    <m/>
    <x v="0"/>
    <m/>
    <m/>
    <m/>
    <m/>
    <m/>
    <m/>
    <x v="1"/>
    <n v="5000"/>
    <x v="1"/>
    <m/>
    <m/>
    <n v="90"/>
    <n v="1"/>
    <n v="0"/>
    <m/>
    <x v="1"/>
    <n v="4500"/>
    <x v="1"/>
    <m/>
    <m/>
    <n v="90"/>
    <n v="1"/>
    <n v="0"/>
    <m/>
    <x v="0"/>
    <m/>
    <x v="0"/>
    <m/>
    <m/>
    <m/>
    <m/>
    <m/>
    <m/>
    <x v="0"/>
    <m/>
    <x v="0"/>
    <m/>
    <m/>
    <m/>
    <m/>
    <m/>
    <m/>
    <x v="0"/>
    <m/>
    <m/>
    <m/>
    <m/>
    <m/>
    <m/>
    <m/>
    <x v="0"/>
    <m/>
    <m/>
    <m/>
    <m/>
    <m/>
    <m/>
    <x v="0"/>
    <m/>
    <x v="0"/>
    <m/>
    <m/>
    <m/>
    <m/>
    <m/>
    <m/>
    <x v="0"/>
    <m/>
    <x v="0"/>
    <m/>
    <m/>
    <m/>
    <m/>
    <m/>
    <m/>
    <x v="0"/>
    <m/>
    <x v="0"/>
    <m/>
    <m/>
    <m/>
    <m/>
    <m/>
    <m/>
    <m/>
    <m/>
    <x v="0"/>
    <m/>
    <m/>
    <m/>
    <m/>
    <m/>
    <m/>
    <x v="1"/>
    <n v="1250"/>
    <x v="1"/>
    <m/>
    <m/>
    <n v="45"/>
    <n v="1"/>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0"/>
    <s v="insecurite"/>
    <n v="0"/>
    <n v="0"/>
    <n v="0"/>
    <n v="0"/>
    <n v="0"/>
    <n v="1"/>
    <n v="0"/>
    <n v="0"/>
    <x v="0"/>
    <s v="personne"/>
    <n v="0"/>
    <n v="0"/>
    <n v="0"/>
    <n v="0"/>
    <n v="0"/>
    <n v="0"/>
    <n v="0"/>
    <n v="1"/>
    <n v="0"/>
    <x v="0"/>
    <s v="Pour l'incident il s'agissait d'une arrestation"/>
    <m/>
    <m/>
    <n v="383817416"/>
    <d v="2023-01-16T17:30:52"/>
    <m/>
    <m/>
    <s v="submitted_via_web"/>
    <s v="bkf_icsm"/>
    <m/>
  </r>
  <r>
    <n v="4"/>
    <s v="15274685-cba1-42f7-9bf7-aafe2225b721"/>
    <d v="2023-01-16T00:00:00"/>
    <s v="ouahigouya"/>
    <d v="2023-01-16T10:55:49"/>
    <d v="2023-01-16T11:07:27"/>
    <s v="audit.csv"/>
    <m/>
    <m/>
    <x v="0"/>
    <d v="2023-01-16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0"/>
    <n v="250"/>
    <x v="2"/>
    <m/>
    <m/>
    <n v="14"/>
    <n v="7"/>
    <n v="0"/>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n v="1"/>
    <n v="0"/>
    <n v="0"/>
    <n v="0"/>
    <n v="0"/>
    <n v="0"/>
    <n v="0"/>
    <n v="0"/>
    <n v="0"/>
    <n v="0"/>
    <n v="0"/>
    <n v="0"/>
    <n v="0"/>
    <n v="0"/>
    <n v="0"/>
    <n v="0"/>
    <m/>
    <s v="route_etat prix_fournisseurs cout_transport rarete_transport"/>
    <n v="0"/>
    <n v="0"/>
    <n v="0"/>
    <n v="1"/>
    <n v="1"/>
    <n v="1"/>
    <n v="1"/>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Nous espérons de bonnes nouvelles dans les jours avenir"/>
    <m/>
    <m/>
    <n v="383817422"/>
    <d v="2023-01-16T17:30:53"/>
    <m/>
    <m/>
    <s v="submitted_via_web"/>
    <s v="bkf_icsm"/>
    <m/>
  </r>
  <r>
    <n v="5"/>
    <s v="5114c1da-c35e-43f9-996d-b7424b25c7d3"/>
    <d v="2023-01-16T00:00:00"/>
    <s v="ouahigouya"/>
    <d v="2023-01-16T13:57:53"/>
    <d v="2023-01-16T14:42:27"/>
    <s v="audit.csv"/>
    <m/>
    <m/>
    <x v="0"/>
    <d v="2023-01-16T00:00:00"/>
    <s v="nord"/>
    <s v="yatenga"/>
    <x v="0"/>
    <s v="central"/>
    <m/>
    <m/>
    <s v="ACTED"/>
    <s v="Marché de Ouahigouy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2"/>
    <x v="1"/>
    <n v="0"/>
    <n v="1"/>
    <n v="1"/>
    <n v="0"/>
    <n v="3"/>
    <m/>
    <x v="1"/>
    <n v="8750"/>
    <x v="2"/>
    <x v="0"/>
    <m/>
    <n v="30"/>
    <n v="2"/>
    <n v="0"/>
    <m/>
    <x v="0"/>
    <m/>
    <x v="0"/>
    <m/>
    <m/>
    <m/>
    <m/>
    <m/>
    <m/>
    <x v="1"/>
    <n v="1000"/>
    <x v="1"/>
    <m/>
    <m/>
    <n v="60"/>
    <n v="2"/>
    <n v="0"/>
    <m/>
    <x v="1"/>
    <n v="2000"/>
    <x v="1"/>
    <m/>
    <m/>
    <n v="60"/>
    <n v="2"/>
    <n v="0"/>
    <m/>
    <x v="1"/>
    <m/>
    <s v="bache"/>
    <n v="1"/>
    <n v="0"/>
    <n v="0"/>
    <n v="0"/>
    <n v="0"/>
    <m/>
    <s v="prix_fournisseurs"/>
    <n v="0"/>
    <n v="0"/>
    <n v="0"/>
    <n v="0"/>
    <n v="1"/>
    <n v="0"/>
    <n v="0"/>
    <n v="0"/>
    <n v="0"/>
    <n v="0"/>
    <n v="0"/>
    <m/>
    <m/>
    <s v="prix_constants"/>
    <n v="1"/>
    <n v="0"/>
    <n v="0"/>
    <n v="0"/>
    <m/>
    <m/>
    <m/>
    <m/>
    <m/>
    <m/>
    <m/>
    <m/>
    <m/>
    <m/>
    <m/>
    <m/>
    <m/>
    <m/>
    <m/>
    <m/>
    <m/>
    <m/>
    <m/>
    <m/>
    <m/>
    <m/>
    <m/>
    <m/>
    <m/>
    <m/>
    <m/>
    <m/>
    <m/>
    <m/>
    <m/>
    <m/>
    <m/>
    <m/>
    <m/>
    <m/>
    <m/>
    <m/>
    <m/>
    <m/>
    <m/>
    <x v="4"/>
    <n v="0"/>
    <n v="0"/>
    <n v="0"/>
    <n v="1"/>
    <n v="1"/>
    <n v="0"/>
    <n v="0"/>
    <n v="0"/>
    <n v="0"/>
    <n v="0"/>
    <n v="0"/>
    <n v="0"/>
    <n v="0"/>
    <n v="0"/>
    <n v="1"/>
    <n v="0"/>
    <n v="3"/>
    <n v="7"/>
    <m/>
    <x v="1"/>
    <m/>
    <x v="1"/>
    <m/>
    <m/>
    <m/>
    <m/>
    <m/>
    <m/>
    <x v="1"/>
    <m/>
    <m/>
    <m/>
    <m/>
    <m/>
    <x v="1"/>
    <m/>
    <m/>
    <m/>
    <m/>
    <m/>
    <m/>
    <x v="0"/>
    <m/>
    <m/>
    <m/>
    <m/>
    <m/>
    <m/>
    <m/>
    <x v="0"/>
    <m/>
    <m/>
    <m/>
    <m/>
    <m/>
    <m/>
    <x v="1"/>
    <n v="5250"/>
    <x v="1"/>
    <m/>
    <m/>
    <n v="30"/>
    <n v="1"/>
    <n v="0"/>
    <m/>
    <x v="1"/>
    <n v="4750"/>
    <x v="1"/>
    <m/>
    <m/>
    <n v="60"/>
    <n v="1"/>
    <n v="0"/>
    <m/>
    <x v="0"/>
    <m/>
    <x v="0"/>
    <m/>
    <m/>
    <m/>
    <m/>
    <m/>
    <m/>
    <x v="0"/>
    <m/>
    <x v="0"/>
    <m/>
    <m/>
    <m/>
    <m/>
    <m/>
    <m/>
    <x v="0"/>
    <m/>
    <m/>
    <m/>
    <m/>
    <m/>
    <m/>
    <m/>
    <x v="0"/>
    <m/>
    <m/>
    <m/>
    <m/>
    <m/>
    <m/>
    <x v="0"/>
    <m/>
    <x v="0"/>
    <m/>
    <m/>
    <m/>
    <m/>
    <m/>
    <m/>
    <x v="0"/>
    <m/>
    <x v="0"/>
    <m/>
    <m/>
    <m/>
    <m/>
    <m/>
    <m/>
    <x v="0"/>
    <m/>
    <x v="0"/>
    <m/>
    <m/>
    <m/>
    <m/>
    <m/>
    <m/>
    <m/>
    <m/>
    <x v="0"/>
    <m/>
    <m/>
    <m/>
    <m/>
    <m/>
    <m/>
    <x v="0"/>
    <m/>
    <x v="0"/>
    <m/>
    <m/>
    <m/>
    <m/>
    <m/>
    <m/>
    <x v="0"/>
    <m/>
    <m/>
    <m/>
    <m/>
    <x v="0"/>
    <m/>
    <m/>
    <m/>
    <m/>
    <m/>
    <m/>
    <x v="1"/>
    <n v="200"/>
    <x v="1"/>
    <m/>
    <m/>
    <n v="30"/>
    <n v="2"/>
    <n v="0"/>
    <m/>
    <x v="0"/>
    <m/>
    <s v="marmite7 marmite5"/>
    <n v="0"/>
    <n v="0"/>
    <n v="0"/>
    <n v="1"/>
    <n v="1"/>
    <n v="0"/>
    <n v="0"/>
    <n v="0"/>
    <n v="0"/>
    <n v="0"/>
    <n v="0"/>
    <n v="0"/>
    <n v="0"/>
    <n v="0"/>
    <n v="0"/>
    <n v="0"/>
    <m/>
    <s v="prix_fournisseurs"/>
    <n v="0"/>
    <n v="0"/>
    <n v="0"/>
    <n v="0"/>
    <n v="1"/>
    <n v="0"/>
    <n v="0"/>
    <n v="0"/>
    <n v="0"/>
    <n v="0"/>
    <n v="0"/>
    <m/>
    <m/>
    <s v="prix_hausse"/>
    <n v="0"/>
    <n v="1"/>
    <n v="0"/>
    <n v="0"/>
    <s v="marmite5 marmite7"/>
    <n v="0"/>
    <n v="0"/>
    <n v="0"/>
    <n v="1"/>
    <n v="1"/>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0"/>
    <s v="insecurite"/>
    <n v="0"/>
    <n v="0"/>
    <n v="0"/>
    <n v="0"/>
    <n v="0"/>
    <n v="1"/>
    <n v="0"/>
    <n v="0"/>
    <x v="0"/>
    <s v="personne"/>
    <n v="0"/>
    <n v="0"/>
    <n v="0"/>
    <n v="0"/>
    <n v="0"/>
    <n v="0"/>
    <n v="0"/>
    <n v="1"/>
    <n v="0"/>
    <x v="0"/>
    <m/>
    <m/>
    <m/>
    <n v="383817430"/>
    <d v="2023-01-16T17:30:54"/>
    <m/>
    <m/>
    <s v="submitted_via_web"/>
    <s v="bkf_icsm"/>
    <m/>
  </r>
  <r>
    <n v="6"/>
    <s v="f0efeefb-39a1-408c-aef8-0a2ce6396861"/>
    <d v="2023-01-16T00:00:00"/>
    <s v="ouahigouya"/>
    <d v="2023-01-16T11:10:14"/>
    <d v="2023-01-16T11:24:44"/>
    <s v="audit.csv"/>
    <m/>
    <m/>
    <x v="0"/>
    <d v="2023-01-16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
    <n v="1"/>
    <n v="1"/>
    <n v="0"/>
    <n v="0"/>
    <n v="0"/>
    <n v="0"/>
    <n v="0"/>
    <n v="0"/>
    <n v="0"/>
    <n v="0"/>
    <n v="0"/>
    <n v="0"/>
    <n v="0"/>
    <n v="0"/>
    <n v="0"/>
    <n v="0"/>
    <n v="2"/>
    <n v="4"/>
    <m/>
    <x v="0"/>
    <n v="300"/>
    <x v="2"/>
    <m/>
    <m/>
    <n v="14"/>
    <n v="30"/>
    <n v="1"/>
    <m/>
    <x v="0"/>
    <s v="sac sachet"/>
    <n v="1"/>
    <n v="1"/>
    <n v="8500"/>
    <n v="200"/>
    <x v="2"/>
    <m/>
    <m/>
    <n v="14"/>
    <n v="7"/>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securite prix_fournisseurs rarete_transport cout_transport"/>
    <n v="1"/>
    <n v="0"/>
    <n v="0"/>
    <n v="0"/>
    <n v="1"/>
    <n v="1"/>
    <n v="1"/>
    <n v="0"/>
    <n v="0"/>
    <n v="0"/>
    <n v="0"/>
    <m/>
    <m/>
    <s v="prix_hausse"/>
    <n v="0"/>
    <n v="1"/>
    <n v="0"/>
    <n v="0"/>
    <s v="combustible_bois combustible_charbon"/>
    <n v="1"/>
    <n v="1"/>
    <n v="0"/>
    <n v="0"/>
    <n v="0"/>
    <n v="0"/>
    <n v="0"/>
    <n v="0"/>
    <n v="0"/>
    <n v="0"/>
    <n v="0"/>
    <n v="0"/>
    <n v="0"/>
    <n v="0"/>
    <n v="0"/>
    <n v="0"/>
    <s v="hausse_couts hausse_demande_clients Hausse_prix_fournisseurs baisse_offre_securite"/>
    <n v="1"/>
    <n v="0"/>
    <n v="0"/>
    <n v="1"/>
    <n v="0"/>
    <n v="1"/>
    <n v="0"/>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Le manque de gaz a fais augmenter le nombre de clients alors que l'insécurité rend le reapovrisonnent difficile"/>
    <m/>
    <m/>
    <n v="383817437"/>
    <d v="2023-01-16T17:30:55"/>
    <m/>
    <m/>
    <s v="submitted_via_web"/>
    <s v="bkf_icsm"/>
    <m/>
  </r>
  <r>
    <n v="7"/>
    <s v="d0d06087-e67a-4b6f-84e0-24611d9bb016"/>
    <d v="2023-01-16T00:00:00"/>
    <s v="ouahigouya"/>
    <d v="2023-01-16T14:42:39"/>
    <d v="2023-01-16T15:24:34"/>
    <s v="audit.csv"/>
    <m/>
    <m/>
    <x v="0"/>
    <d v="2023-01-16T00:00:00"/>
    <s v="nord"/>
    <s v="yatenga"/>
    <x v="0"/>
    <s v="central"/>
    <m/>
    <m/>
    <s v="ACTED"/>
    <s v="Marché de Ouahigouya"/>
    <m/>
    <s v="oui"/>
    <m/>
    <x v="2"/>
    <m/>
    <m/>
    <x v="2"/>
    <n v="1"/>
    <n v="0"/>
    <n v="0"/>
    <n v="0"/>
    <n v="1"/>
    <m/>
    <x v="1"/>
    <n v="1000"/>
    <x v="1"/>
    <m/>
    <m/>
    <n v="30"/>
    <n v="1"/>
    <n v="0"/>
    <m/>
    <x v="0"/>
    <m/>
    <m/>
    <m/>
    <m/>
    <m/>
    <x v="0"/>
    <m/>
    <m/>
    <m/>
    <m/>
    <m/>
    <m/>
    <x v="0"/>
    <m/>
    <m/>
    <m/>
    <m/>
    <m/>
    <x v="0"/>
    <m/>
    <m/>
    <m/>
    <m/>
    <m/>
    <m/>
    <x v="1"/>
    <m/>
    <s v="seau"/>
    <n v="1"/>
    <n v="0"/>
    <n v="0"/>
    <n v="0"/>
    <m/>
    <s v="prix_fournisseurs"/>
    <n v="0"/>
    <n v="0"/>
    <n v="0"/>
    <n v="0"/>
    <n v="1"/>
    <n v="0"/>
    <n v="0"/>
    <n v="0"/>
    <n v="0"/>
    <n v="0"/>
    <n v="0"/>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
    <n v="0"/>
    <n v="0"/>
    <n v="0"/>
    <n v="1"/>
    <n v="1"/>
    <n v="1"/>
    <n v="1"/>
    <n v="1"/>
    <n v="1"/>
    <n v="0"/>
    <n v="0"/>
    <n v="0"/>
    <n v="0"/>
    <n v="0"/>
    <n v="0"/>
    <n v="0"/>
    <n v="6"/>
    <n v="8"/>
    <m/>
    <x v="1"/>
    <m/>
    <x v="1"/>
    <m/>
    <m/>
    <m/>
    <m/>
    <m/>
    <m/>
    <x v="1"/>
    <m/>
    <m/>
    <m/>
    <m/>
    <m/>
    <x v="1"/>
    <m/>
    <m/>
    <m/>
    <m/>
    <m/>
    <m/>
    <x v="0"/>
    <m/>
    <m/>
    <m/>
    <m/>
    <m/>
    <m/>
    <m/>
    <x v="0"/>
    <m/>
    <m/>
    <m/>
    <m/>
    <m/>
    <m/>
    <x v="1"/>
    <n v="5500"/>
    <x v="1"/>
    <m/>
    <m/>
    <n v="60"/>
    <n v="1"/>
    <n v="0"/>
    <m/>
    <x v="1"/>
    <n v="5000"/>
    <x v="1"/>
    <m/>
    <m/>
    <n v="60"/>
    <n v="1"/>
    <n v="0"/>
    <m/>
    <x v="1"/>
    <n v="1250"/>
    <x v="1"/>
    <m/>
    <m/>
    <n v="60"/>
    <n v="1"/>
    <n v="0"/>
    <m/>
    <x v="1"/>
    <n v="225"/>
    <x v="1"/>
    <m/>
    <m/>
    <n v="60"/>
    <n v="1"/>
    <n v="0"/>
    <m/>
    <x v="1"/>
    <s v="0_25l 0_5l 1l"/>
    <n v="1"/>
    <n v="1"/>
    <n v="1"/>
    <n v="750"/>
    <n v="1000"/>
    <n v="1250"/>
    <x v="1"/>
    <m/>
    <m/>
    <n v="60"/>
    <n v="1"/>
    <n v="0"/>
    <m/>
    <x v="1"/>
    <n v="1000"/>
    <x v="1"/>
    <m/>
    <m/>
    <n v="60"/>
    <n v="1"/>
    <n v="0"/>
    <m/>
    <x v="0"/>
    <m/>
    <x v="0"/>
    <m/>
    <m/>
    <m/>
    <m/>
    <m/>
    <m/>
    <x v="0"/>
    <m/>
    <x v="0"/>
    <m/>
    <m/>
    <m/>
    <m/>
    <m/>
    <m/>
    <m/>
    <m/>
    <x v="0"/>
    <m/>
    <m/>
    <m/>
    <m/>
    <m/>
    <m/>
    <x v="0"/>
    <m/>
    <x v="0"/>
    <m/>
    <m/>
    <m/>
    <m/>
    <m/>
    <m/>
    <x v="0"/>
    <m/>
    <m/>
    <m/>
    <m/>
    <x v="0"/>
    <m/>
    <m/>
    <m/>
    <m/>
    <m/>
    <m/>
    <x v="0"/>
    <m/>
    <x v="0"/>
    <m/>
    <m/>
    <m/>
    <m/>
    <m/>
    <m/>
    <x v="0"/>
    <m/>
    <s v="marmite7 marmite5 assiette gobelet_plastique gobelet_acier bassine"/>
    <n v="0"/>
    <n v="0"/>
    <n v="0"/>
    <n v="1"/>
    <n v="1"/>
    <n v="1"/>
    <n v="1"/>
    <n v="1"/>
    <n v="1"/>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s v="Déplacement temporaire de l'informateur clé"/>
    <m/>
    <m/>
    <n v="383817440"/>
    <d v="2023-01-16T17:30:55"/>
    <m/>
    <m/>
    <s v="submitted_via_web"/>
    <s v="bkf_icsm"/>
    <m/>
  </r>
  <r>
    <n v="8"/>
    <s v="663a8f38-b712-4974-8f43-9e871e417de0"/>
    <d v="2023-01-16T00:00:00"/>
    <s v="ouahigouya"/>
    <d v="2023-01-16T11:39:01"/>
    <d v="2023-01-16T11:53:17"/>
    <s v="audit.csv"/>
    <m/>
    <m/>
    <x v="0"/>
    <d v="2023-01-16T00:00:00"/>
    <s v="nord"/>
    <s v="yatenga"/>
    <x v="0"/>
    <s v="central"/>
    <m/>
    <m/>
    <s v="ACTED"/>
    <s v="Marché de Ouahigouy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6"/>
    <n v="0"/>
    <n v="0"/>
    <n v="0"/>
    <n v="0"/>
    <n v="0"/>
    <n v="0"/>
    <n v="0"/>
    <n v="0"/>
    <n v="0"/>
    <n v="1"/>
    <n v="1"/>
    <n v="0"/>
    <n v="0"/>
    <n v="1"/>
    <n v="0"/>
    <n v="0"/>
    <n v="3"/>
    <n v="5"/>
    <m/>
    <x v="1"/>
    <m/>
    <x v="1"/>
    <m/>
    <m/>
    <m/>
    <m/>
    <m/>
    <m/>
    <x v="1"/>
    <m/>
    <m/>
    <m/>
    <m/>
    <m/>
    <x v="1"/>
    <m/>
    <m/>
    <m/>
    <m/>
    <m/>
    <m/>
    <x v="0"/>
    <m/>
    <m/>
    <m/>
    <m/>
    <m/>
    <m/>
    <m/>
    <x v="0"/>
    <m/>
    <m/>
    <m/>
    <m/>
    <m/>
    <m/>
    <x v="0"/>
    <m/>
    <x v="0"/>
    <m/>
    <m/>
    <m/>
    <m/>
    <m/>
    <m/>
    <x v="0"/>
    <m/>
    <x v="0"/>
    <m/>
    <m/>
    <m/>
    <m/>
    <m/>
    <m/>
    <x v="0"/>
    <m/>
    <x v="0"/>
    <m/>
    <m/>
    <m/>
    <m/>
    <m/>
    <m/>
    <x v="0"/>
    <m/>
    <x v="0"/>
    <m/>
    <m/>
    <m/>
    <m/>
    <m/>
    <m/>
    <x v="0"/>
    <m/>
    <m/>
    <m/>
    <m/>
    <m/>
    <m/>
    <m/>
    <x v="0"/>
    <m/>
    <m/>
    <m/>
    <m/>
    <m/>
    <m/>
    <x v="0"/>
    <m/>
    <x v="0"/>
    <m/>
    <m/>
    <m/>
    <m/>
    <m/>
    <m/>
    <x v="1"/>
    <n v="3000"/>
    <x v="1"/>
    <m/>
    <m/>
    <n v="90"/>
    <n v="1"/>
    <n v="0"/>
    <m/>
    <x v="1"/>
    <n v="2000"/>
    <x v="1"/>
    <m/>
    <m/>
    <n v="60"/>
    <n v="1"/>
    <n v="0"/>
    <m/>
    <m/>
    <m/>
    <x v="0"/>
    <m/>
    <m/>
    <m/>
    <m/>
    <m/>
    <m/>
    <x v="0"/>
    <m/>
    <x v="0"/>
    <m/>
    <m/>
    <m/>
    <m/>
    <m/>
    <m/>
    <x v="1"/>
    <s v="oui"/>
    <n v="3000"/>
    <m/>
    <m/>
    <x v="1"/>
    <m/>
    <m/>
    <n v="60"/>
    <n v="1"/>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Nous n'avons plus de marché compte tenu de la situation sécuritaire. Merci bien"/>
    <m/>
    <m/>
    <n v="383817449"/>
    <d v="2023-01-16T17:30:56"/>
    <m/>
    <m/>
    <s v="submitted_via_web"/>
    <s v="bkf_icsm"/>
    <m/>
  </r>
  <r>
    <n v="9"/>
    <s v="ad1c2374-b675-420e-b54b-efcce34e0fa0"/>
    <d v="2023-01-16T00:00:00"/>
    <s v="ouahigouya"/>
    <d v="2023-01-16T15:41:40"/>
    <d v="2023-01-16T16:27:08"/>
    <s v="audit.csv"/>
    <m/>
    <m/>
    <x v="0"/>
    <d v="2023-01-16T00:00:00"/>
    <s v="nord"/>
    <s v="yatenga"/>
    <x v="0"/>
    <s v="central"/>
    <m/>
    <m/>
    <s v="ACTED"/>
    <s v="Marché de Ouahigouya"/>
    <m/>
    <s v="oui"/>
    <m/>
    <x v="1"/>
    <m/>
    <m/>
    <x v="2"/>
    <n v="1"/>
    <n v="0"/>
    <n v="0"/>
    <n v="0"/>
    <n v="1"/>
    <m/>
    <x v="1"/>
    <n v="900"/>
    <x v="2"/>
    <m/>
    <m/>
    <n v="90"/>
    <n v="2"/>
    <n v="0"/>
    <m/>
    <x v="0"/>
    <m/>
    <m/>
    <m/>
    <m/>
    <m/>
    <x v="0"/>
    <m/>
    <m/>
    <m/>
    <m/>
    <m/>
    <m/>
    <x v="0"/>
    <m/>
    <m/>
    <m/>
    <m/>
    <m/>
    <x v="0"/>
    <m/>
    <m/>
    <m/>
    <m/>
    <m/>
    <m/>
    <x v="1"/>
    <m/>
    <s v="seau"/>
    <n v="1"/>
    <n v="0"/>
    <n v="0"/>
    <n v="0"/>
    <m/>
    <s v="prix_fournisseurs"/>
    <n v="0"/>
    <n v="0"/>
    <n v="0"/>
    <n v="0"/>
    <n v="1"/>
    <n v="0"/>
    <n v="0"/>
    <n v="0"/>
    <n v="0"/>
    <n v="0"/>
    <n v="0"/>
    <m/>
    <m/>
    <s v="prix_constants"/>
    <n v="1"/>
    <n v="0"/>
    <n v="0"/>
    <n v="0"/>
    <m/>
    <m/>
    <m/>
    <m/>
    <m/>
    <m/>
    <m/>
    <m/>
    <m/>
    <m/>
    <m/>
    <m/>
    <m/>
    <m/>
    <m/>
    <m/>
    <m/>
    <m/>
    <m/>
    <m/>
    <m/>
    <m/>
    <m/>
    <m/>
    <m/>
    <m/>
    <m/>
    <m/>
    <m/>
    <m/>
    <m/>
    <m/>
    <m/>
    <m/>
    <m/>
    <m/>
    <m/>
    <m/>
    <m/>
    <x v="1"/>
    <x v="1"/>
    <n v="0"/>
    <n v="0"/>
    <n v="0"/>
    <n v="0"/>
    <n v="1"/>
    <m/>
    <x v="1"/>
    <n v="8000"/>
    <x v="2"/>
    <x v="0"/>
    <m/>
    <n v="30"/>
    <n v="2"/>
    <n v="0"/>
    <m/>
    <x v="0"/>
    <m/>
    <x v="0"/>
    <m/>
    <m/>
    <m/>
    <m/>
    <m/>
    <m/>
    <x v="0"/>
    <m/>
    <x v="0"/>
    <m/>
    <m/>
    <m/>
    <m/>
    <m/>
    <m/>
    <x v="0"/>
    <m/>
    <x v="0"/>
    <m/>
    <m/>
    <m/>
    <m/>
    <m/>
    <m/>
    <x v="1"/>
    <m/>
    <s v="bache"/>
    <n v="1"/>
    <n v="0"/>
    <n v="0"/>
    <n v="0"/>
    <n v="0"/>
    <m/>
    <s v="prix_fournisseurs"/>
    <n v="0"/>
    <n v="0"/>
    <n v="0"/>
    <n v="0"/>
    <n v="1"/>
    <n v="0"/>
    <n v="0"/>
    <n v="0"/>
    <n v="0"/>
    <n v="0"/>
    <n v="0"/>
    <m/>
    <m/>
    <s v="prix_constants"/>
    <n v="1"/>
    <n v="0"/>
    <n v="0"/>
    <n v="0"/>
    <m/>
    <m/>
    <m/>
    <m/>
    <m/>
    <m/>
    <m/>
    <m/>
    <m/>
    <m/>
    <m/>
    <m/>
    <m/>
    <m/>
    <m/>
    <m/>
    <m/>
    <m/>
    <m/>
    <m/>
    <m/>
    <m/>
    <m/>
    <m/>
    <m/>
    <m/>
    <m/>
    <m/>
    <m/>
    <m/>
    <m/>
    <m/>
    <m/>
    <m/>
    <m/>
    <m/>
    <m/>
    <m/>
    <m/>
    <m/>
    <m/>
    <x v="7"/>
    <n v="0"/>
    <n v="0"/>
    <n v="0"/>
    <n v="1"/>
    <n v="1"/>
    <n v="1"/>
    <n v="1"/>
    <n v="1"/>
    <n v="1"/>
    <n v="0"/>
    <n v="0"/>
    <n v="0"/>
    <n v="0"/>
    <n v="1"/>
    <n v="1"/>
    <n v="0"/>
    <n v="8"/>
    <n v="10"/>
    <m/>
    <x v="1"/>
    <m/>
    <x v="1"/>
    <m/>
    <m/>
    <m/>
    <m/>
    <m/>
    <m/>
    <x v="1"/>
    <m/>
    <m/>
    <m/>
    <m/>
    <m/>
    <x v="1"/>
    <m/>
    <m/>
    <m/>
    <m/>
    <m/>
    <m/>
    <x v="0"/>
    <m/>
    <m/>
    <m/>
    <m/>
    <m/>
    <m/>
    <m/>
    <x v="0"/>
    <m/>
    <m/>
    <m/>
    <m/>
    <m/>
    <m/>
    <x v="1"/>
    <n v="5500"/>
    <x v="1"/>
    <m/>
    <m/>
    <n v="60"/>
    <n v="1"/>
    <n v="0"/>
    <m/>
    <x v="1"/>
    <n v="5000"/>
    <x v="1"/>
    <m/>
    <m/>
    <n v="60"/>
    <n v="1"/>
    <n v="0"/>
    <m/>
    <x v="1"/>
    <n v="1250"/>
    <x v="2"/>
    <m/>
    <m/>
    <n v="60"/>
    <n v="2"/>
    <n v="0"/>
    <m/>
    <x v="1"/>
    <n v="175"/>
    <x v="2"/>
    <m/>
    <m/>
    <n v="60"/>
    <n v="2"/>
    <n v="0"/>
    <m/>
    <x v="1"/>
    <s v="0_25l 0_5l 1l"/>
    <n v="1"/>
    <n v="1"/>
    <n v="1"/>
    <n v="500"/>
    <n v="800"/>
    <n v="1100"/>
    <x v="2"/>
    <m/>
    <m/>
    <n v="60"/>
    <n v="2"/>
    <n v="0"/>
    <m/>
    <x v="1"/>
    <n v="1000"/>
    <x v="2"/>
    <m/>
    <m/>
    <n v="60"/>
    <n v="2"/>
    <n v="0"/>
    <m/>
    <x v="0"/>
    <m/>
    <x v="0"/>
    <m/>
    <m/>
    <m/>
    <m/>
    <m/>
    <m/>
    <x v="0"/>
    <m/>
    <x v="0"/>
    <m/>
    <m/>
    <m/>
    <m/>
    <m/>
    <m/>
    <m/>
    <m/>
    <x v="0"/>
    <m/>
    <m/>
    <m/>
    <m/>
    <m/>
    <m/>
    <x v="0"/>
    <m/>
    <x v="0"/>
    <m/>
    <m/>
    <m/>
    <m/>
    <m/>
    <m/>
    <x v="1"/>
    <s v="oui"/>
    <n v="3000"/>
    <m/>
    <m/>
    <x v="2"/>
    <m/>
    <m/>
    <n v="90"/>
    <n v="2"/>
    <n v="0"/>
    <m/>
    <x v="1"/>
    <n v="200"/>
    <x v="1"/>
    <m/>
    <m/>
    <n v="60"/>
    <n v="2"/>
    <n v="0"/>
    <m/>
    <x v="0"/>
    <m/>
    <s v="sac_boro gobelet_acier assiette"/>
    <n v="0"/>
    <n v="0"/>
    <n v="0"/>
    <n v="0"/>
    <n v="0"/>
    <n v="1"/>
    <n v="0"/>
    <n v="1"/>
    <n v="0"/>
    <n v="0"/>
    <n v="0"/>
    <n v="0"/>
    <n v="0"/>
    <n v="0"/>
    <n v="1"/>
    <n v="0"/>
    <m/>
    <s v="prix_fournisseurs"/>
    <n v="0"/>
    <n v="0"/>
    <n v="0"/>
    <n v="0"/>
    <n v="1"/>
    <n v="0"/>
    <n v="0"/>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0"/>
    <s v="insecurite"/>
    <n v="0"/>
    <n v="0"/>
    <n v="0"/>
    <n v="0"/>
    <n v="0"/>
    <n v="1"/>
    <n v="0"/>
    <n v="0"/>
    <x v="0"/>
    <s v="personne"/>
    <n v="0"/>
    <n v="0"/>
    <n v="0"/>
    <n v="0"/>
    <n v="0"/>
    <n v="0"/>
    <n v="0"/>
    <n v="1"/>
    <n v="0"/>
    <x v="0"/>
    <s v="Déplacement temporaire de l'enqueté"/>
    <m/>
    <m/>
    <n v="383817452"/>
    <d v="2023-01-16T17:30:57"/>
    <m/>
    <m/>
    <s v="submitted_via_web"/>
    <s v="bkf_icsm"/>
    <m/>
  </r>
  <r>
    <n v="10"/>
    <s v="5720a362-e28f-4f8d-b16c-8660b71884a9"/>
    <d v="2023-01-16T00:00:00"/>
    <s v="ouahigouya"/>
    <d v="2023-01-16T12:00:23"/>
    <d v="2023-01-16T12:18:08"/>
    <s v="audit.csv"/>
    <m/>
    <m/>
    <x v="0"/>
    <d v="2023-01-16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8"/>
    <n v="0"/>
    <n v="0"/>
    <n v="0"/>
    <n v="0"/>
    <n v="0"/>
    <n v="0"/>
    <n v="0"/>
    <n v="0"/>
    <n v="0"/>
    <n v="0"/>
    <n v="1"/>
    <n v="1"/>
    <n v="0"/>
    <n v="1"/>
    <n v="0"/>
    <n v="0"/>
    <n v="3"/>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2000"/>
    <x v="2"/>
    <m/>
    <m/>
    <n v="30"/>
    <n v="3"/>
    <n v="0"/>
    <m/>
    <s v="disponible"/>
    <n v="2000"/>
    <x v="1"/>
    <m/>
    <m/>
    <n v="90"/>
    <n v="3"/>
    <n v="0"/>
    <m/>
    <x v="0"/>
    <m/>
    <x v="0"/>
    <m/>
    <m/>
    <m/>
    <m/>
    <m/>
    <m/>
    <x v="1"/>
    <s v="oui"/>
    <n v="3000"/>
    <m/>
    <m/>
    <x v="2"/>
    <m/>
    <m/>
    <n v="60"/>
    <n v="3"/>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oupons paiementmob"/>
    <n v="1"/>
    <n v="0"/>
    <n v="1"/>
    <n v="1"/>
    <n v="0"/>
    <n v="0"/>
    <x v="0"/>
    <x v="2"/>
    <x v="1"/>
    <m/>
    <m/>
    <m/>
    <m/>
    <m/>
    <m/>
    <m/>
    <m/>
    <m/>
    <x v="0"/>
    <s v="personne"/>
    <n v="0"/>
    <n v="0"/>
    <n v="0"/>
    <n v="0"/>
    <n v="0"/>
    <n v="0"/>
    <n v="0"/>
    <n v="1"/>
    <n v="0"/>
    <x v="0"/>
    <s v="Comme vous faites un suivi nous espérons avoir de bonnes nouvelles dans les jours avenir"/>
    <m/>
    <m/>
    <n v="383817460"/>
    <d v="2023-01-16T17:30:58"/>
    <m/>
    <m/>
    <s v="submitted_via_web"/>
    <s v="bkf_icsm"/>
    <m/>
  </r>
  <r>
    <n v="11"/>
    <s v="f6e02cc3-ff48-47a2-a38b-0643744c1b34"/>
    <d v="2023-01-16T00:00:00"/>
    <s v="ouahigouya"/>
    <d v="2023-01-16T12:26:18"/>
    <d v="2023-01-16T13:11:49"/>
    <s v="audit.csv"/>
    <m/>
    <m/>
    <x v="0"/>
    <d v="2023-01-16T00:00:00"/>
    <s v="nord"/>
    <s v="yatenga"/>
    <x v="0"/>
    <s v="central"/>
    <m/>
    <m/>
    <s v="ACTED"/>
    <s v="Marché de Ouahigouya"/>
    <m/>
    <s v="oui"/>
    <m/>
    <x v="1"/>
    <m/>
    <m/>
    <x v="3"/>
    <n v="1"/>
    <n v="1"/>
    <n v="1"/>
    <n v="0"/>
    <n v="3"/>
    <m/>
    <x v="1"/>
    <n v="1250"/>
    <x v="2"/>
    <m/>
    <m/>
    <n v="60"/>
    <n v="5"/>
    <n v="0"/>
    <m/>
    <x v="1"/>
    <s v="20l"/>
    <n v="1"/>
    <n v="0"/>
    <n v="5000"/>
    <m/>
    <x v="1"/>
    <s v="rci"/>
    <m/>
    <n v="90"/>
    <n v="30"/>
    <n v="0"/>
    <m/>
    <x v="1"/>
    <s v="boule400g boule250g"/>
    <n v="1"/>
    <n v="1"/>
    <n v="450"/>
    <n v="300"/>
    <x v="2"/>
    <m/>
    <m/>
    <n v="60"/>
    <n v="5"/>
    <n v="0"/>
    <m/>
    <x v="2"/>
    <m/>
    <m/>
    <m/>
    <m/>
    <m/>
    <m/>
    <m/>
    <m/>
    <m/>
    <m/>
    <m/>
    <m/>
    <m/>
    <m/>
    <m/>
    <m/>
    <m/>
    <m/>
    <m/>
    <m/>
    <m/>
    <s v="prix_constants"/>
    <n v="1"/>
    <n v="0"/>
    <n v="0"/>
    <n v="0"/>
    <m/>
    <m/>
    <m/>
    <m/>
    <m/>
    <m/>
    <m/>
    <m/>
    <m/>
    <m/>
    <m/>
    <m/>
    <m/>
    <m/>
    <m/>
    <m/>
    <m/>
    <m/>
    <m/>
    <m/>
    <m/>
    <m/>
    <m/>
    <m/>
    <m/>
    <m/>
    <m/>
    <m/>
    <m/>
    <m/>
    <m/>
    <m/>
    <m/>
    <m/>
    <m/>
    <m/>
    <m/>
    <m/>
    <m/>
    <x v="3"/>
    <x v="1"/>
    <n v="1"/>
    <n v="1"/>
    <n v="1"/>
    <n v="0"/>
    <n v="4"/>
    <m/>
    <x v="1"/>
    <n v="7500"/>
    <x v="3"/>
    <x v="1"/>
    <m/>
    <n v="90"/>
    <n v="30"/>
    <n v="0"/>
    <m/>
    <x v="1"/>
    <n v="14000"/>
    <x v="1"/>
    <s v="chine"/>
    <m/>
    <n v="90"/>
    <n v="30"/>
    <n v="0"/>
    <m/>
    <x v="1"/>
    <n v="1750"/>
    <x v="1"/>
    <m/>
    <m/>
    <n v="60"/>
    <n v="5"/>
    <n v="0"/>
    <m/>
    <x v="1"/>
    <n v="1250"/>
    <x v="1"/>
    <m/>
    <m/>
    <n v="60"/>
    <n v="5"/>
    <n v="0"/>
    <m/>
    <x v="2"/>
    <m/>
    <m/>
    <m/>
    <m/>
    <m/>
    <m/>
    <m/>
    <m/>
    <m/>
    <m/>
    <m/>
    <m/>
    <m/>
    <m/>
    <m/>
    <m/>
    <m/>
    <m/>
    <m/>
    <m/>
    <m/>
    <m/>
    <s v="prix_constants"/>
    <n v="1"/>
    <n v="0"/>
    <n v="0"/>
    <n v="0"/>
    <m/>
    <m/>
    <m/>
    <m/>
    <m/>
    <m/>
    <m/>
    <m/>
    <m/>
    <m/>
    <m/>
    <m/>
    <m/>
    <m/>
    <m/>
    <m/>
    <m/>
    <m/>
    <m/>
    <m/>
    <m/>
    <m/>
    <m/>
    <m/>
    <m/>
    <m/>
    <m/>
    <m/>
    <m/>
    <m/>
    <m/>
    <m/>
    <m/>
    <m/>
    <m/>
    <m/>
    <m/>
    <m/>
    <m/>
    <m/>
    <m/>
    <x v="9"/>
    <n v="0"/>
    <n v="0"/>
    <n v="1"/>
    <n v="1"/>
    <n v="1"/>
    <n v="1"/>
    <n v="0"/>
    <n v="1"/>
    <n v="0"/>
    <n v="0"/>
    <n v="1"/>
    <n v="1"/>
    <n v="1"/>
    <n v="1"/>
    <n v="0"/>
    <n v="0"/>
    <n v="9"/>
    <n v="16"/>
    <m/>
    <x v="1"/>
    <m/>
    <x v="1"/>
    <m/>
    <m/>
    <m/>
    <m/>
    <m/>
    <m/>
    <x v="1"/>
    <m/>
    <m/>
    <m/>
    <m/>
    <m/>
    <x v="1"/>
    <m/>
    <m/>
    <m/>
    <m/>
    <m/>
    <m/>
    <x v="1"/>
    <s v="6kg 12kg 3kg"/>
    <n v="1"/>
    <n v="1"/>
    <n v="1"/>
    <n v="15000"/>
    <n v="27500"/>
    <n v="29000"/>
    <x v="1"/>
    <m/>
    <m/>
    <n v="7"/>
    <n v="14"/>
    <n v="1"/>
    <m/>
    <x v="1"/>
    <n v="6750"/>
    <x v="2"/>
    <m/>
    <m/>
    <n v="90"/>
    <n v="5"/>
    <n v="0"/>
    <m/>
    <x v="1"/>
    <n v="5750"/>
    <x v="2"/>
    <m/>
    <m/>
    <n v="90"/>
    <n v="5"/>
    <n v="0"/>
    <m/>
    <x v="1"/>
    <n v="1000"/>
    <x v="2"/>
    <m/>
    <m/>
    <n v="60"/>
    <n v="5"/>
    <n v="0"/>
    <m/>
    <x v="0"/>
    <m/>
    <x v="0"/>
    <m/>
    <m/>
    <m/>
    <m/>
    <m/>
    <m/>
    <x v="1"/>
    <s v="1l 0_25l 0_5l"/>
    <n v="1"/>
    <n v="1"/>
    <n v="1"/>
    <n v="500"/>
    <n v="750"/>
    <n v="1500"/>
    <x v="2"/>
    <m/>
    <m/>
    <n v="90"/>
    <n v="5"/>
    <n v="0"/>
    <m/>
    <x v="0"/>
    <m/>
    <x v="0"/>
    <m/>
    <m/>
    <m/>
    <m/>
    <m/>
    <m/>
    <x v="0"/>
    <m/>
    <x v="0"/>
    <m/>
    <m/>
    <m/>
    <m/>
    <m/>
    <m/>
    <x v="1"/>
    <n v="2000"/>
    <x v="2"/>
    <m/>
    <m/>
    <n v="60"/>
    <n v="5"/>
    <n v="0"/>
    <m/>
    <s v="disponible"/>
    <n v="2000"/>
    <x v="1"/>
    <m/>
    <m/>
    <n v="90"/>
    <n v="5"/>
    <n v="0"/>
    <m/>
    <x v="1"/>
    <n v="1750"/>
    <x v="2"/>
    <m/>
    <m/>
    <n v="90"/>
    <n v="5"/>
    <n v="0"/>
    <m/>
    <x v="1"/>
    <s v="oui"/>
    <n v="3000"/>
    <m/>
    <m/>
    <x v="2"/>
    <m/>
    <m/>
    <n v="60"/>
    <n v="5"/>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oupons paiementmob credit"/>
    <n v="1"/>
    <n v="1"/>
    <n v="1"/>
    <n v="1"/>
    <n v="0"/>
    <n v="0"/>
    <x v="0"/>
    <x v="2"/>
    <x v="1"/>
    <m/>
    <m/>
    <m/>
    <m/>
    <m/>
    <m/>
    <m/>
    <m/>
    <m/>
    <x v="0"/>
    <s v="personne"/>
    <n v="0"/>
    <n v="0"/>
    <n v="0"/>
    <n v="0"/>
    <n v="0"/>
    <n v="0"/>
    <n v="0"/>
    <n v="1"/>
    <n v="0"/>
    <x v="0"/>
    <s v="Déplacement temporaire de l'informateur clé"/>
    <m/>
    <m/>
    <n v="383817466"/>
    <d v="2023-01-16T17:30:59"/>
    <m/>
    <m/>
    <s v="submitted_via_web"/>
    <s v="bkf_icsm"/>
    <m/>
  </r>
  <r>
    <n v="12"/>
    <s v="964b6b1f-6298-4411-b6a5-28f09d0530bc"/>
    <d v="2023-01-16T00:00:00"/>
    <s v="ouahigouya"/>
    <d v="2023-01-16T13:23:57"/>
    <d v="2023-01-16T13:48:03"/>
    <s v="audit.csv"/>
    <m/>
    <m/>
    <x v="0"/>
    <d v="2023-01-16T00:00:00"/>
    <s v="nord"/>
    <s v="yatenga"/>
    <x v="0"/>
    <s v="central"/>
    <m/>
    <m/>
    <s v="ACTED"/>
    <s v="Marché de Ouahigouya"/>
    <m/>
    <s v="oui"/>
    <m/>
    <x v="2"/>
    <m/>
    <m/>
    <x v="2"/>
    <n v="1"/>
    <n v="0"/>
    <n v="0"/>
    <n v="0"/>
    <n v="1"/>
    <m/>
    <x v="1"/>
    <n v="1000"/>
    <x v="3"/>
    <m/>
    <m/>
    <n v="30"/>
    <n v="1"/>
    <n v="0"/>
    <m/>
    <x v="0"/>
    <m/>
    <m/>
    <m/>
    <m/>
    <m/>
    <x v="0"/>
    <m/>
    <m/>
    <m/>
    <m/>
    <m/>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0"/>
    <n v="0"/>
    <n v="0"/>
    <n v="1"/>
    <n v="0"/>
    <n v="0"/>
    <n v="1"/>
    <n v="1"/>
    <n v="1"/>
    <n v="1"/>
    <n v="1"/>
    <n v="1"/>
    <n v="0"/>
    <n v="1"/>
    <n v="0"/>
    <n v="0"/>
    <n v="0"/>
    <n v="8"/>
    <n v="10"/>
    <m/>
    <x v="1"/>
    <m/>
    <x v="1"/>
    <m/>
    <m/>
    <m/>
    <m/>
    <m/>
    <m/>
    <x v="1"/>
    <m/>
    <m/>
    <m/>
    <m/>
    <m/>
    <x v="1"/>
    <m/>
    <m/>
    <m/>
    <m/>
    <m/>
    <m/>
    <x v="1"/>
    <s v="6kg 12kg"/>
    <n v="0"/>
    <n v="1"/>
    <n v="1"/>
    <m/>
    <n v="27500"/>
    <n v="30000"/>
    <x v="1"/>
    <m/>
    <m/>
    <n v="14"/>
    <n v="30"/>
    <n v="1"/>
    <m/>
    <x v="0"/>
    <m/>
    <x v="0"/>
    <m/>
    <m/>
    <m/>
    <m/>
    <m/>
    <m/>
    <x v="0"/>
    <m/>
    <x v="0"/>
    <m/>
    <m/>
    <m/>
    <m/>
    <m/>
    <m/>
    <x v="1"/>
    <n v="800"/>
    <x v="3"/>
    <m/>
    <m/>
    <n v="90"/>
    <n v="1"/>
    <n v="0"/>
    <m/>
    <x v="1"/>
    <n v="150"/>
    <x v="3"/>
    <m/>
    <m/>
    <n v="30"/>
    <n v="1"/>
    <n v="0"/>
    <m/>
    <x v="1"/>
    <s v="0_25l 0_5l"/>
    <n v="1"/>
    <n v="1"/>
    <n v="0"/>
    <n v="500"/>
    <n v="750"/>
    <m/>
    <x v="3"/>
    <m/>
    <m/>
    <n v="30"/>
    <n v="1"/>
    <n v="0"/>
    <m/>
    <x v="1"/>
    <n v="900"/>
    <x v="3"/>
    <m/>
    <m/>
    <n v="30"/>
    <n v="1"/>
    <n v="0"/>
    <m/>
    <x v="1"/>
    <n v="3000"/>
    <x v="1"/>
    <m/>
    <m/>
    <n v="60"/>
    <n v="1"/>
    <n v="0"/>
    <m/>
    <x v="1"/>
    <n v="2000"/>
    <x v="1"/>
    <m/>
    <m/>
    <n v="30"/>
    <n v="1"/>
    <n v="0"/>
    <m/>
    <m/>
    <m/>
    <x v="0"/>
    <m/>
    <m/>
    <m/>
    <m/>
    <m/>
    <m/>
    <x v="1"/>
    <n v="1250"/>
    <x v="3"/>
    <m/>
    <m/>
    <n v="90"/>
    <n v="1"/>
    <n v="0"/>
    <m/>
    <x v="0"/>
    <m/>
    <m/>
    <m/>
    <m/>
    <x v="0"/>
    <m/>
    <m/>
    <m/>
    <m/>
    <m/>
    <m/>
    <x v="0"/>
    <m/>
    <x v="0"/>
    <m/>
    <m/>
    <m/>
    <m/>
    <m/>
    <m/>
    <x v="0"/>
    <m/>
    <s v="assiette"/>
    <n v="0"/>
    <n v="0"/>
    <n v="0"/>
    <n v="0"/>
    <n v="0"/>
    <n v="1"/>
    <n v="0"/>
    <n v="0"/>
    <n v="0"/>
    <n v="0"/>
    <n v="0"/>
    <n v="0"/>
    <n v="0"/>
    <n v="0"/>
    <n v="0"/>
    <n v="0"/>
    <m/>
    <s v="prix_fournisseurs"/>
    <n v="0"/>
    <n v="0"/>
    <n v="0"/>
    <n v="0"/>
    <n v="1"/>
    <n v="0"/>
    <n v="0"/>
    <n v="0"/>
    <n v="0"/>
    <n v="0"/>
    <n v="0"/>
    <m/>
    <m/>
    <s v="prix_hausse"/>
    <n v="0"/>
    <n v="1"/>
    <n v="0"/>
    <n v="0"/>
    <s v="assiette"/>
    <n v="0"/>
    <n v="0"/>
    <n v="0"/>
    <n v="0"/>
    <n v="0"/>
    <n v="1"/>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Y'a une baisse de clients car l'insécurité a fait que les gens ne travaille plus donc il n'y a pas l'argent. Le manque de gaz aussi a diminué les clients."/>
    <m/>
    <m/>
    <n v="383817472"/>
    <d v="2023-01-16T17:31:00"/>
    <m/>
    <m/>
    <s v="submitted_via_web"/>
    <s v="bkf_icsm"/>
    <m/>
  </r>
  <r>
    <n v="13"/>
    <s v="e1a3329a-e850-4939-b783-6009b979dbcc"/>
    <d v="2023-01-16T00:00:00"/>
    <s v="ouahigouya"/>
    <d v="2023-01-16T15:21:47"/>
    <d v="2023-01-16T15:33:33"/>
    <s v="audit.csv"/>
    <m/>
    <m/>
    <x v="0"/>
    <d v="2023-01-16T00:00:00"/>
    <s v="nord"/>
    <s v="yatenga"/>
    <x v="0"/>
    <s v="central"/>
    <m/>
    <m/>
    <s v="ACTED"/>
    <s v="Marché de Ouahigouya"/>
    <m/>
    <s v="oui"/>
    <m/>
    <x v="1"/>
    <m/>
    <m/>
    <x v="4"/>
    <n v="1"/>
    <n v="0"/>
    <n v="1"/>
    <n v="0"/>
    <n v="2"/>
    <m/>
    <x v="1"/>
    <n v="800"/>
    <x v="2"/>
    <m/>
    <m/>
    <n v="30"/>
    <n v="2"/>
    <n v="0"/>
    <m/>
    <x v="0"/>
    <m/>
    <m/>
    <m/>
    <m/>
    <m/>
    <x v="0"/>
    <m/>
    <m/>
    <m/>
    <m/>
    <m/>
    <m/>
    <x v="1"/>
    <s v="boule400g boule250g"/>
    <n v="1"/>
    <n v="1"/>
    <n v="475"/>
    <n v="300"/>
    <x v="3"/>
    <m/>
    <m/>
    <n v="30"/>
    <n v="1"/>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1"/>
    <n v="0"/>
    <n v="0"/>
    <n v="0"/>
    <n v="0"/>
    <n v="0"/>
    <n v="0"/>
    <n v="1"/>
    <n v="0"/>
    <n v="1"/>
    <n v="0"/>
    <n v="0"/>
    <n v="0"/>
    <n v="1"/>
    <n v="0"/>
    <n v="0"/>
    <n v="0"/>
    <n v="3"/>
    <n v="6"/>
    <m/>
    <x v="1"/>
    <m/>
    <x v="1"/>
    <m/>
    <m/>
    <m/>
    <m/>
    <m/>
    <m/>
    <x v="1"/>
    <m/>
    <m/>
    <m/>
    <m/>
    <m/>
    <x v="1"/>
    <m/>
    <m/>
    <m/>
    <m/>
    <m/>
    <m/>
    <x v="0"/>
    <m/>
    <m/>
    <m/>
    <m/>
    <m/>
    <m/>
    <m/>
    <x v="0"/>
    <m/>
    <m/>
    <m/>
    <m/>
    <m/>
    <m/>
    <x v="0"/>
    <m/>
    <x v="0"/>
    <m/>
    <m/>
    <m/>
    <m/>
    <m/>
    <m/>
    <x v="0"/>
    <m/>
    <x v="0"/>
    <m/>
    <m/>
    <m/>
    <m/>
    <m/>
    <m/>
    <x v="0"/>
    <m/>
    <x v="0"/>
    <m/>
    <m/>
    <m/>
    <m/>
    <m/>
    <m/>
    <x v="1"/>
    <n v="150"/>
    <x v="3"/>
    <m/>
    <m/>
    <n v="30"/>
    <n v="1"/>
    <n v="0"/>
    <m/>
    <x v="0"/>
    <m/>
    <m/>
    <m/>
    <m/>
    <m/>
    <m/>
    <m/>
    <x v="0"/>
    <m/>
    <m/>
    <m/>
    <m/>
    <m/>
    <m/>
    <x v="1"/>
    <n v="1000"/>
    <x v="3"/>
    <m/>
    <m/>
    <n v="30"/>
    <n v="1"/>
    <n v="0"/>
    <m/>
    <x v="0"/>
    <m/>
    <x v="0"/>
    <m/>
    <m/>
    <m/>
    <m/>
    <m/>
    <m/>
    <x v="0"/>
    <m/>
    <x v="0"/>
    <m/>
    <m/>
    <m/>
    <m/>
    <m/>
    <m/>
    <m/>
    <m/>
    <x v="0"/>
    <m/>
    <m/>
    <m/>
    <m/>
    <m/>
    <m/>
    <x v="1"/>
    <n v="750"/>
    <x v="3"/>
    <m/>
    <m/>
    <n v="60"/>
    <n v="1"/>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m/>
    <m/>
    <m/>
    <n v="383817477"/>
    <d v="2023-01-16T17:31:01"/>
    <m/>
    <m/>
    <s v="submitted_via_web"/>
    <s v="bkf_icsm"/>
    <m/>
  </r>
  <r>
    <n v="14"/>
    <s v="1dfa8316-9958-4571-a4d8-f66797e66b66"/>
    <d v="2023-01-17T00:00:00"/>
    <s v="boussouma"/>
    <d v="2023-01-17T10:10:59"/>
    <d v="2023-01-17T10:37:36"/>
    <s v="audit.csv"/>
    <m/>
    <m/>
    <x v="0"/>
    <d v="2023-01-17T00:00:00"/>
    <s v="centre_nord"/>
    <s v="sanmatenga"/>
    <x v="1"/>
    <s v="central"/>
    <m/>
    <m/>
    <s v="ACTED"/>
    <s v="Marché de Boussouma"/>
    <m/>
    <s v="oui"/>
    <m/>
    <x v="1"/>
    <m/>
    <m/>
    <x v="3"/>
    <n v="1"/>
    <n v="1"/>
    <n v="1"/>
    <n v="0"/>
    <n v="3"/>
    <m/>
    <x v="1"/>
    <n v="1150"/>
    <x v="2"/>
    <m/>
    <m/>
    <n v="35"/>
    <n v="1"/>
    <n v="0"/>
    <m/>
    <x v="2"/>
    <s v="20l 25l"/>
    <n v="1"/>
    <n v="1"/>
    <n v="750"/>
    <n v="1000"/>
    <x v="2"/>
    <m/>
    <m/>
    <n v="30"/>
    <n v="1"/>
    <n v="0"/>
    <m/>
    <x v="1"/>
    <s v="boule400g boule250g"/>
    <n v="1"/>
    <n v="1"/>
    <n v="500"/>
    <n v="275"/>
    <x v="2"/>
    <m/>
    <m/>
    <n v="25"/>
    <n v="1"/>
    <n v="0"/>
    <m/>
    <x v="2"/>
    <m/>
    <m/>
    <m/>
    <m/>
    <m/>
    <m/>
    <m/>
    <m/>
    <m/>
    <m/>
    <m/>
    <m/>
    <m/>
    <m/>
    <m/>
    <m/>
    <m/>
    <m/>
    <m/>
    <m/>
    <m/>
    <s v="prix_hausse"/>
    <n v="0"/>
    <n v="1"/>
    <n v="0"/>
    <n v="0"/>
    <s v="seau bidon savon400gr"/>
    <n v="1"/>
    <n v="1"/>
    <n v="1"/>
    <n v="0"/>
    <s v="Hausse_prix_fournisseurs"/>
    <n v="0"/>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684"/>
    <d v="2023-01-17T15:56:06"/>
    <m/>
    <m/>
    <s v="submitted_via_web"/>
    <s v="bkf_icsm"/>
    <m/>
  </r>
  <r>
    <n v="15"/>
    <s v="24e9f859-2549-4b36-b655-556888dd4f2f"/>
    <d v="2023-01-17T00:00:00"/>
    <s v="boussouma"/>
    <d v="2023-01-17T10:48:43"/>
    <d v="2023-01-17T10:59:09"/>
    <s v="audit.csv"/>
    <m/>
    <m/>
    <x v="0"/>
    <d v="2023-01-17T00:00:00"/>
    <s v="centre_nord"/>
    <s v="sanmatenga"/>
    <x v="1"/>
    <s v="central"/>
    <m/>
    <m/>
    <s v="ACTED"/>
    <s v="Marché de Boussouma"/>
    <m/>
    <s v="oui"/>
    <m/>
    <x v="2"/>
    <m/>
    <m/>
    <x v="5"/>
    <n v="0"/>
    <n v="1"/>
    <n v="0"/>
    <n v="0"/>
    <n v="1"/>
    <m/>
    <x v="0"/>
    <m/>
    <x v="0"/>
    <m/>
    <m/>
    <m/>
    <m/>
    <m/>
    <m/>
    <x v="2"/>
    <s v="20l 25l"/>
    <n v="1"/>
    <n v="1"/>
    <n v="800"/>
    <n v="1100"/>
    <x v="3"/>
    <m/>
    <m/>
    <n v="25"/>
    <n v="1"/>
    <n v="0"/>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703"/>
    <d v="2023-01-17T15:56:08"/>
    <m/>
    <m/>
    <s v="submitted_via_web"/>
    <s v="bkf_icsm"/>
    <m/>
  </r>
  <r>
    <n v="16"/>
    <s v="73c980f7-cd41-48c3-92a0-fa12122892a5"/>
    <d v="2023-01-17T00:00:00"/>
    <s v="boussouma"/>
    <d v="2023-01-17T11:06:03"/>
    <d v="2023-01-17T11:18:44"/>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3"/>
    <n v="1"/>
    <n v="1"/>
    <n v="1"/>
    <n v="0"/>
    <n v="0"/>
    <n v="0"/>
    <n v="0"/>
    <n v="0"/>
    <n v="0"/>
    <n v="0"/>
    <n v="0"/>
    <n v="0"/>
    <n v="0"/>
    <n v="0"/>
    <n v="0"/>
    <n v="0"/>
    <n v="3"/>
    <n v="5"/>
    <m/>
    <x v="2"/>
    <n v="500"/>
    <x v="3"/>
    <m/>
    <m/>
    <n v="10"/>
    <n v="1"/>
    <n v="0"/>
    <m/>
    <x v="2"/>
    <s v="sac sachet"/>
    <n v="1"/>
    <n v="1"/>
    <n v="8750"/>
    <n v="100"/>
    <x v="2"/>
    <m/>
    <m/>
    <n v="25"/>
    <n v="2"/>
    <n v="0"/>
    <m/>
    <x v="2"/>
    <s v="6kg 12kg"/>
    <n v="0"/>
    <n v="1"/>
    <n v="1"/>
    <m/>
    <n v="27000"/>
    <n v="47600"/>
    <x v="1"/>
    <m/>
    <m/>
    <n v="30"/>
    <n v="2"/>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720"/>
    <d v="2023-01-17T15:56:10"/>
    <m/>
    <m/>
    <s v="submitted_via_web"/>
    <s v="bkf_icsm"/>
    <m/>
  </r>
  <r>
    <n v="17"/>
    <s v="e869b052-44e8-4d7f-9c3c-063f46f6306e"/>
    <d v="2023-01-17T00:00:00"/>
    <s v="boussouma"/>
    <d v="2023-01-17T11:21:59"/>
    <d v="2023-01-17T11:29:37"/>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2"/>
    <s v="sachet"/>
    <n v="0"/>
    <n v="1"/>
    <m/>
    <n v="100"/>
    <x v="0"/>
    <m/>
    <m/>
    <n v="20"/>
    <n v="2"/>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734"/>
    <d v="2023-01-17T15:56:12"/>
    <m/>
    <m/>
    <s v="submitted_via_web"/>
    <s v="bkf_icsm"/>
    <m/>
  </r>
  <r>
    <n v="18"/>
    <s v="e49c17a3-e202-4e8e-a52a-68f1d48deee5"/>
    <d v="2023-01-17T00:00:00"/>
    <s v="boussouma"/>
    <d v="2023-01-17T11:41:26"/>
    <d v="2023-01-17T12:00:24"/>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3"/>
    <x v="1"/>
    <n v="1"/>
    <n v="1"/>
    <n v="1"/>
    <n v="0"/>
    <n v="4"/>
    <m/>
    <x v="1"/>
    <n v="6250"/>
    <x v="2"/>
    <x v="0"/>
    <m/>
    <n v="35"/>
    <n v="2"/>
    <n v="0"/>
    <m/>
    <x v="1"/>
    <n v="9250"/>
    <x v="2"/>
    <m/>
    <m/>
    <n v="40"/>
    <n v="2"/>
    <n v="0"/>
    <m/>
    <x v="1"/>
    <n v="2200"/>
    <x v="1"/>
    <m/>
    <m/>
    <n v="60"/>
    <n v="2"/>
    <n v="0"/>
    <m/>
    <x v="1"/>
    <n v="1800"/>
    <x v="1"/>
    <m/>
    <m/>
    <n v="50"/>
    <n v="2"/>
    <n v="0"/>
    <m/>
    <x v="2"/>
    <m/>
    <m/>
    <m/>
    <m/>
    <m/>
    <m/>
    <m/>
    <m/>
    <m/>
    <m/>
    <m/>
    <m/>
    <m/>
    <m/>
    <m/>
    <m/>
    <m/>
    <m/>
    <m/>
    <m/>
    <m/>
    <m/>
    <s v="prix_constants"/>
    <n v="1"/>
    <n v="0"/>
    <n v="0"/>
    <n v="0"/>
    <m/>
    <m/>
    <m/>
    <m/>
    <m/>
    <m/>
    <m/>
    <m/>
    <m/>
    <m/>
    <m/>
    <m/>
    <m/>
    <m/>
    <m/>
    <m/>
    <m/>
    <m/>
    <m/>
    <m/>
    <m/>
    <m/>
    <m/>
    <m/>
    <m/>
    <m/>
    <m/>
    <m/>
    <m/>
    <m/>
    <m/>
    <m/>
    <m/>
    <m/>
    <m/>
    <m/>
    <m/>
    <m/>
    <m/>
    <m/>
    <m/>
    <x v="12"/>
    <n v="0"/>
    <n v="0"/>
    <n v="0"/>
    <n v="0"/>
    <n v="0"/>
    <n v="0"/>
    <n v="0"/>
    <n v="0"/>
    <n v="0"/>
    <n v="0"/>
    <n v="0"/>
    <n v="0"/>
    <n v="0"/>
    <n v="0"/>
    <n v="0"/>
    <n v="1"/>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761"/>
    <d v="2023-01-17T15:56:16"/>
    <m/>
    <m/>
    <s v="submitted_via_web"/>
    <s v="bkf_icsm"/>
    <m/>
  </r>
  <r>
    <n v="19"/>
    <s v="6415ecac-1590-4041-9734-376164f1394b"/>
    <d v="2023-01-17T00:00:00"/>
    <s v="boussouma"/>
    <d v="2023-01-17T10:11:02"/>
    <d v="2023-01-17T10:28:50"/>
    <s v="audit.csv"/>
    <m/>
    <m/>
    <x v="0"/>
    <d v="2023-01-17T00:00:00"/>
    <s v="centre_nord"/>
    <s v="sanmatenga"/>
    <x v="1"/>
    <s v="central"/>
    <m/>
    <m/>
    <s v="ACTED"/>
    <s v="Marché de Boussouma"/>
    <m/>
    <s v="oui"/>
    <m/>
    <x v="1"/>
    <m/>
    <m/>
    <x v="3"/>
    <n v="1"/>
    <n v="1"/>
    <n v="1"/>
    <n v="0"/>
    <n v="3"/>
    <m/>
    <x v="1"/>
    <n v="1250"/>
    <x v="2"/>
    <m/>
    <m/>
    <n v="30"/>
    <n v="1"/>
    <n v="0"/>
    <m/>
    <x v="2"/>
    <s v="20l 25l"/>
    <n v="1"/>
    <n v="1"/>
    <n v="700"/>
    <n v="1000"/>
    <x v="2"/>
    <m/>
    <m/>
    <n v="30"/>
    <n v="1"/>
    <n v="0"/>
    <m/>
    <x v="1"/>
    <s v="boule400g boule250g"/>
    <n v="1"/>
    <n v="1"/>
    <n v="550"/>
    <n v="275"/>
    <x v="2"/>
    <m/>
    <m/>
    <n v="25"/>
    <n v="1"/>
    <n v="0"/>
    <m/>
    <x v="2"/>
    <m/>
    <m/>
    <m/>
    <m/>
    <m/>
    <m/>
    <m/>
    <m/>
    <m/>
    <m/>
    <m/>
    <m/>
    <m/>
    <m/>
    <m/>
    <m/>
    <m/>
    <m/>
    <m/>
    <m/>
    <m/>
    <s v="prix_hausse"/>
    <n v="0"/>
    <n v="1"/>
    <n v="0"/>
    <n v="0"/>
    <s v="seau bidon savon400gr"/>
    <n v="1"/>
    <n v="1"/>
    <n v="1"/>
    <n v="0"/>
    <s v="hausse_couts Hausse_prix_fournisseurs"/>
    <n v="1"/>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772"/>
    <d v="2023-01-17T15:56:18"/>
    <m/>
    <m/>
    <s v="submitted_via_web"/>
    <s v="bkf_icsm"/>
    <m/>
  </r>
  <r>
    <n v="20"/>
    <s v="18ea39ef-6b43-422f-bb9b-d37247a761ac"/>
    <d v="2023-01-17T00:00:00"/>
    <s v="boussouma"/>
    <d v="2023-01-17T12:03:32"/>
    <d v="2023-01-17T12:16:20"/>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4"/>
    <x v="1"/>
    <n v="1"/>
    <n v="0"/>
    <n v="0"/>
    <n v="0"/>
    <n v="2"/>
    <m/>
    <x v="1"/>
    <n v="6500"/>
    <x v="2"/>
    <x v="0"/>
    <m/>
    <n v="30"/>
    <n v="1"/>
    <n v="0"/>
    <m/>
    <x v="1"/>
    <n v="9000"/>
    <x v="2"/>
    <m/>
    <m/>
    <n v="40"/>
    <n v="1"/>
    <n v="0"/>
    <m/>
    <x v="0"/>
    <m/>
    <x v="0"/>
    <m/>
    <m/>
    <m/>
    <m/>
    <m/>
    <m/>
    <x v="0"/>
    <m/>
    <x v="0"/>
    <m/>
    <m/>
    <m/>
    <m/>
    <m/>
    <m/>
    <x v="2"/>
    <m/>
    <m/>
    <m/>
    <m/>
    <m/>
    <m/>
    <m/>
    <m/>
    <m/>
    <m/>
    <m/>
    <m/>
    <m/>
    <m/>
    <m/>
    <m/>
    <m/>
    <m/>
    <m/>
    <m/>
    <m/>
    <m/>
    <s v="prix_constants"/>
    <n v="1"/>
    <n v="0"/>
    <n v="0"/>
    <n v="0"/>
    <m/>
    <m/>
    <m/>
    <m/>
    <m/>
    <m/>
    <m/>
    <m/>
    <m/>
    <m/>
    <m/>
    <m/>
    <m/>
    <m/>
    <m/>
    <m/>
    <m/>
    <m/>
    <m/>
    <m/>
    <m/>
    <m/>
    <m/>
    <m/>
    <m/>
    <m/>
    <m/>
    <m/>
    <m/>
    <m/>
    <m/>
    <m/>
    <m/>
    <m/>
    <m/>
    <m/>
    <m/>
    <m/>
    <m/>
    <m/>
    <m/>
    <x v="12"/>
    <n v="0"/>
    <n v="0"/>
    <n v="0"/>
    <n v="0"/>
    <n v="0"/>
    <n v="0"/>
    <n v="0"/>
    <n v="0"/>
    <n v="0"/>
    <n v="0"/>
    <n v="0"/>
    <n v="0"/>
    <n v="0"/>
    <n v="0"/>
    <n v="0"/>
    <n v="1"/>
    <n v="1"/>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785"/>
    <d v="2023-01-17T15:56:21"/>
    <m/>
    <m/>
    <s v="submitted_via_web"/>
    <s v="bkf_icsm"/>
    <m/>
  </r>
  <r>
    <n v="21"/>
    <s v="0fba0d82-aff6-440d-8791-51dd0606ce3b"/>
    <d v="2023-01-17T00:00:00"/>
    <s v="boussouma"/>
    <d v="2023-01-17T10:48:36"/>
    <d v="2023-01-17T10:58:38"/>
    <s v="audit.csv"/>
    <m/>
    <m/>
    <x v="0"/>
    <d v="2023-01-17T00:00:00"/>
    <s v="centre_nord"/>
    <s v="sanmatenga"/>
    <x v="1"/>
    <s v="central"/>
    <m/>
    <m/>
    <s v="ACTED"/>
    <s v="Marché de Boussouma"/>
    <m/>
    <s v="oui"/>
    <m/>
    <x v="1"/>
    <m/>
    <m/>
    <x v="2"/>
    <n v="1"/>
    <n v="0"/>
    <n v="0"/>
    <n v="0"/>
    <n v="1"/>
    <m/>
    <x v="1"/>
    <n v="1000"/>
    <x v="2"/>
    <m/>
    <m/>
    <n v="30"/>
    <n v="1"/>
    <n v="0"/>
    <m/>
    <x v="0"/>
    <m/>
    <m/>
    <m/>
    <m/>
    <m/>
    <x v="0"/>
    <m/>
    <m/>
    <m/>
    <m/>
    <m/>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792"/>
    <d v="2023-01-17T15:56:23"/>
    <m/>
    <m/>
    <s v="submitted_via_web"/>
    <s v="bkf_icsm"/>
    <m/>
  </r>
  <r>
    <n v="22"/>
    <s v="830f1ced-ac5d-4d2e-aec9-29ffbe61f049"/>
    <d v="2023-01-17T00:00:00"/>
    <s v="boussouma"/>
    <d v="2023-01-17T12:26:52"/>
    <d v="2023-01-17T12:44:44"/>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5"/>
    <n v="0"/>
    <n v="0"/>
    <n v="0"/>
    <n v="1"/>
    <n v="1"/>
    <n v="1"/>
    <n v="1"/>
    <n v="1"/>
    <n v="1"/>
    <n v="1"/>
    <n v="0"/>
    <n v="0"/>
    <n v="0"/>
    <n v="0"/>
    <n v="0"/>
    <n v="0"/>
    <n v="7"/>
    <n v="9"/>
    <m/>
    <x v="1"/>
    <m/>
    <x v="1"/>
    <m/>
    <m/>
    <m/>
    <m/>
    <m/>
    <m/>
    <x v="1"/>
    <m/>
    <m/>
    <m/>
    <m/>
    <m/>
    <x v="1"/>
    <m/>
    <m/>
    <m/>
    <m/>
    <m/>
    <m/>
    <x v="0"/>
    <m/>
    <m/>
    <m/>
    <m/>
    <m/>
    <m/>
    <m/>
    <x v="0"/>
    <m/>
    <m/>
    <m/>
    <m/>
    <m/>
    <m/>
    <x v="1"/>
    <n v="6250"/>
    <x v="2"/>
    <m/>
    <m/>
    <n v="40"/>
    <n v="2"/>
    <n v="0"/>
    <m/>
    <x v="1"/>
    <n v="4750"/>
    <x v="2"/>
    <m/>
    <m/>
    <n v="35"/>
    <n v="2"/>
    <n v="0"/>
    <m/>
    <x v="1"/>
    <n v="350"/>
    <x v="2"/>
    <m/>
    <m/>
    <n v="30"/>
    <n v="1"/>
    <n v="0"/>
    <m/>
    <x v="1"/>
    <n v="150"/>
    <x v="2"/>
    <m/>
    <m/>
    <n v="30"/>
    <n v="1"/>
    <n v="0"/>
    <m/>
    <x v="1"/>
    <s v="0_25l 0_5l 1l"/>
    <n v="1"/>
    <n v="1"/>
    <n v="1"/>
    <n v="300"/>
    <n v="450"/>
    <n v="1100"/>
    <x v="2"/>
    <m/>
    <m/>
    <n v="35"/>
    <n v="2"/>
    <n v="0"/>
    <m/>
    <x v="1"/>
    <n v="1600"/>
    <x v="2"/>
    <m/>
    <m/>
    <n v="30"/>
    <n v="1"/>
    <n v="0"/>
    <m/>
    <x v="1"/>
    <n v="4250"/>
    <x v="2"/>
    <m/>
    <m/>
    <n v="40"/>
    <n v="1"/>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802"/>
    <d v="2023-01-17T15:56:25"/>
    <m/>
    <m/>
    <s v="submitted_via_web"/>
    <s v="bkf_icsm"/>
    <m/>
  </r>
  <r>
    <n v="23"/>
    <s v="ba8a8e80-8849-4f50-9641-779091265fbf"/>
    <d v="2023-01-17T00:00:00"/>
    <s v="boussouma"/>
    <d v="2023-01-17T11:05:49"/>
    <d v="2023-01-17T11:18:39"/>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6"/>
    <n v="1"/>
    <n v="1"/>
    <n v="1"/>
    <n v="0"/>
    <n v="0"/>
    <n v="0"/>
    <n v="0"/>
    <n v="0"/>
    <n v="0"/>
    <n v="0"/>
    <n v="0"/>
    <n v="0"/>
    <n v="0"/>
    <n v="0"/>
    <n v="0"/>
    <n v="0"/>
    <n v="3"/>
    <n v="5"/>
    <m/>
    <x v="2"/>
    <n v="500"/>
    <x v="3"/>
    <m/>
    <m/>
    <n v="15"/>
    <n v="2"/>
    <n v="0"/>
    <m/>
    <x v="2"/>
    <s v="sac sachet"/>
    <n v="1"/>
    <n v="1"/>
    <n v="8600"/>
    <n v="100"/>
    <x v="2"/>
    <m/>
    <m/>
    <n v="25"/>
    <n v="2"/>
    <n v="0"/>
    <m/>
    <x v="2"/>
    <s v="6kg 12kg"/>
    <n v="0"/>
    <n v="1"/>
    <n v="1"/>
    <m/>
    <n v="27500"/>
    <n v="45000"/>
    <x v="1"/>
    <m/>
    <m/>
    <n v="30"/>
    <n v="3"/>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17"/>
    <d v="2023-01-17T15:56:27"/>
    <m/>
    <m/>
    <s v="submitted_via_web"/>
    <s v="bkf_icsm"/>
    <m/>
  </r>
  <r>
    <n v="24"/>
    <s v="edd6cec2-5203-4326-9faf-cdbb5b06b481"/>
    <d v="2023-01-17T00:00:00"/>
    <s v="boussouma"/>
    <d v="2023-01-17T12:44:49"/>
    <d v="2023-01-17T13:03:25"/>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7"/>
    <n v="0"/>
    <n v="0"/>
    <n v="0"/>
    <n v="0"/>
    <n v="0"/>
    <n v="1"/>
    <n v="0"/>
    <n v="0"/>
    <n v="1"/>
    <n v="1"/>
    <n v="0"/>
    <n v="0"/>
    <n v="0"/>
    <n v="0"/>
    <n v="0"/>
    <n v="0"/>
    <n v="3"/>
    <n v="5"/>
    <m/>
    <x v="1"/>
    <m/>
    <x v="1"/>
    <m/>
    <m/>
    <m/>
    <m/>
    <m/>
    <m/>
    <x v="1"/>
    <m/>
    <m/>
    <m/>
    <m/>
    <m/>
    <x v="1"/>
    <m/>
    <m/>
    <m/>
    <m/>
    <m/>
    <m/>
    <x v="0"/>
    <m/>
    <m/>
    <m/>
    <m/>
    <m/>
    <m/>
    <m/>
    <x v="0"/>
    <m/>
    <m/>
    <m/>
    <m/>
    <m/>
    <m/>
    <x v="0"/>
    <m/>
    <x v="0"/>
    <m/>
    <m/>
    <m/>
    <m/>
    <m/>
    <m/>
    <x v="0"/>
    <m/>
    <x v="0"/>
    <m/>
    <m/>
    <m/>
    <m/>
    <m/>
    <m/>
    <x v="1"/>
    <n v="300"/>
    <x v="2"/>
    <m/>
    <m/>
    <n v="30"/>
    <n v="1"/>
    <n v="0"/>
    <m/>
    <x v="0"/>
    <m/>
    <x v="0"/>
    <m/>
    <m/>
    <m/>
    <m/>
    <m/>
    <m/>
    <x v="0"/>
    <m/>
    <m/>
    <m/>
    <m/>
    <m/>
    <m/>
    <m/>
    <x v="0"/>
    <m/>
    <m/>
    <m/>
    <m/>
    <m/>
    <m/>
    <x v="1"/>
    <n v="1750"/>
    <x v="2"/>
    <m/>
    <m/>
    <n v="45"/>
    <n v="1"/>
    <n v="0"/>
    <m/>
    <x v="1"/>
    <n v="4250"/>
    <x v="2"/>
    <m/>
    <m/>
    <n v="45"/>
    <n v="1"/>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822"/>
    <d v="2023-01-17T15:56:29"/>
    <m/>
    <m/>
    <s v="submitted_via_web"/>
    <s v="bkf_icsm"/>
    <m/>
  </r>
  <r>
    <n v="25"/>
    <s v="7ad810b8-92ab-4c5d-9606-641a42f98d9c"/>
    <d v="2023-01-17T00:00:00"/>
    <s v="boussouma"/>
    <d v="2023-01-17T11:21:47"/>
    <d v="2023-01-17T11:29:07"/>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
    <n v="1"/>
    <n v="1"/>
    <n v="0"/>
    <n v="0"/>
    <n v="0"/>
    <n v="0"/>
    <n v="0"/>
    <n v="0"/>
    <n v="0"/>
    <n v="0"/>
    <n v="0"/>
    <n v="0"/>
    <n v="0"/>
    <n v="0"/>
    <n v="0"/>
    <n v="0"/>
    <n v="2"/>
    <n v="4"/>
    <m/>
    <x v="2"/>
    <n v="500"/>
    <x v="3"/>
    <m/>
    <m/>
    <n v="14"/>
    <n v="2"/>
    <n v="0"/>
    <m/>
    <x v="2"/>
    <s v="sac"/>
    <n v="1"/>
    <n v="0"/>
    <n v="9000"/>
    <m/>
    <x v="2"/>
    <m/>
    <m/>
    <n v="25"/>
    <n v="3"/>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32"/>
    <d v="2023-01-17T15:56:30"/>
    <m/>
    <m/>
    <s v="submitted_via_web"/>
    <s v="bkf_icsm"/>
    <m/>
  </r>
  <r>
    <n v="26"/>
    <s v="95e12d1b-c3cb-4cbf-877c-c220b64070e6"/>
    <d v="2023-01-17T00:00:00"/>
    <s v="boussouma"/>
    <d v="2023-01-17T13:21:57"/>
    <d v="2023-01-17T13:33:05"/>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8"/>
    <n v="0"/>
    <n v="0"/>
    <n v="0"/>
    <n v="0"/>
    <n v="0"/>
    <n v="0"/>
    <n v="0"/>
    <n v="0"/>
    <n v="0"/>
    <n v="0"/>
    <n v="1"/>
    <n v="1"/>
    <n v="1"/>
    <n v="1"/>
    <n v="0"/>
    <n v="0"/>
    <n v="4"/>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3250"/>
    <x v="3"/>
    <m/>
    <m/>
    <n v="25"/>
    <n v="1"/>
    <n v="0"/>
    <m/>
    <s v="disponible"/>
    <n v="2750"/>
    <x v="1"/>
    <m/>
    <m/>
    <n v="45"/>
    <n v="1"/>
    <n v="0"/>
    <m/>
    <x v="1"/>
    <n v="2250"/>
    <x v="2"/>
    <m/>
    <m/>
    <n v="30"/>
    <n v="1"/>
    <n v="0"/>
    <m/>
    <x v="1"/>
    <s v="oui"/>
    <n v="6000"/>
    <m/>
    <m/>
    <x v="2"/>
    <m/>
    <m/>
    <n v="45"/>
    <n v="1"/>
    <n v="0"/>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839"/>
    <d v="2023-01-17T15:56:32"/>
    <m/>
    <m/>
    <s v="submitted_via_web"/>
    <s v="bkf_icsm"/>
    <m/>
  </r>
  <r>
    <n v="27"/>
    <s v="6809a0dd-00de-4933-baff-b11d17cfa175"/>
    <d v="2023-01-17T00:00:00"/>
    <s v="boussouma"/>
    <d v="2023-01-17T11:40:21"/>
    <d v="2023-01-17T11:58:59"/>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3"/>
    <x v="1"/>
    <n v="1"/>
    <n v="1"/>
    <n v="1"/>
    <n v="0"/>
    <n v="4"/>
    <m/>
    <x v="1"/>
    <n v="6500"/>
    <x v="2"/>
    <x v="0"/>
    <m/>
    <n v="30"/>
    <n v="1"/>
    <n v="0"/>
    <m/>
    <x v="1"/>
    <n v="8500"/>
    <x v="2"/>
    <m/>
    <m/>
    <n v="30"/>
    <n v="1"/>
    <n v="0"/>
    <m/>
    <x v="1"/>
    <n v="2000"/>
    <x v="1"/>
    <m/>
    <m/>
    <n v="35"/>
    <n v="1"/>
    <n v="0"/>
    <m/>
    <x v="1"/>
    <n v="1700"/>
    <x v="2"/>
    <m/>
    <m/>
    <n v="30"/>
    <n v="1"/>
    <n v="0"/>
    <m/>
    <x v="2"/>
    <m/>
    <m/>
    <m/>
    <m/>
    <m/>
    <m/>
    <m/>
    <m/>
    <m/>
    <m/>
    <m/>
    <m/>
    <m/>
    <m/>
    <m/>
    <m/>
    <m/>
    <m/>
    <m/>
    <m/>
    <m/>
    <m/>
    <s v="prix_constants"/>
    <n v="1"/>
    <n v="0"/>
    <n v="0"/>
    <n v="0"/>
    <m/>
    <m/>
    <m/>
    <m/>
    <m/>
    <m/>
    <m/>
    <m/>
    <m/>
    <m/>
    <m/>
    <m/>
    <m/>
    <m/>
    <m/>
    <m/>
    <m/>
    <m/>
    <m/>
    <m/>
    <m/>
    <m/>
    <m/>
    <m/>
    <m/>
    <m/>
    <m/>
    <m/>
    <m/>
    <m/>
    <m/>
    <m/>
    <m/>
    <m/>
    <m/>
    <m/>
    <m/>
    <m/>
    <m/>
    <m/>
    <m/>
    <x v="12"/>
    <n v="0"/>
    <n v="0"/>
    <n v="0"/>
    <n v="0"/>
    <n v="0"/>
    <n v="0"/>
    <n v="0"/>
    <n v="0"/>
    <n v="0"/>
    <n v="0"/>
    <n v="0"/>
    <n v="0"/>
    <n v="0"/>
    <n v="0"/>
    <n v="0"/>
    <n v="1"/>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41"/>
    <d v="2023-01-17T15:56:32"/>
    <m/>
    <m/>
    <s v="submitted_via_web"/>
    <s v="bkf_icsm"/>
    <m/>
  </r>
  <r>
    <n v="28"/>
    <s v="8b7c400a-492f-44b3-a9b3-663c56cfc150"/>
    <d v="2023-01-17T00:00:00"/>
    <s v="boussouma"/>
    <d v="2023-01-17T12:04:20"/>
    <d v="2023-01-17T12:16:12"/>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5"/>
    <x v="0"/>
    <n v="0"/>
    <n v="0"/>
    <n v="1"/>
    <n v="0"/>
    <n v="1"/>
    <m/>
    <x v="0"/>
    <m/>
    <x v="0"/>
    <x v="0"/>
    <m/>
    <m/>
    <m/>
    <m/>
    <m/>
    <x v="0"/>
    <m/>
    <x v="0"/>
    <m/>
    <m/>
    <m/>
    <m/>
    <m/>
    <m/>
    <x v="0"/>
    <m/>
    <x v="0"/>
    <m/>
    <m/>
    <m/>
    <m/>
    <m/>
    <m/>
    <x v="1"/>
    <n v="1500"/>
    <x v="2"/>
    <m/>
    <m/>
    <n v="30"/>
    <n v="1"/>
    <n v="0"/>
    <m/>
    <x v="2"/>
    <m/>
    <m/>
    <m/>
    <m/>
    <m/>
    <m/>
    <m/>
    <m/>
    <m/>
    <m/>
    <m/>
    <m/>
    <m/>
    <m/>
    <m/>
    <m/>
    <m/>
    <m/>
    <m/>
    <m/>
    <m/>
    <m/>
    <s v="prix_constants"/>
    <n v="1"/>
    <n v="0"/>
    <n v="0"/>
    <n v="0"/>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50"/>
    <d v="2023-01-17T15:56:34"/>
    <m/>
    <m/>
    <s v="submitted_via_web"/>
    <s v="bkf_icsm"/>
    <m/>
  </r>
  <r>
    <n v="29"/>
    <s v="c3ec21b0-5dbd-4150-bb49-956745ade4d4"/>
    <d v="2023-01-17T00:00:00"/>
    <s v="boussouma"/>
    <d v="2023-01-17T12:26:49"/>
    <d v="2023-01-17T12:41:09"/>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5"/>
    <n v="0"/>
    <n v="0"/>
    <n v="0"/>
    <n v="1"/>
    <n v="1"/>
    <n v="1"/>
    <n v="1"/>
    <n v="1"/>
    <n v="1"/>
    <n v="1"/>
    <n v="0"/>
    <n v="0"/>
    <n v="0"/>
    <n v="0"/>
    <n v="0"/>
    <n v="0"/>
    <n v="7"/>
    <n v="9"/>
    <m/>
    <x v="1"/>
    <m/>
    <x v="1"/>
    <m/>
    <m/>
    <m/>
    <m/>
    <m/>
    <m/>
    <x v="1"/>
    <m/>
    <m/>
    <m/>
    <m/>
    <m/>
    <x v="1"/>
    <m/>
    <m/>
    <m/>
    <m/>
    <m/>
    <m/>
    <x v="0"/>
    <m/>
    <m/>
    <m/>
    <m/>
    <m/>
    <m/>
    <m/>
    <x v="0"/>
    <m/>
    <m/>
    <m/>
    <m/>
    <m/>
    <m/>
    <x v="1"/>
    <n v="6000"/>
    <x v="2"/>
    <m/>
    <m/>
    <n v="30"/>
    <n v="1"/>
    <n v="0"/>
    <m/>
    <x v="1"/>
    <n v="5200"/>
    <x v="2"/>
    <m/>
    <m/>
    <n v="30"/>
    <n v="1"/>
    <n v="0"/>
    <m/>
    <x v="1"/>
    <n v="350"/>
    <x v="2"/>
    <m/>
    <m/>
    <n v="30"/>
    <n v="1"/>
    <n v="0"/>
    <m/>
    <x v="1"/>
    <n v="125"/>
    <x v="2"/>
    <m/>
    <m/>
    <n v="30"/>
    <n v="1"/>
    <n v="0"/>
    <m/>
    <x v="1"/>
    <s v="0_25l 0_5l 1l"/>
    <n v="1"/>
    <n v="1"/>
    <n v="1"/>
    <n v="300"/>
    <n v="550"/>
    <n v="1000"/>
    <x v="2"/>
    <m/>
    <m/>
    <n v="30"/>
    <n v="1"/>
    <n v="0"/>
    <m/>
    <x v="1"/>
    <n v="1600"/>
    <x v="2"/>
    <m/>
    <m/>
    <n v="25"/>
    <n v="1"/>
    <n v="0"/>
    <m/>
    <x v="1"/>
    <n v="4000"/>
    <x v="2"/>
    <m/>
    <m/>
    <n v="40"/>
    <n v="1"/>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66"/>
    <d v="2023-01-17T15:56:37"/>
    <m/>
    <m/>
    <s v="submitted_via_web"/>
    <s v="bkf_icsm"/>
    <m/>
  </r>
  <r>
    <n v="30"/>
    <s v="29b92381-0c3c-4594-bc51-e6328f803e43"/>
    <d v="2023-01-17T00:00:00"/>
    <s v="boussouma"/>
    <d v="2023-01-17T13:39:42"/>
    <d v="2023-01-17T13:52:31"/>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9"/>
    <n v="0"/>
    <n v="0"/>
    <n v="0"/>
    <n v="0"/>
    <n v="0"/>
    <n v="0"/>
    <n v="0"/>
    <n v="0"/>
    <n v="0"/>
    <n v="0"/>
    <n v="0"/>
    <n v="0"/>
    <n v="0"/>
    <n v="1"/>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1"/>
    <s v="oui"/>
    <n v="6250"/>
    <m/>
    <m/>
    <x v="2"/>
    <m/>
    <m/>
    <n v="35"/>
    <n v="1"/>
    <n v="0"/>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127869"/>
    <d v="2023-01-17T15:56:38"/>
    <m/>
    <m/>
    <s v="submitted_via_web"/>
    <s v="bkf_icsm"/>
    <m/>
  </r>
  <r>
    <n v="31"/>
    <s v="49cea9e6-a207-4eb9-87d3-61c43dc3cc58"/>
    <d v="2023-01-17T00:00:00"/>
    <s v="boussouma"/>
    <d v="2023-01-17T10:10:50"/>
    <d v="2023-01-17T10:28:44"/>
    <s v="audit.csv"/>
    <m/>
    <m/>
    <x v="0"/>
    <d v="2023-01-17T00:00:00"/>
    <s v="centre_nord"/>
    <s v="sanmatenga"/>
    <x v="1"/>
    <s v="central"/>
    <m/>
    <m/>
    <s v="ACTED"/>
    <s v="Marché de Boussouma"/>
    <m/>
    <s v="oui"/>
    <m/>
    <x v="1"/>
    <m/>
    <m/>
    <x v="3"/>
    <n v="1"/>
    <n v="1"/>
    <n v="1"/>
    <n v="0"/>
    <n v="3"/>
    <m/>
    <x v="1"/>
    <n v="1100"/>
    <x v="4"/>
    <m/>
    <m/>
    <n v="20"/>
    <n v="3"/>
    <n v="0"/>
    <m/>
    <x v="2"/>
    <s v="20l 25l"/>
    <n v="1"/>
    <n v="1"/>
    <n v="800"/>
    <n v="1100"/>
    <x v="4"/>
    <m/>
    <m/>
    <n v="20"/>
    <n v="3"/>
    <n v="0"/>
    <m/>
    <x v="1"/>
    <s v="boule400g boule250g"/>
    <n v="1"/>
    <n v="1"/>
    <n v="450"/>
    <n v="250"/>
    <x v="1"/>
    <m/>
    <m/>
    <n v="35"/>
    <n v="3"/>
    <n v="0"/>
    <m/>
    <x v="2"/>
    <m/>
    <m/>
    <m/>
    <m/>
    <m/>
    <m/>
    <m/>
    <m/>
    <m/>
    <m/>
    <m/>
    <m/>
    <m/>
    <m/>
    <m/>
    <m/>
    <m/>
    <m/>
    <m/>
    <m/>
    <m/>
    <s v="prix_hausse"/>
    <n v="0"/>
    <n v="1"/>
    <n v="0"/>
    <n v="0"/>
    <s v="seau bidon savon400gr"/>
    <n v="1"/>
    <n v="1"/>
    <n v="1"/>
    <n v="0"/>
    <s v="hausse_couts Hausse_prix_fournisseurs"/>
    <n v="1"/>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74"/>
    <d v="2023-01-17T15:56:39"/>
    <m/>
    <m/>
    <s v="submitted_via_web"/>
    <s v="bkf_icsm"/>
    <m/>
  </r>
  <r>
    <n v="32"/>
    <s v="d73e3817-2f2f-4892-b906-c20f32a2b2eb"/>
    <d v="2023-01-17T00:00:00"/>
    <s v="boussouma"/>
    <d v="2023-01-17T12:44:49"/>
    <d v="2023-01-17T12:55:32"/>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0"/>
    <n v="0"/>
    <n v="0"/>
    <n v="0"/>
    <n v="1"/>
    <n v="1"/>
    <n v="0"/>
    <n v="0"/>
    <n v="0"/>
    <n v="0"/>
    <n v="0"/>
    <n v="0"/>
    <n v="0"/>
    <n v="0"/>
    <n v="0"/>
    <n v="0"/>
    <n v="0"/>
    <n v="2"/>
    <n v="4"/>
    <m/>
    <x v="1"/>
    <m/>
    <x v="1"/>
    <m/>
    <m/>
    <m/>
    <m/>
    <m/>
    <m/>
    <x v="1"/>
    <m/>
    <m/>
    <m/>
    <m/>
    <m/>
    <x v="1"/>
    <m/>
    <m/>
    <m/>
    <m/>
    <m/>
    <m/>
    <x v="0"/>
    <m/>
    <m/>
    <m/>
    <m/>
    <m/>
    <m/>
    <m/>
    <x v="0"/>
    <m/>
    <m/>
    <m/>
    <m/>
    <m/>
    <m/>
    <x v="1"/>
    <n v="6000"/>
    <x v="2"/>
    <m/>
    <m/>
    <n v="30"/>
    <n v="2"/>
    <n v="0"/>
    <m/>
    <x v="1"/>
    <n v="5000"/>
    <x v="2"/>
    <m/>
    <m/>
    <n v="30"/>
    <n v="2"/>
    <n v="0"/>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81"/>
    <d v="2023-01-17T15:56:40"/>
    <m/>
    <m/>
    <s v="submitted_via_web"/>
    <s v="bkf_icsm"/>
    <m/>
  </r>
  <r>
    <n v="33"/>
    <s v="619cc9d0-4cd5-48ad-95a3-f535ee46820c"/>
    <d v="2023-01-17T00:00:00"/>
    <s v="boussouma"/>
    <d v="2023-01-17T13:58:40"/>
    <d v="2023-01-17T14:08:21"/>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1"/>
    <n v="0"/>
    <n v="0"/>
    <n v="0"/>
    <n v="0"/>
    <n v="0"/>
    <n v="0"/>
    <n v="0"/>
    <n v="0"/>
    <n v="0"/>
    <n v="0"/>
    <n v="0"/>
    <n v="0"/>
    <n v="0"/>
    <n v="0"/>
    <n v="1"/>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300"/>
    <x v="1"/>
    <m/>
    <m/>
    <n v="20"/>
    <n v="1"/>
    <n v="0"/>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883"/>
    <d v="2023-01-17T15:56:40"/>
    <m/>
    <m/>
    <s v="submitted_via_web"/>
    <s v="bkf_icsm"/>
    <m/>
  </r>
  <r>
    <n v="34"/>
    <s v="046cfb64-d6b5-42a5-a811-7040f8def5ee"/>
    <d v="2023-01-17T00:00:00"/>
    <s v="boussouma"/>
    <d v="2023-01-17T13:21:35"/>
    <d v="2023-01-17T13:36:40"/>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8"/>
    <n v="0"/>
    <n v="0"/>
    <n v="0"/>
    <n v="0"/>
    <n v="0"/>
    <n v="0"/>
    <n v="0"/>
    <n v="0"/>
    <n v="0"/>
    <n v="0"/>
    <n v="1"/>
    <n v="1"/>
    <n v="1"/>
    <n v="1"/>
    <n v="0"/>
    <n v="0"/>
    <n v="4"/>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2500"/>
    <x v="2"/>
    <m/>
    <m/>
    <n v="30"/>
    <n v="1"/>
    <n v="0"/>
    <m/>
    <s v="disponible"/>
    <n v="2500"/>
    <x v="1"/>
    <m/>
    <m/>
    <n v="30"/>
    <n v="1"/>
    <n v="0"/>
    <m/>
    <x v="1"/>
    <n v="2000"/>
    <x v="4"/>
    <m/>
    <m/>
    <n v="40"/>
    <n v="1"/>
    <n v="0"/>
    <m/>
    <x v="1"/>
    <s v="oui"/>
    <n v="6000"/>
    <m/>
    <m/>
    <x v="3"/>
    <m/>
    <m/>
    <n v="30"/>
    <n v="1"/>
    <n v="0"/>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898"/>
    <d v="2023-01-17T15:56:43"/>
    <m/>
    <m/>
    <s v="submitted_via_web"/>
    <s v="bkf_icsm"/>
    <m/>
  </r>
  <r>
    <n v="35"/>
    <s v="e12b2b2d-63e4-48d0-8e14-4047556b84a4"/>
    <d v="2023-01-17T00:00:00"/>
    <s v="boussouma"/>
    <d v="2023-01-17T14:15:27"/>
    <d v="2023-01-17T14:18:44"/>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
    <n v="0"/>
    <n v="0"/>
    <n v="0"/>
    <n v="0"/>
    <n v="0"/>
    <n v="0"/>
    <n v="0"/>
    <n v="0"/>
    <n v="0"/>
    <n v="0"/>
    <n v="0"/>
    <n v="0"/>
    <n v="0"/>
    <n v="1"/>
    <n v="0"/>
    <n v="0"/>
    <n v="0"/>
    <n v="0"/>
    <n v="0"/>
    <n v="0"/>
    <n v="0"/>
    <n v="0"/>
    <n v="0"/>
    <n v="0"/>
    <n v="0"/>
    <n v="0"/>
    <n v="0"/>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1"/>
    <n v="1300"/>
    <s v="meme_pays"/>
    <m/>
    <m/>
    <n v="10"/>
    <n v="1"/>
    <n v="0"/>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1"/>
    <m/>
    <s v="poisson"/>
    <n v="0"/>
    <n v="0"/>
    <n v="0"/>
    <n v="0"/>
    <n v="0"/>
    <n v="0"/>
    <n v="0"/>
    <n v="0"/>
    <n v="0"/>
    <n v="0"/>
    <n v="0"/>
    <n v="0"/>
    <n v="0"/>
    <n v="1"/>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911"/>
    <d v="2023-01-17T15:56:44"/>
    <m/>
    <m/>
    <s v="submitted_via_web"/>
    <s v="bkf_icsm"/>
    <m/>
  </r>
  <r>
    <n v="36"/>
    <s v="e60e9665-024e-404f-8c2a-fa48c959de9b"/>
    <d v="2023-01-17T00:00:00"/>
    <s v="boussouma"/>
    <d v="2023-01-17T13:39:00"/>
    <d v="2023-01-17T13:43:51"/>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2"/>
    <n v="0"/>
    <n v="0"/>
    <n v="0"/>
    <n v="0"/>
    <n v="0"/>
    <n v="0"/>
    <n v="0"/>
    <n v="0"/>
    <n v="0"/>
    <n v="0"/>
    <n v="0"/>
    <n v="0"/>
    <n v="1"/>
    <n v="0"/>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1"/>
    <n v="2000"/>
    <x v="4"/>
    <m/>
    <m/>
    <n v="30"/>
    <n v="1"/>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926"/>
    <d v="2023-01-17T15:56:47"/>
    <m/>
    <m/>
    <s v="submitted_via_web"/>
    <s v="bkf_icsm"/>
    <m/>
  </r>
  <r>
    <n v="37"/>
    <s v="89be81ab-bc9a-44f5-bedf-0f103d6f3b92"/>
    <d v="2023-01-17T00:00:00"/>
    <s v="boussouma"/>
    <d v="2023-01-17T14:19:43"/>
    <d v="2023-01-17T14:23:32"/>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
    <n v="0"/>
    <n v="0"/>
    <n v="0"/>
    <n v="0"/>
    <n v="0"/>
    <n v="0"/>
    <n v="0"/>
    <n v="0"/>
    <n v="0"/>
    <n v="0"/>
    <n v="0"/>
    <n v="0"/>
    <n v="0"/>
    <n v="1"/>
    <n v="0"/>
    <n v="0"/>
    <n v="0"/>
    <n v="0"/>
    <n v="0"/>
    <n v="0"/>
    <n v="0"/>
    <n v="0"/>
    <n v="0"/>
    <n v="0"/>
    <n v="0"/>
    <n v="0"/>
    <n v="0"/>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1"/>
    <n v="1300"/>
    <s v="meme_pays"/>
    <m/>
    <m/>
    <n v="14"/>
    <n v="1"/>
    <n v="0"/>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935"/>
    <d v="2023-01-17T15:56:49"/>
    <m/>
    <m/>
    <s v="submitted_via_web"/>
    <s v="bkf_icsm"/>
    <m/>
  </r>
  <r>
    <n v="38"/>
    <s v="7ed6bf9c-cb73-4c35-8d37-b64e17f5fbd0"/>
    <d v="2023-01-17T00:00:00"/>
    <s v="boussouma"/>
    <d v="2023-01-17T10:48:53"/>
    <d v="2023-01-17T10:58:41"/>
    <s v="audit.csv"/>
    <m/>
    <m/>
    <x v="0"/>
    <d v="2023-01-17T00:00:00"/>
    <s v="centre_nord"/>
    <s v="sanmatenga"/>
    <x v="1"/>
    <s v="central"/>
    <m/>
    <m/>
    <s v="ACTED"/>
    <s v="Marché de Boussouma"/>
    <m/>
    <s v="oui"/>
    <m/>
    <x v="2"/>
    <m/>
    <m/>
    <x v="1"/>
    <n v="0"/>
    <n v="0"/>
    <n v="1"/>
    <n v="0"/>
    <n v="1"/>
    <m/>
    <x v="0"/>
    <m/>
    <x v="0"/>
    <m/>
    <m/>
    <m/>
    <m/>
    <m/>
    <m/>
    <x v="0"/>
    <m/>
    <m/>
    <m/>
    <m/>
    <m/>
    <x v="0"/>
    <m/>
    <m/>
    <m/>
    <m/>
    <m/>
    <m/>
    <x v="1"/>
    <s v="boule400g boule250g"/>
    <n v="1"/>
    <n v="1"/>
    <n v="500"/>
    <n v="250"/>
    <x v="1"/>
    <m/>
    <m/>
    <n v="30"/>
    <n v="3"/>
    <n v="0"/>
    <m/>
    <x v="2"/>
    <m/>
    <m/>
    <m/>
    <m/>
    <m/>
    <m/>
    <m/>
    <m/>
    <m/>
    <m/>
    <m/>
    <m/>
    <m/>
    <m/>
    <m/>
    <m/>
    <m/>
    <m/>
    <m/>
    <m/>
    <m/>
    <s v="prix_hausse"/>
    <n v="0"/>
    <n v="1"/>
    <n v="0"/>
    <n v="0"/>
    <s v="savon400gr"/>
    <n v="0"/>
    <n v="0"/>
    <n v="1"/>
    <n v="0"/>
    <s v="hausse_couts"/>
    <n v="1"/>
    <n v="0"/>
    <n v="0"/>
    <n v="0"/>
    <n v="0"/>
    <n v="0"/>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937"/>
    <d v="2023-01-17T15:56:49"/>
    <m/>
    <m/>
    <s v="submitted_via_web"/>
    <s v="bkf_icsm"/>
    <m/>
  </r>
  <r>
    <n v="39"/>
    <s v="742c8483-3bf0-4787-b703-72138d6743f6"/>
    <d v="2023-01-17T00:00:00"/>
    <s v="boussouma"/>
    <d v="2023-01-17T14:43:26"/>
    <d v="2023-01-17T14:50:22"/>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3"/>
    <n v="0"/>
    <n v="0"/>
    <n v="0"/>
    <n v="0"/>
    <n v="0"/>
    <n v="0"/>
    <n v="0"/>
    <n v="0"/>
    <n v="0"/>
    <n v="0"/>
    <n v="0"/>
    <n v="1"/>
    <n v="1"/>
    <n v="0"/>
    <n v="0"/>
    <n v="0"/>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1"/>
    <n v="3750"/>
    <s v="meme_localite"/>
    <m/>
    <m/>
    <n v="2"/>
    <n v="1"/>
    <n v="0"/>
    <m/>
    <x v="1"/>
    <n v="3000"/>
    <s v="meme_localite"/>
    <m/>
    <m/>
    <n v="2"/>
    <n v="1"/>
    <n v="0"/>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127950"/>
    <d v="2023-01-17T15:56:51"/>
    <m/>
    <m/>
    <s v="submitted_via_web"/>
    <s v="bkf_icsm"/>
    <m/>
  </r>
  <r>
    <n v="40"/>
    <s v="bfc2e22e-2438-4ad4-a488-7c8fb2e453be"/>
    <d v="2023-01-17T00:00:00"/>
    <s v="boussouma"/>
    <d v="2023-01-17T11:06:14"/>
    <d v="2023-01-17T11:18:41"/>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3"/>
    <n v="1"/>
    <n v="1"/>
    <n v="1"/>
    <n v="0"/>
    <n v="0"/>
    <n v="0"/>
    <n v="0"/>
    <n v="0"/>
    <n v="0"/>
    <n v="0"/>
    <n v="0"/>
    <n v="0"/>
    <n v="0"/>
    <n v="0"/>
    <n v="0"/>
    <n v="0"/>
    <n v="3"/>
    <n v="5"/>
    <m/>
    <x v="2"/>
    <n v="500"/>
    <x v="0"/>
    <m/>
    <m/>
    <n v="30"/>
    <n v="6"/>
    <n v="0"/>
    <m/>
    <x v="2"/>
    <s v="sac sachet"/>
    <n v="1"/>
    <n v="1"/>
    <n v="9000"/>
    <n v="100"/>
    <x v="0"/>
    <m/>
    <m/>
    <n v="7"/>
    <n v="3"/>
    <n v="0"/>
    <m/>
    <x v="2"/>
    <s v="6kg 12kg"/>
    <n v="0"/>
    <n v="1"/>
    <n v="1"/>
    <m/>
    <n v="27500"/>
    <n v="45000"/>
    <x v="2"/>
    <m/>
    <m/>
    <n v="40"/>
    <n v="3"/>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combustible_bois combustible_charbon combustible_gaz"/>
    <n v="1"/>
    <n v="1"/>
    <n v="1"/>
    <n v="0"/>
    <n v="0"/>
    <n v="0"/>
    <n v="0"/>
    <n v="0"/>
    <n v="0"/>
    <n v="0"/>
    <n v="0"/>
    <n v="0"/>
    <n v="0"/>
    <n v="0"/>
    <n v="0"/>
    <n v="0"/>
    <s v="Hausse_prix_fournisseurs"/>
    <n v="0"/>
    <n v="0"/>
    <n v="0"/>
    <n v="0"/>
    <n v="0"/>
    <n v="1"/>
    <n v="0"/>
    <n v="0"/>
    <n v="0"/>
    <n v="0"/>
    <n v="0"/>
    <n v="0"/>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m/>
    <m/>
    <m/>
    <n v="384127956"/>
    <d v="2023-01-17T15:56:52"/>
    <m/>
    <m/>
    <s v="submitted_via_web"/>
    <s v="bkf_icsm"/>
    <m/>
  </r>
  <r>
    <n v="41"/>
    <s v="ad183377-0300-487d-bddb-6a77444ef960"/>
    <d v="2023-01-17T00:00:00"/>
    <s v="boussouma"/>
    <d v="2023-01-17T13:52:51"/>
    <d v="2023-01-17T13:57:29"/>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1"/>
    <n v="0"/>
    <n v="0"/>
    <n v="0"/>
    <n v="0"/>
    <n v="0"/>
    <n v="0"/>
    <n v="0"/>
    <n v="0"/>
    <n v="0"/>
    <n v="0"/>
    <n v="0"/>
    <n v="0"/>
    <n v="0"/>
    <n v="0"/>
    <n v="1"/>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300"/>
    <x v="2"/>
    <m/>
    <m/>
    <n v="40"/>
    <n v="1"/>
    <n v="0"/>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958"/>
    <d v="2023-01-17T15:56:52"/>
    <m/>
    <m/>
    <s v="submitted_via_web"/>
    <s v="bkf_icsm"/>
    <m/>
  </r>
  <r>
    <n v="42"/>
    <s v="4b3c901b-9408-4bf7-82b7-57f5fbf310ed"/>
    <d v="2023-01-17T00:00:00"/>
    <s v="boussouma"/>
    <d v="2023-01-17T11:22:51"/>
    <d v="2023-01-17T11:34:40"/>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2"/>
    <s v="6kg 12kg"/>
    <n v="0"/>
    <n v="1"/>
    <n v="1"/>
    <m/>
    <n v="27000"/>
    <n v="48500"/>
    <x v="2"/>
    <m/>
    <m/>
    <n v="15"/>
    <n v="3"/>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7972"/>
    <d v="2023-01-17T15:56:54"/>
    <m/>
    <m/>
    <s v="submitted_via_web"/>
    <s v="bkf_icsm"/>
    <m/>
  </r>
  <r>
    <n v="43"/>
    <s v="7e3de459-4569-4d45-94f5-a3a72d609c41"/>
    <d v="2023-01-17T00:00:00"/>
    <s v="boussouma"/>
    <d v="2023-01-17T14:00:00"/>
    <d v="2023-01-17T14:07:57"/>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1"/>
    <n v="0"/>
    <n v="0"/>
    <n v="0"/>
    <n v="0"/>
    <n v="0"/>
    <n v="0"/>
    <n v="0"/>
    <n v="0"/>
    <n v="0"/>
    <n v="0"/>
    <n v="0"/>
    <n v="0"/>
    <n v="0"/>
    <n v="0"/>
    <n v="1"/>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300"/>
    <x v="2"/>
    <m/>
    <m/>
    <n v="30"/>
    <n v="1"/>
    <n v="0"/>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06"/>
    <d v="2023-01-17T15:56:57"/>
    <m/>
    <m/>
    <s v="submitted_via_web"/>
    <s v="bkf_icsm"/>
    <m/>
  </r>
  <r>
    <n v="44"/>
    <s v="da02161a-37d0-4860-9e76-b55034169f1a"/>
    <d v="2023-01-17T00:00:00"/>
    <s v="boussouma"/>
    <d v="2023-01-17T11:41:01"/>
    <d v="2023-01-17T11:59:51"/>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3"/>
    <x v="1"/>
    <n v="1"/>
    <n v="1"/>
    <n v="1"/>
    <n v="0"/>
    <n v="4"/>
    <m/>
    <x v="1"/>
    <n v="6000"/>
    <x v="4"/>
    <x v="0"/>
    <m/>
    <n v="40"/>
    <n v="3"/>
    <n v="0"/>
    <m/>
    <x v="1"/>
    <n v="9000"/>
    <x v="3"/>
    <m/>
    <m/>
    <n v="50"/>
    <n v="1"/>
    <n v="0"/>
    <m/>
    <x v="1"/>
    <n v="2000"/>
    <x v="2"/>
    <m/>
    <m/>
    <n v="60"/>
    <n v="1"/>
    <n v="0"/>
    <m/>
    <x v="1"/>
    <n v="1750"/>
    <x v="3"/>
    <m/>
    <m/>
    <n v="60"/>
    <n v="1"/>
    <n v="0"/>
    <m/>
    <x v="2"/>
    <m/>
    <m/>
    <m/>
    <m/>
    <m/>
    <m/>
    <m/>
    <m/>
    <m/>
    <m/>
    <m/>
    <m/>
    <m/>
    <m/>
    <m/>
    <m/>
    <m/>
    <m/>
    <m/>
    <m/>
    <m/>
    <m/>
    <s v="prix_constants"/>
    <n v="1"/>
    <n v="0"/>
    <n v="0"/>
    <n v="0"/>
    <m/>
    <m/>
    <m/>
    <m/>
    <m/>
    <m/>
    <m/>
    <m/>
    <m/>
    <m/>
    <m/>
    <m/>
    <m/>
    <m/>
    <m/>
    <m/>
    <m/>
    <m/>
    <m/>
    <m/>
    <m/>
    <m/>
    <m/>
    <m/>
    <m/>
    <m/>
    <m/>
    <m/>
    <m/>
    <m/>
    <m/>
    <m/>
    <m/>
    <m/>
    <m/>
    <m/>
    <m/>
    <m/>
    <m/>
    <m/>
    <m/>
    <x v="12"/>
    <n v="0"/>
    <n v="0"/>
    <n v="0"/>
    <n v="0"/>
    <n v="0"/>
    <n v="0"/>
    <n v="0"/>
    <n v="0"/>
    <n v="0"/>
    <n v="0"/>
    <n v="0"/>
    <n v="0"/>
    <n v="0"/>
    <n v="0"/>
    <n v="0"/>
    <n v="1"/>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27"/>
    <d v="2023-01-17T15:56:59"/>
    <m/>
    <m/>
    <s v="submitted_via_web"/>
    <s v="bkf_icsm"/>
    <m/>
  </r>
  <r>
    <n v="45"/>
    <s v="facf23bc-2565-481e-a770-e194f61b2b63"/>
    <d v="2023-01-17T00:00:00"/>
    <s v="boussouma"/>
    <d v="2023-01-17T14:14:04"/>
    <d v="2023-01-17T14:23:17"/>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
    <n v="0"/>
    <n v="0"/>
    <n v="0"/>
    <n v="0"/>
    <n v="0"/>
    <n v="0"/>
    <n v="0"/>
    <n v="0"/>
    <n v="0"/>
    <n v="0"/>
    <n v="0"/>
    <n v="0"/>
    <n v="0"/>
    <n v="1"/>
    <n v="0"/>
    <n v="0"/>
    <n v="0"/>
    <n v="0"/>
    <n v="0"/>
    <n v="0"/>
    <n v="0"/>
    <n v="0"/>
    <n v="0"/>
    <n v="0"/>
    <n v="0"/>
    <n v="0"/>
    <n v="0"/>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1"/>
    <n v="1250"/>
    <s v="meme_pays"/>
    <m/>
    <m/>
    <n v="14"/>
    <n v="1"/>
    <n v="0"/>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35"/>
    <d v="2023-01-17T15:57:00"/>
    <m/>
    <m/>
    <s v="submitted_via_web"/>
    <s v="bkf_icsm"/>
    <m/>
  </r>
  <r>
    <n v="46"/>
    <s v="333656bd-e909-4908-9343-3106168f846b"/>
    <d v="2023-01-17T00:00:00"/>
    <s v="boussouma"/>
    <d v="2023-01-17T12:03:25"/>
    <d v="2023-01-17T12:16:09"/>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6"/>
    <x v="0"/>
    <n v="0"/>
    <n v="1"/>
    <n v="0"/>
    <n v="0"/>
    <n v="1"/>
    <m/>
    <x v="0"/>
    <m/>
    <x v="0"/>
    <x v="0"/>
    <m/>
    <m/>
    <m/>
    <m/>
    <m/>
    <x v="0"/>
    <m/>
    <x v="0"/>
    <m/>
    <m/>
    <m/>
    <m/>
    <m/>
    <m/>
    <x v="1"/>
    <n v="2000"/>
    <x v="2"/>
    <m/>
    <m/>
    <n v="90"/>
    <n v="2"/>
    <n v="0"/>
    <m/>
    <x v="0"/>
    <m/>
    <x v="0"/>
    <m/>
    <m/>
    <m/>
    <m/>
    <m/>
    <m/>
    <x v="2"/>
    <m/>
    <m/>
    <m/>
    <m/>
    <m/>
    <m/>
    <m/>
    <m/>
    <m/>
    <m/>
    <m/>
    <m/>
    <m/>
    <m/>
    <m/>
    <m/>
    <m/>
    <m/>
    <m/>
    <m/>
    <m/>
    <m/>
    <s v="prix_constants"/>
    <n v="1"/>
    <n v="0"/>
    <n v="0"/>
    <n v="0"/>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s v="RAS"/>
    <m/>
    <m/>
    <n v="384128048"/>
    <d v="2023-01-17T15:57:02"/>
    <m/>
    <m/>
    <s v="submitted_via_web"/>
    <s v="bkf_icsm"/>
    <m/>
  </r>
  <r>
    <n v="47"/>
    <s v="b5feece2-fd75-4ac3-9f5f-1063e9e03d04"/>
    <d v="2023-01-17T00:00:00"/>
    <s v="boussouma"/>
    <d v="2023-01-17T14:43:34"/>
    <d v="2023-01-17T14:49:19"/>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4"/>
    <n v="0"/>
    <n v="0"/>
    <n v="0"/>
    <n v="0"/>
    <n v="0"/>
    <n v="0"/>
    <n v="0"/>
    <n v="0"/>
    <n v="0"/>
    <n v="0"/>
    <n v="0"/>
    <n v="1"/>
    <n v="1"/>
    <n v="0"/>
    <n v="0"/>
    <n v="0"/>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1"/>
    <n v="3500"/>
    <s v="meme_region"/>
    <m/>
    <m/>
    <n v="2"/>
    <n v="1"/>
    <n v="0"/>
    <m/>
    <x v="1"/>
    <n v="4000"/>
    <s v="meme_region"/>
    <m/>
    <m/>
    <n v="2"/>
    <n v="1"/>
    <n v="0"/>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58"/>
    <d v="2023-01-17T15:57:03"/>
    <m/>
    <m/>
    <s v="submitted_via_web"/>
    <s v="bkf_icsm"/>
    <m/>
  </r>
  <r>
    <n v="48"/>
    <s v="cb8b7b22-0665-4623-b39d-884d6be28c12"/>
    <d v="2023-01-17T00:00:00"/>
    <s v="boussouma"/>
    <d v="2023-01-17T12:26:46"/>
    <d v="2023-01-17T12:44:34"/>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5"/>
    <n v="0"/>
    <n v="0"/>
    <n v="0"/>
    <n v="1"/>
    <n v="1"/>
    <n v="1"/>
    <n v="1"/>
    <n v="1"/>
    <n v="1"/>
    <n v="1"/>
    <n v="0"/>
    <n v="0"/>
    <n v="0"/>
    <n v="0"/>
    <n v="0"/>
    <n v="0"/>
    <n v="7"/>
    <n v="9"/>
    <m/>
    <x v="1"/>
    <m/>
    <x v="1"/>
    <m/>
    <m/>
    <m/>
    <m/>
    <m/>
    <m/>
    <x v="1"/>
    <m/>
    <m/>
    <m/>
    <m/>
    <m/>
    <x v="1"/>
    <m/>
    <m/>
    <m/>
    <m/>
    <m/>
    <m/>
    <x v="0"/>
    <m/>
    <m/>
    <m/>
    <m/>
    <m/>
    <m/>
    <m/>
    <x v="0"/>
    <m/>
    <m/>
    <m/>
    <m/>
    <m/>
    <m/>
    <x v="1"/>
    <n v="6000"/>
    <x v="3"/>
    <m/>
    <m/>
    <n v="30"/>
    <n v="3"/>
    <n v="0"/>
    <m/>
    <x v="1"/>
    <n v="5000"/>
    <x v="3"/>
    <m/>
    <m/>
    <n v="30"/>
    <n v="3"/>
    <n v="0"/>
    <m/>
    <x v="1"/>
    <n v="400"/>
    <x v="3"/>
    <m/>
    <m/>
    <n v="60"/>
    <n v="3"/>
    <n v="0"/>
    <m/>
    <x v="1"/>
    <n v="150"/>
    <x v="3"/>
    <m/>
    <m/>
    <n v="60"/>
    <n v="3"/>
    <n v="0"/>
    <m/>
    <x v="1"/>
    <s v="0_25l 0_5l 1l"/>
    <n v="1"/>
    <n v="1"/>
    <n v="1"/>
    <n v="300"/>
    <n v="600"/>
    <n v="1100"/>
    <x v="3"/>
    <m/>
    <m/>
    <n v="60"/>
    <n v="3"/>
    <n v="0"/>
    <m/>
    <x v="1"/>
    <n v="1750"/>
    <x v="3"/>
    <m/>
    <m/>
    <n v="40"/>
    <n v="3"/>
    <n v="0"/>
    <m/>
    <x v="1"/>
    <n v="4000"/>
    <x v="1"/>
    <m/>
    <m/>
    <n v="90"/>
    <n v="3"/>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67"/>
    <d v="2023-01-17T15:57:04"/>
    <m/>
    <m/>
    <s v="submitted_via_web"/>
    <s v="bkf_icsm"/>
    <m/>
  </r>
  <r>
    <n v="49"/>
    <s v="43721689-2168-4311-adcc-01eaf46e6ca0"/>
    <d v="2023-01-17T00:00:00"/>
    <s v="boussouma"/>
    <d v="2023-01-17T12:44:44"/>
    <d v="2023-01-17T13:03:23"/>
    <s v="audit.csv"/>
    <m/>
    <m/>
    <x v="0"/>
    <d v="2023-01-17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6"/>
    <n v="0"/>
    <n v="0"/>
    <n v="0"/>
    <n v="0"/>
    <n v="0"/>
    <n v="0"/>
    <n v="1"/>
    <n v="1"/>
    <n v="0"/>
    <n v="0"/>
    <n v="0"/>
    <n v="0"/>
    <n v="0"/>
    <n v="0"/>
    <n v="0"/>
    <n v="0"/>
    <n v="2"/>
    <n v="4"/>
    <m/>
    <x v="1"/>
    <m/>
    <x v="1"/>
    <m/>
    <m/>
    <m/>
    <m/>
    <m/>
    <m/>
    <x v="1"/>
    <m/>
    <m/>
    <m/>
    <m/>
    <m/>
    <x v="1"/>
    <m/>
    <m/>
    <m/>
    <m/>
    <m/>
    <m/>
    <x v="0"/>
    <m/>
    <m/>
    <m/>
    <m/>
    <m/>
    <m/>
    <m/>
    <x v="0"/>
    <m/>
    <m/>
    <m/>
    <m/>
    <m/>
    <m/>
    <x v="0"/>
    <m/>
    <x v="0"/>
    <m/>
    <m/>
    <m/>
    <m/>
    <m/>
    <m/>
    <x v="0"/>
    <m/>
    <x v="0"/>
    <m/>
    <m/>
    <m/>
    <m/>
    <m/>
    <m/>
    <x v="0"/>
    <m/>
    <x v="0"/>
    <m/>
    <m/>
    <m/>
    <m/>
    <m/>
    <m/>
    <x v="1"/>
    <n v="125"/>
    <x v="3"/>
    <m/>
    <m/>
    <n v="30"/>
    <n v="3"/>
    <n v="0"/>
    <m/>
    <x v="1"/>
    <s v="0_25l 0_5l 1l"/>
    <n v="1"/>
    <n v="1"/>
    <n v="1"/>
    <n v="350"/>
    <n v="750"/>
    <n v="1250"/>
    <x v="3"/>
    <m/>
    <m/>
    <n v="40"/>
    <n v="3"/>
    <n v="0"/>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088"/>
    <d v="2023-01-17T15:57:06"/>
    <m/>
    <m/>
    <s v="submitted_via_web"/>
    <s v="bkf_icsm"/>
    <m/>
  </r>
  <r>
    <n v="50"/>
    <s v="98ec2d81-32d4-4715-abd1-0ecb9e846621"/>
    <d v="2023-01-17T00:00:00"/>
    <s v="boussouma"/>
    <d v="2023-01-17T13:23:49"/>
    <d v="2023-01-17T13:36:29"/>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8"/>
    <n v="0"/>
    <n v="0"/>
    <n v="0"/>
    <n v="0"/>
    <n v="0"/>
    <n v="0"/>
    <n v="0"/>
    <n v="0"/>
    <n v="0"/>
    <n v="0"/>
    <n v="1"/>
    <n v="1"/>
    <n v="1"/>
    <n v="1"/>
    <n v="0"/>
    <n v="0"/>
    <n v="4"/>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3000"/>
    <x v="1"/>
    <m/>
    <m/>
    <n v="90"/>
    <n v="1"/>
    <n v="0"/>
    <m/>
    <s v="disponible"/>
    <n v="2500"/>
    <x v="2"/>
    <m/>
    <m/>
    <n v="90"/>
    <n v="2"/>
    <n v="0"/>
    <m/>
    <x v="1"/>
    <n v="2500"/>
    <x v="3"/>
    <m/>
    <m/>
    <n v="90"/>
    <n v="2"/>
    <n v="0"/>
    <m/>
    <x v="1"/>
    <s v="oui"/>
    <n v="6000"/>
    <m/>
    <m/>
    <x v="1"/>
    <m/>
    <m/>
    <n v="90"/>
    <n v="1"/>
    <n v="0"/>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105"/>
    <d v="2023-01-17T15:57:08"/>
    <m/>
    <m/>
    <s v="submitted_via_web"/>
    <s v="bkf_icsm"/>
    <m/>
  </r>
  <r>
    <n v="51"/>
    <s v="c5d9d63e-600e-4a32-aeae-44ad7e1ef300"/>
    <d v="2023-01-17T00:00:00"/>
    <s v="boussouma"/>
    <d v="2023-01-17T13:39:20"/>
    <d v="2023-01-17T13:52:47"/>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7"/>
    <n v="0"/>
    <n v="0"/>
    <n v="0"/>
    <n v="0"/>
    <n v="0"/>
    <n v="0"/>
    <n v="0"/>
    <n v="0"/>
    <n v="0"/>
    <n v="0"/>
    <n v="1"/>
    <n v="1"/>
    <n v="0"/>
    <n v="0"/>
    <n v="0"/>
    <n v="0"/>
    <n v="2"/>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2500"/>
    <x v="1"/>
    <m/>
    <m/>
    <n v="35"/>
    <n v="2"/>
    <n v="0"/>
    <m/>
    <s v="disponible"/>
    <n v="2250"/>
    <x v="3"/>
    <m/>
    <m/>
    <n v="90"/>
    <n v="2"/>
    <n v="0"/>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m/>
    <m/>
    <m/>
    <n v="384128148"/>
    <d v="2023-01-17T15:57:13"/>
    <m/>
    <m/>
    <s v="submitted_via_web"/>
    <s v="bkf_icsm"/>
    <m/>
  </r>
  <r>
    <n v="52"/>
    <s v="0978fa89-6532-46f3-a2ee-f0f0f9219bc7"/>
    <d v="2023-01-17T00:00:00"/>
    <s v="boussouma"/>
    <d v="2023-01-17T13:58:35"/>
    <d v="2023-01-17T14:05:25"/>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1"/>
    <n v="0"/>
    <n v="0"/>
    <n v="0"/>
    <n v="0"/>
    <n v="0"/>
    <n v="0"/>
    <n v="0"/>
    <n v="0"/>
    <n v="0"/>
    <n v="0"/>
    <n v="0"/>
    <n v="0"/>
    <n v="0"/>
    <n v="0"/>
    <n v="1"/>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300"/>
    <x v="3"/>
    <m/>
    <m/>
    <n v="14"/>
    <n v="1"/>
    <n v="0"/>
    <m/>
    <x v="1"/>
    <m/>
    <m/>
    <m/>
    <m/>
    <m/>
    <m/>
    <m/>
    <m/>
    <m/>
    <m/>
    <m/>
    <m/>
    <m/>
    <m/>
    <m/>
    <m/>
    <m/>
    <m/>
    <m/>
    <m/>
    <m/>
    <m/>
    <m/>
    <m/>
    <m/>
    <m/>
    <m/>
    <m/>
    <m/>
    <m/>
    <m/>
    <m/>
    <m/>
    <s v="prix_constants"/>
    <n v="1"/>
    <n v="0"/>
    <n v="0"/>
    <n v="0"/>
    <m/>
    <m/>
    <m/>
    <m/>
    <m/>
    <m/>
    <m/>
    <m/>
    <m/>
    <m/>
    <m/>
    <m/>
    <m/>
    <m/>
    <m/>
    <m/>
    <m/>
    <m/>
    <m/>
    <m/>
    <m/>
    <m/>
    <m/>
    <m/>
    <m/>
    <m/>
    <m/>
    <m/>
    <m/>
    <m/>
    <m/>
    <m/>
    <m/>
    <m/>
    <m/>
    <m/>
    <m/>
    <m/>
    <m/>
    <m/>
    <m/>
    <m/>
    <m/>
    <m/>
    <m/>
    <m/>
    <m/>
    <m/>
    <m/>
    <m/>
    <m/>
    <m/>
    <m/>
    <m/>
    <m/>
    <m/>
    <m/>
    <m/>
    <m/>
    <m/>
    <m/>
    <m/>
    <m/>
    <m/>
    <x v="1"/>
    <n v="0"/>
    <n v="0"/>
    <n v="0"/>
    <n v="0"/>
    <n v="0"/>
    <n v="0"/>
    <n v="0"/>
    <n v="0"/>
    <n v="0"/>
    <n v="0"/>
    <n v="0"/>
    <n v="0"/>
    <n v="0"/>
    <n v="0"/>
    <n v="0"/>
    <n v="0"/>
    <n v="0"/>
    <n v="0"/>
    <n v="0"/>
    <n v="0"/>
    <n v="0"/>
    <n v="0"/>
    <n v="0"/>
    <n v="0"/>
    <n v="0"/>
    <n v="0"/>
    <n v="0"/>
    <n v="1"/>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167"/>
    <d v="2023-01-17T15:57:15"/>
    <m/>
    <m/>
    <s v="submitted_via_web"/>
    <s v="bkf_icsm"/>
    <m/>
  </r>
  <r>
    <n v="53"/>
    <s v="e10b0dd9-8644-4299-8841-74eb00139ed2"/>
    <d v="2023-01-17T00:00:00"/>
    <s v="boussouma"/>
    <d v="2023-01-17T14:15:53"/>
    <d v="2023-01-17T14:20:47"/>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
    <n v="0"/>
    <n v="0"/>
    <n v="0"/>
    <n v="0"/>
    <n v="0"/>
    <n v="0"/>
    <n v="0"/>
    <n v="0"/>
    <n v="0"/>
    <n v="0"/>
    <n v="0"/>
    <n v="0"/>
    <n v="0"/>
    <n v="1"/>
    <n v="0"/>
    <n v="0"/>
    <n v="0"/>
    <n v="0"/>
    <n v="0"/>
    <n v="0"/>
    <n v="0"/>
    <n v="0"/>
    <n v="0"/>
    <n v="0"/>
    <n v="0"/>
    <n v="0"/>
    <n v="0"/>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1"/>
    <n v="1300"/>
    <s v="meme_province"/>
    <m/>
    <m/>
    <n v="7"/>
    <n v="1"/>
    <n v="0"/>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185"/>
    <d v="2023-01-17T15:57:17"/>
    <m/>
    <m/>
    <s v="submitted_via_web"/>
    <s v="bkf_icsm"/>
    <m/>
  </r>
  <r>
    <n v="54"/>
    <s v="25fb8d2d-9ba3-4f31-9e93-a2bd122c286f"/>
    <d v="2023-01-17T00:00:00"/>
    <s v="boussouma"/>
    <d v="2023-01-17T14:43:15"/>
    <d v="2023-01-17T14:50:03"/>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4"/>
    <n v="0"/>
    <n v="0"/>
    <n v="0"/>
    <n v="0"/>
    <n v="0"/>
    <n v="0"/>
    <n v="0"/>
    <n v="0"/>
    <n v="0"/>
    <n v="0"/>
    <n v="0"/>
    <n v="1"/>
    <n v="1"/>
    <n v="0"/>
    <n v="0"/>
    <n v="0"/>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1"/>
    <n v="4000"/>
    <s v="meme_localite"/>
    <m/>
    <m/>
    <n v="2"/>
    <n v="1"/>
    <n v="0"/>
    <m/>
    <x v="1"/>
    <n v="4000"/>
    <s v="meme_commune"/>
    <m/>
    <m/>
    <n v="2"/>
    <n v="1"/>
    <n v="0"/>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205"/>
    <d v="2023-01-17T15:57:20"/>
    <m/>
    <m/>
    <s v="submitted_via_web"/>
    <s v="bkf_icsm"/>
    <m/>
  </r>
  <r>
    <n v="55"/>
    <s v="0e18a8a3-0f48-4a9c-ae80-3392df600dad"/>
    <d v="2023-01-17T00:00:00"/>
    <s v="boussouma"/>
    <d v="2023-01-17T14:51:36"/>
    <d v="2023-01-17T15:05:48"/>
    <s v="audit.csv"/>
    <m/>
    <m/>
    <x v="0"/>
    <d v="2023-01-17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3"/>
    <n v="0"/>
    <n v="0"/>
    <n v="0"/>
    <n v="0"/>
    <n v="0"/>
    <n v="0"/>
    <n v="0"/>
    <n v="0"/>
    <n v="0"/>
    <n v="0"/>
    <n v="0"/>
    <n v="1"/>
    <n v="1"/>
    <n v="0"/>
    <n v="0"/>
    <n v="0"/>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1"/>
    <n v="3500"/>
    <s v="meme_commune"/>
    <m/>
    <m/>
    <n v="2"/>
    <n v="1"/>
    <n v="0"/>
    <m/>
    <x v="1"/>
    <n v="3000"/>
    <s v="meme_localite"/>
    <m/>
    <m/>
    <n v="1"/>
    <n v="1"/>
    <n v="1"/>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128222"/>
    <d v="2023-01-17T15:57:22"/>
    <m/>
    <m/>
    <s v="submitted_via_web"/>
    <s v="bkf_icsm"/>
    <m/>
  </r>
  <r>
    <n v="56"/>
    <s v="f2b1b5b2-a9cb-4746-bd8a-7ac0cb2729b5"/>
    <d v="2023-01-17T00:00:00"/>
    <s v="ouahigouya"/>
    <d v="2023-01-17T09:10:43"/>
    <d v="2023-01-17T09:30:02"/>
    <s v="audit.csv"/>
    <m/>
    <m/>
    <x v="0"/>
    <d v="2023-01-17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7"/>
    <x v="1"/>
    <n v="1"/>
    <n v="1"/>
    <n v="1"/>
    <n v="0"/>
    <n v="4"/>
    <m/>
    <x v="1"/>
    <n v="4000"/>
    <x v="2"/>
    <x v="0"/>
    <m/>
    <n v="30"/>
    <n v="3"/>
    <n v="0"/>
    <m/>
    <x v="1"/>
    <n v="5000"/>
    <x v="2"/>
    <m/>
    <m/>
    <n v="30"/>
    <n v="3"/>
    <n v="0"/>
    <m/>
    <x v="1"/>
    <n v="1000"/>
    <x v="1"/>
    <m/>
    <m/>
    <n v="60"/>
    <n v="3"/>
    <n v="0"/>
    <m/>
    <x v="1"/>
    <n v="1500"/>
    <x v="1"/>
    <m/>
    <m/>
    <n v="60"/>
    <n v="3"/>
    <n v="0"/>
    <m/>
    <x v="1"/>
    <m/>
    <s v="corde"/>
    <n v="0"/>
    <n v="1"/>
    <n v="0"/>
    <n v="0"/>
    <n v="0"/>
    <m/>
    <s v="prix_fournisseurs"/>
    <n v="0"/>
    <n v="0"/>
    <n v="0"/>
    <n v="0"/>
    <n v="1"/>
    <n v="0"/>
    <n v="0"/>
    <n v="0"/>
    <n v="0"/>
    <n v="0"/>
    <n v="0"/>
    <m/>
    <m/>
    <s v="prix_hausse"/>
    <n v="0"/>
    <n v="1"/>
    <n v="0"/>
    <n v="0"/>
    <s v="corde"/>
    <n v="0"/>
    <n v="1"/>
    <n v="0"/>
    <n v="0"/>
    <n v="0"/>
    <s v="hausse_couts Hausse_prix_fournisseurs"/>
    <n v="1"/>
    <n v="0"/>
    <n v="0"/>
    <n v="0"/>
    <n v="0"/>
    <n v="1"/>
    <n v="0"/>
    <n v="0"/>
    <n v="0"/>
    <n v="0"/>
    <n v="0"/>
    <n v="0"/>
    <m/>
    <m/>
    <m/>
    <m/>
    <m/>
    <m/>
    <m/>
    <m/>
    <m/>
    <m/>
    <m/>
    <m/>
    <m/>
    <m/>
    <m/>
    <m/>
    <m/>
    <m/>
    <m/>
    <m/>
    <m/>
    <m/>
    <x v="21"/>
    <n v="0"/>
    <n v="0"/>
    <n v="0"/>
    <n v="0"/>
    <n v="0"/>
    <n v="0"/>
    <n v="0"/>
    <n v="0"/>
    <n v="0"/>
    <n v="0"/>
    <n v="0"/>
    <n v="0"/>
    <n v="0"/>
    <n v="0"/>
    <n v="1"/>
    <n v="0"/>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200"/>
    <x v="1"/>
    <m/>
    <m/>
    <n v="30"/>
    <n v="3"/>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Avec les attaques de ces derniers temps le marché est perturbé car ce qui arrive à ton voisin peut t'arriver aussi. En fonction du marché on peut ne pas atteindre un mois avant de renouveler notre stok. Nous espérons un retour favorable à l'issue de vos collectes."/>
    <m/>
    <m/>
    <n v="384155589"/>
    <d v="2023-01-17T17:17:10"/>
    <m/>
    <m/>
    <s v="submitted_via_web"/>
    <s v="bkf_icsm"/>
    <m/>
  </r>
  <r>
    <n v="57"/>
    <s v="57a4faee-038a-448a-acb7-673b9e5c6d15"/>
    <d v="2023-01-17T00:00:00"/>
    <s v="ouahigouya"/>
    <d v="2023-01-17T09:32:12"/>
    <d v="2023-01-17T09:50:37"/>
    <s v="audit.csv"/>
    <m/>
    <m/>
    <x v="0"/>
    <d v="2023-01-17T00:00:00"/>
    <s v="nord"/>
    <s v="yatenga"/>
    <x v="0"/>
    <s v="central"/>
    <m/>
    <m/>
    <s v="ACTED"/>
    <s v="Marché de Ouahigouya"/>
    <m/>
    <s v="oui"/>
    <m/>
    <x v="1"/>
    <m/>
    <m/>
    <x v="2"/>
    <n v="1"/>
    <n v="0"/>
    <n v="0"/>
    <n v="0"/>
    <n v="1"/>
    <m/>
    <x v="1"/>
    <n v="1300"/>
    <x v="3"/>
    <m/>
    <m/>
    <n v="14"/>
    <n v="1"/>
    <n v="0"/>
    <m/>
    <x v="0"/>
    <m/>
    <m/>
    <m/>
    <m/>
    <m/>
    <x v="0"/>
    <m/>
    <m/>
    <m/>
    <m/>
    <m/>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8"/>
    <n v="0"/>
    <n v="0"/>
    <n v="1"/>
    <n v="0"/>
    <n v="0"/>
    <n v="0"/>
    <n v="0"/>
    <n v="0"/>
    <n v="0"/>
    <n v="1"/>
    <n v="0"/>
    <n v="0"/>
    <n v="1"/>
    <n v="0"/>
    <n v="0"/>
    <n v="0"/>
    <n v="3"/>
    <n v="5"/>
    <m/>
    <x v="1"/>
    <m/>
    <x v="1"/>
    <m/>
    <m/>
    <m/>
    <m/>
    <m/>
    <m/>
    <x v="1"/>
    <m/>
    <m/>
    <m/>
    <m/>
    <m/>
    <x v="1"/>
    <m/>
    <m/>
    <m/>
    <m/>
    <m/>
    <m/>
    <x v="1"/>
    <s v="3kg 12kg 6kg"/>
    <n v="1"/>
    <n v="1"/>
    <n v="1"/>
    <n v="16000"/>
    <n v="32500"/>
    <n v="35000"/>
    <x v="1"/>
    <m/>
    <m/>
    <n v="10"/>
    <n v="30"/>
    <n v="1"/>
    <m/>
    <x v="0"/>
    <m/>
    <x v="0"/>
    <m/>
    <m/>
    <m/>
    <m/>
    <m/>
    <m/>
    <x v="0"/>
    <m/>
    <x v="0"/>
    <m/>
    <m/>
    <m/>
    <m/>
    <m/>
    <m/>
    <x v="0"/>
    <m/>
    <x v="0"/>
    <m/>
    <m/>
    <m/>
    <m/>
    <m/>
    <m/>
    <x v="0"/>
    <m/>
    <x v="0"/>
    <m/>
    <m/>
    <m/>
    <m/>
    <m/>
    <m/>
    <x v="0"/>
    <m/>
    <m/>
    <m/>
    <m/>
    <m/>
    <m/>
    <m/>
    <x v="0"/>
    <m/>
    <m/>
    <m/>
    <m/>
    <m/>
    <m/>
    <x v="0"/>
    <m/>
    <x v="0"/>
    <m/>
    <m/>
    <m/>
    <m/>
    <m/>
    <m/>
    <x v="1"/>
    <n v="3000"/>
    <x v="1"/>
    <m/>
    <m/>
    <n v="30"/>
    <n v="1"/>
    <n v="0"/>
    <m/>
    <x v="0"/>
    <m/>
    <x v="0"/>
    <m/>
    <m/>
    <m/>
    <m/>
    <m/>
    <m/>
    <m/>
    <m/>
    <x v="0"/>
    <m/>
    <m/>
    <m/>
    <m/>
    <m/>
    <m/>
    <x v="1"/>
    <n v="1250"/>
    <x v="3"/>
    <m/>
    <m/>
    <n v="30"/>
    <n v="1"/>
    <n v="0"/>
    <m/>
    <x v="0"/>
    <m/>
    <m/>
    <m/>
    <m/>
    <x v="0"/>
    <m/>
    <m/>
    <m/>
    <m/>
    <m/>
    <m/>
    <x v="0"/>
    <m/>
    <x v="0"/>
    <m/>
    <m/>
    <m/>
    <m/>
    <m/>
    <m/>
    <x v="0"/>
    <m/>
    <s v="combustible_gaz"/>
    <n v="0"/>
    <n v="0"/>
    <n v="1"/>
    <n v="0"/>
    <n v="0"/>
    <n v="0"/>
    <n v="0"/>
    <n v="0"/>
    <n v="0"/>
    <n v="0"/>
    <n v="0"/>
    <n v="0"/>
    <n v="0"/>
    <n v="0"/>
    <n v="0"/>
    <n v="0"/>
    <m/>
    <s v="prix_fournisseurs rarete_transport cout_transport"/>
    <n v="0"/>
    <n v="0"/>
    <n v="0"/>
    <n v="0"/>
    <n v="1"/>
    <n v="1"/>
    <n v="1"/>
    <n v="0"/>
    <n v="0"/>
    <n v="0"/>
    <n v="0"/>
    <m/>
    <m/>
    <s v="prix_hausse"/>
    <n v="0"/>
    <n v="1"/>
    <n v="0"/>
    <n v="0"/>
    <s v="combustible_gaz"/>
    <n v="0"/>
    <n v="0"/>
    <n v="1"/>
    <n v="0"/>
    <n v="0"/>
    <n v="0"/>
    <n v="0"/>
    <n v="0"/>
    <n v="0"/>
    <n v="0"/>
    <n v="0"/>
    <n v="0"/>
    <n v="0"/>
    <n v="0"/>
    <n v="0"/>
    <n v="0"/>
    <s v="Hausse_prix_fournisseurs baisse_offre_rupturestocks baisse_offre_securite"/>
    <n v="0"/>
    <n v="0"/>
    <n v="0"/>
    <n v="0"/>
    <n v="0"/>
    <n v="1"/>
    <n v="1"/>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La pénurie de gaz a fait augmenter les clients mais on n'arrive pas à les ravitailler. Le manque de gaz fait flambé le prix."/>
    <m/>
    <m/>
    <n v="384155613"/>
    <d v="2023-01-17T17:17:12"/>
    <m/>
    <m/>
    <s v="submitted_via_web"/>
    <s v="bkf_icsm"/>
    <m/>
  </r>
  <r>
    <n v="58"/>
    <s v="9d8b8b1d-ec65-4b6f-b7b3-ec532e7228b1"/>
    <d v="2023-01-17T00:00:00"/>
    <s v="ouahigouya"/>
    <d v="2023-01-17T09:55:42"/>
    <d v="2023-01-17T10:23:02"/>
    <s v="audit.csv"/>
    <m/>
    <m/>
    <x v="0"/>
    <d v="2023-01-17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8"/>
    <x v="0"/>
    <n v="1"/>
    <n v="1"/>
    <n v="1"/>
    <n v="0"/>
    <n v="3"/>
    <m/>
    <x v="0"/>
    <m/>
    <x v="0"/>
    <x v="0"/>
    <m/>
    <m/>
    <m/>
    <m/>
    <m/>
    <x v="1"/>
    <n v="7000"/>
    <x v="2"/>
    <m/>
    <m/>
    <n v="60"/>
    <n v="3"/>
    <n v="0"/>
    <m/>
    <x v="1"/>
    <n v="1500"/>
    <x v="1"/>
    <m/>
    <m/>
    <n v="60"/>
    <n v="3"/>
    <n v="0"/>
    <m/>
    <x v="1"/>
    <n v="1750"/>
    <x v="1"/>
    <m/>
    <m/>
    <n v="90"/>
    <n v="3"/>
    <n v="0"/>
    <m/>
    <x v="2"/>
    <m/>
    <m/>
    <m/>
    <m/>
    <m/>
    <m/>
    <m/>
    <m/>
    <m/>
    <m/>
    <m/>
    <m/>
    <m/>
    <m/>
    <m/>
    <m/>
    <m/>
    <m/>
    <m/>
    <m/>
    <m/>
    <m/>
    <s v="prix_constants"/>
    <n v="1"/>
    <n v="0"/>
    <n v="0"/>
    <n v="0"/>
    <m/>
    <m/>
    <m/>
    <m/>
    <m/>
    <m/>
    <m/>
    <m/>
    <m/>
    <m/>
    <m/>
    <m/>
    <m/>
    <m/>
    <m/>
    <m/>
    <m/>
    <m/>
    <m/>
    <m/>
    <m/>
    <m/>
    <m/>
    <m/>
    <m/>
    <m/>
    <m/>
    <m/>
    <m/>
    <m/>
    <m/>
    <m/>
    <m/>
    <m/>
    <m/>
    <m/>
    <m/>
    <m/>
    <m/>
    <m/>
    <m/>
    <x v="29"/>
    <n v="0"/>
    <n v="0"/>
    <n v="1"/>
    <n v="0"/>
    <n v="0"/>
    <n v="0"/>
    <n v="0"/>
    <n v="0"/>
    <n v="0"/>
    <n v="1"/>
    <n v="0"/>
    <n v="0"/>
    <n v="0"/>
    <n v="0"/>
    <n v="1"/>
    <n v="0"/>
    <n v="3"/>
    <n v="7"/>
    <m/>
    <x v="1"/>
    <m/>
    <x v="1"/>
    <m/>
    <m/>
    <m/>
    <m/>
    <m/>
    <m/>
    <x v="1"/>
    <m/>
    <m/>
    <m/>
    <m/>
    <m/>
    <x v="1"/>
    <m/>
    <m/>
    <m/>
    <m/>
    <m/>
    <m/>
    <x v="1"/>
    <s v="6kg 12kg"/>
    <n v="0"/>
    <n v="1"/>
    <n v="1"/>
    <m/>
    <n v="30000"/>
    <n v="32500"/>
    <x v="1"/>
    <m/>
    <m/>
    <n v="2"/>
    <n v="30"/>
    <n v="1"/>
    <m/>
    <x v="0"/>
    <m/>
    <x v="0"/>
    <m/>
    <m/>
    <m/>
    <m/>
    <m/>
    <m/>
    <x v="0"/>
    <m/>
    <x v="0"/>
    <m/>
    <m/>
    <m/>
    <m/>
    <m/>
    <m/>
    <x v="0"/>
    <m/>
    <x v="0"/>
    <m/>
    <m/>
    <m/>
    <m/>
    <m/>
    <m/>
    <x v="0"/>
    <m/>
    <x v="0"/>
    <m/>
    <m/>
    <m/>
    <m/>
    <m/>
    <m/>
    <x v="0"/>
    <m/>
    <m/>
    <m/>
    <m/>
    <m/>
    <m/>
    <m/>
    <x v="0"/>
    <m/>
    <m/>
    <m/>
    <m/>
    <m/>
    <m/>
    <x v="0"/>
    <m/>
    <x v="0"/>
    <m/>
    <m/>
    <m/>
    <m/>
    <m/>
    <m/>
    <x v="1"/>
    <n v="3000"/>
    <x v="2"/>
    <m/>
    <m/>
    <n v="30"/>
    <n v="3"/>
    <n v="0"/>
    <m/>
    <x v="0"/>
    <m/>
    <x v="0"/>
    <m/>
    <m/>
    <m/>
    <m/>
    <m/>
    <m/>
    <m/>
    <m/>
    <x v="0"/>
    <m/>
    <m/>
    <m/>
    <m/>
    <m/>
    <m/>
    <x v="0"/>
    <m/>
    <x v="0"/>
    <m/>
    <m/>
    <m/>
    <m/>
    <m/>
    <m/>
    <x v="0"/>
    <m/>
    <m/>
    <m/>
    <m/>
    <x v="0"/>
    <m/>
    <m/>
    <m/>
    <m/>
    <m/>
    <m/>
    <x v="1"/>
    <n v="250"/>
    <x v="3"/>
    <m/>
    <m/>
    <n v="30"/>
    <n v="1"/>
    <n v="0"/>
    <m/>
    <x v="0"/>
    <m/>
    <s v="combustible_gaz"/>
    <n v="0"/>
    <n v="0"/>
    <n v="1"/>
    <n v="0"/>
    <n v="0"/>
    <n v="0"/>
    <n v="0"/>
    <n v="0"/>
    <n v="0"/>
    <n v="0"/>
    <n v="0"/>
    <n v="0"/>
    <n v="0"/>
    <n v="0"/>
    <n v="0"/>
    <n v="0"/>
    <m/>
    <s v="prix_fournisseurs cout_transport"/>
    <n v="0"/>
    <n v="0"/>
    <n v="0"/>
    <n v="0"/>
    <n v="1"/>
    <n v="0"/>
    <n v="1"/>
    <n v="0"/>
    <n v="0"/>
    <n v="0"/>
    <n v="0"/>
    <m/>
    <m/>
    <s v="prix_hausse"/>
    <n v="0"/>
    <n v="1"/>
    <n v="0"/>
    <n v="0"/>
    <s v="combustible_gaz"/>
    <n v="0"/>
    <n v="0"/>
    <n v="1"/>
    <n v="0"/>
    <n v="0"/>
    <n v="0"/>
    <n v="0"/>
    <n v="0"/>
    <n v="0"/>
    <n v="0"/>
    <n v="0"/>
    <n v="0"/>
    <n v="0"/>
    <n v="0"/>
    <n v="0"/>
    <n v="0"/>
    <s v="hausse_couts hausse_demande_clients baisse_offre_securite"/>
    <n v="1"/>
    <n v="0"/>
    <n v="0"/>
    <n v="1"/>
    <n v="0"/>
    <n v="0"/>
    <n v="0"/>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s v="Les clients ont diminué suite aux déplacements massifs des villages voisins et la pénurie de gaz. La période aussi fait qu'il y'a une grande demande de gaz. Déplacement momentané de l'informateur clé."/>
    <m/>
    <m/>
    <n v="384155633"/>
    <d v="2023-01-17T17:17:15"/>
    <m/>
    <m/>
    <s v="submitted_via_web"/>
    <s v="bkf_icsm"/>
    <m/>
  </r>
  <r>
    <n v="59"/>
    <s v="36a6902c-f1d6-4d22-8add-ccd1b900d66d"/>
    <d v="2023-01-17T00:00:00"/>
    <s v="ouahigouya"/>
    <d v="2023-01-17T14:51:37"/>
    <d v="2023-01-17T15:07:55"/>
    <s v="audit.csv"/>
    <m/>
    <m/>
    <x v="0"/>
    <d v="2023-01-17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0"/>
    <s v="sac sachet"/>
    <n v="1"/>
    <n v="1"/>
    <n v="9500"/>
    <n v="200"/>
    <x v="2"/>
    <m/>
    <m/>
    <n v="30"/>
    <n v="7"/>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charbon"/>
    <n v="0"/>
    <n v="1"/>
    <n v="0"/>
    <n v="0"/>
    <n v="0"/>
    <n v="0"/>
    <n v="0"/>
    <n v="0"/>
    <n v="0"/>
    <n v="0"/>
    <n v="0"/>
    <n v="0"/>
    <n v="0"/>
    <n v="0"/>
    <n v="0"/>
    <n v="0"/>
    <m/>
    <s v="route_etat prix_fournisseurs rarete_transport cout_transport"/>
    <n v="0"/>
    <n v="0"/>
    <n v="0"/>
    <n v="1"/>
    <n v="1"/>
    <n v="1"/>
    <n v="1"/>
    <n v="0"/>
    <n v="0"/>
    <n v="0"/>
    <n v="0"/>
    <m/>
    <m/>
    <s v="prix_hausse"/>
    <n v="0"/>
    <n v="1"/>
    <n v="0"/>
    <n v="0"/>
    <s v="combustible_charbon"/>
    <n v="0"/>
    <n v="1"/>
    <n v="0"/>
    <n v="0"/>
    <n v="0"/>
    <n v="0"/>
    <n v="0"/>
    <n v="0"/>
    <n v="0"/>
    <n v="0"/>
    <n v="0"/>
    <n v="0"/>
    <n v="0"/>
    <n v="0"/>
    <n v="0"/>
    <n v="0"/>
    <s v="hausse_demande_clients Hausse_prix_fournisseurs"/>
    <n v="0"/>
    <n v="0"/>
    <n v="0"/>
    <n v="1"/>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Le manque de gaz a fait augmenter la clientèle et le prix du charbon a hausser aussi du coût pas facile de satisfaire les clients."/>
    <m/>
    <m/>
    <n v="384155648"/>
    <d v="2023-01-17T17:17:17"/>
    <m/>
    <m/>
    <s v="submitted_via_web"/>
    <s v="bkf_icsm"/>
    <m/>
  </r>
  <r>
    <n v="60"/>
    <s v="0d9f231c-410d-4e85-bd00-c4c43362241a"/>
    <d v="2023-01-17T00:00:00"/>
    <s v="ouahigouya"/>
    <d v="2023-01-17T15:16:16"/>
    <d v="2023-01-17T15:31:38"/>
    <s v="audit.csv"/>
    <m/>
    <m/>
    <x v="0"/>
    <d v="2023-01-17T00:00:00"/>
    <s v="nord"/>
    <s v="yatenga"/>
    <x v="0"/>
    <s v="central"/>
    <m/>
    <m/>
    <s v="ACTED"/>
    <s v="Marché de Ouahigouya"/>
    <m/>
    <s v="oui"/>
    <m/>
    <x v="1"/>
    <m/>
    <m/>
    <x v="1"/>
    <n v="0"/>
    <n v="0"/>
    <n v="1"/>
    <n v="0"/>
    <n v="1"/>
    <m/>
    <x v="0"/>
    <m/>
    <x v="0"/>
    <m/>
    <m/>
    <m/>
    <m/>
    <m/>
    <m/>
    <x v="0"/>
    <m/>
    <m/>
    <m/>
    <m/>
    <m/>
    <x v="0"/>
    <m/>
    <m/>
    <m/>
    <m/>
    <m/>
    <m/>
    <x v="1"/>
    <s v="boule400g boule250g"/>
    <n v="1"/>
    <n v="1"/>
    <n v="475"/>
    <n v="300"/>
    <x v="3"/>
    <m/>
    <m/>
    <n v="30"/>
    <n v="1"/>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0"/>
    <n v="0"/>
    <n v="0"/>
    <n v="0"/>
    <n v="0"/>
    <n v="0"/>
    <n v="0"/>
    <n v="0"/>
    <n v="0"/>
    <n v="1"/>
    <n v="1"/>
    <n v="0"/>
    <n v="0"/>
    <n v="0"/>
    <n v="0"/>
    <n v="0"/>
    <n v="0"/>
    <n v="2"/>
    <n v="4"/>
    <m/>
    <x v="1"/>
    <m/>
    <x v="1"/>
    <m/>
    <m/>
    <m/>
    <m/>
    <m/>
    <m/>
    <x v="1"/>
    <m/>
    <m/>
    <m/>
    <m/>
    <m/>
    <x v="1"/>
    <m/>
    <m/>
    <m/>
    <m/>
    <m/>
    <m/>
    <x v="0"/>
    <m/>
    <m/>
    <m/>
    <m/>
    <m/>
    <m/>
    <m/>
    <x v="0"/>
    <m/>
    <m/>
    <m/>
    <m/>
    <m/>
    <m/>
    <x v="0"/>
    <m/>
    <x v="0"/>
    <m/>
    <m/>
    <m/>
    <m/>
    <m/>
    <m/>
    <x v="0"/>
    <m/>
    <x v="0"/>
    <m/>
    <m/>
    <m/>
    <m/>
    <m/>
    <m/>
    <x v="0"/>
    <m/>
    <x v="0"/>
    <m/>
    <m/>
    <m/>
    <m/>
    <m/>
    <m/>
    <x v="0"/>
    <m/>
    <x v="0"/>
    <m/>
    <m/>
    <m/>
    <m/>
    <m/>
    <m/>
    <x v="0"/>
    <m/>
    <m/>
    <m/>
    <m/>
    <m/>
    <m/>
    <m/>
    <x v="0"/>
    <m/>
    <m/>
    <m/>
    <m/>
    <m/>
    <m/>
    <x v="1"/>
    <n v="1250"/>
    <x v="3"/>
    <m/>
    <m/>
    <n v="60"/>
    <n v="1"/>
    <n v="0"/>
    <m/>
    <x v="1"/>
    <n v="3000"/>
    <x v="1"/>
    <m/>
    <m/>
    <n v="60"/>
    <n v="1"/>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Nous espérons avoir de bonnes nouvelles dans les jours avenir. Nous avons débuté une tontine de savon donc le savon sort plus vite. Merci"/>
    <m/>
    <m/>
    <n v="384155668"/>
    <d v="2023-01-17T17:17:19"/>
    <m/>
    <m/>
    <s v="submitted_via_web"/>
    <s v="bkf_icsm"/>
    <m/>
  </r>
  <r>
    <n v="61"/>
    <s v="d0ac4a0e-f5b3-452b-87cb-e6e8c7010678"/>
    <d v="2023-01-17T00:00:00"/>
    <s v="ouahigouya"/>
    <d v="2023-01-17T10:00:35"/>
    <d v="2023-01-17T10:27:05"/>
    <s v="audit.csv"/>
    <m/>
    <m/>
    <x v="0"/>
    <d v="2023-01-17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9"/>
    <x v="0"/>
    <n v="1"/>
    <n v="1"/>
    <n v="1"/>
    <n v="0"/>
    <n v="3"/>
    <m/>
    <x v="0"/>
    <m/>
    <x v="0"/>
    <x v="0"/>
    <m/>
    <m/>
    <m/>
    <m/>
    <m/>
    <x v="1"/>
    <n v="6000"/>
    <x v="4"/>
    <m/>
    <m/>
    <n v="60"/>
    <n v="1"/>
    <n v="0"/>
    <m/>
    <x v="1"/>
    <n v="1000"/>
    <x v="1"/>
    <m/>
    <m/>
    <n v="60"/>
    <n v="2"/>
    <n v="0"/>
    <m/>
    <x v="1"/>
    <n v="2000"/>
    <x v="1"/>
    <m/>
    <m/>
    <n v="60"/>
    <n v="2"/>
    <n v="0"/>
    <m/>
    <x v="1"/>
    <m/>
    <s v="corde"/>
    <n v="0"/>
    <n v="1"/>
    <n v="0"/>
    <n v="0"/>
    <n v="0"/>
    <m/>
    <s v="prix_fournisseurs"/>
    <n v="0"/>
    <n v="0"/>
    <n v="0"/>
    <n v="0"/>
    <n v="1"/>
    <n v="0"/>
    <n v="0"/>
    <n v="0"/>
    <n v="0"/>
    <n v="0"/>
    <n v="0"/>
    <m/>
    <m/>
    <s v="prix_constants"/>
    <n v="1"/>
    <n v="0"/>
    <n v="0"/>
    <n v="0"/>
    <m/>
    <m/>
    <m/>
    <m/>
    <m/>
    <m/>
    <m/>
    <m/>
    <m/>
    <m/>
    <m/>
    <m/>
    <m/>
    <m/>
    <m/>
    <m/>
    <m/>
    <m/>
    <m/>
    <m/>
    <m/>
    <m/>
    <m/>
    <m/>
    <m/>
    <m/>
    <m/>
    <m/>
    <m/>
    <m/>
    <m/>
    <m/>
    <m/>
    <m/>
    <m/>
    <m/>
    <m/>
    <m/>
    <m/>
    <m/>
    <m/>
    <x v="22"/>
    <n v="0"/>
    <n v="0"/>
    <n v="0"/>
    <n v="0"/>
    <n v="0"/>
    <n v="0"/>
    <n v="0"/>
    <n v="0"/>
    <n v="0"/>
    <n v="0"/>
    <n v="0"/>
    <n v="0"/>
    <n v="1"/>
    <n v="0"/>
    <n v="0"/>
    <n v="0"/>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1"/>
    <n v="800"/>
    <x v="2"/>
    <m/>
    <m/>
    <n v="60"/>
    <n v="2"/>
    <n v="0"/>
    <m/>
    <x v="0"/>
    <m/>
    <m/>
    <m/>
    <m/>
    <x v="0"/>
    <m/>
    <m/>
    <m/>
    <m/>
    <m/>
    <m/>
    <x v="0"/>
    <m/>
    <x v="0"/>
    <m/>
    <m/>
    <m/>
    <m/>
    <m/>
    <m/>
    <x v="0"/>
    <m/>
    <s v="lampe"/>
    <n v="0"/>
    <n v="0"/>
    <n v="0"/>
    <n v="0"/>
    <n v="0"/>
    <n v="0"/>
    <n v="0"/>
    <n v="0"/>
    <n v="0"/>
    <n v="0"/>
    <n v="0"/>
    <n v="0"/>
    <n v="1"/>
    <n v="0"/>
    <n v="0"/>
    <n v="0"/>
    <m/>
    <s v="prix_fournisseurs"/>
    <n v="0"/>
    <n v="0"/>
    <n v="0"/>
    <n v="0"/>
    <n v="1"/>
    <n v="0"/>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m/>
    <m/>
    <m/>
    <n v="384155725"/>
    <d v="2023-01-17T17:17:27"/>
    <m/>
    <m/>
    <s v="submitted_via_web"/>
    <s v="bkf_icsm"/>
    <m/>
  </r>
  <r>
    <n v="62"/>
    <s v="d30c390f-f944-4751-8986-775f82ab23ca"/>
    <d v="2023-01-17T00:00:00"/>
    <s v="ouahigouya"/>
    <d v="2023-01-17T10:34:51"/>
    <d v="2023-01-17T10:57:40"/>
    <s v="audit.csv"/>
    <m/>
    <m/>
    <x v="0"/>
    <d v="2023-01-17T00:00:00"/>
    <s v="nord"/>
    <s v="yatenga"/>
    <x v="0"/>
    <s v="central"/>
    <m/>
    <m/>
    <s v="ACTED"/>
    <s v="Marché de Ouahigouy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1"/>
    <n v="0"/>
    <n v="0"/>
    <n v="0"/>
    <n v="0"/>
    <n v="0"/>
    <n v="1"/>
    <n v="1"/>
    <n v="1"/>
    <n v="1"/>
    <n v="1"/>
    <n v="0"/>
    <n v="0"/>
    <n v="0"/>
    <n v="0"/>
    <n v="1"/>
    <n v="0"/>
    <n v="6"/>
    <n v="8"/>
    <m/>
    <x v="1"/>
    <m/>
    <x v="1"/>
    <m/>
    <m/>
    <m/>
    <m/>
    <m/>
    <m/>
    <x v="1"/>
    <m/>
    <m/>
    <m/>
    <m/>
    <m/>
    <x v="1"/>
    <m/>
    <m/>
    <m/>
    <m/>
    <m/>
    <m/>
    <x v="0"/>
    <m/>
    <m/>
    <m/>
    <m/>
    <m/>
    <m/>
    <m/>
    <x v="0"/>
    <m/>
    <m/>
    <m/>
    <m/>
    <m/>
    <m/>
    <x v="0"/>
    <m/>
    <x v="0"/>
    <m/>
    <m/>
    <m/>
    <m/>
    <m/>
    <m/>
    <x v="0"/>
    <m/>
    <x v="0"/>
    <m/>
    <m/>
    <m/>
    <m/>
    <m/>
    <m/>
    <x v="1"/>
    <n v="1000"/>
    <x v="1"/>
    <m/>
    <m/>
    <n v="60"/>
    <n v="1"/>
    <n v="0"/>
    <m/>
    <x v="1"/>
    <n v="200"/>
    <x v="1"/>
    <m/>
    <m/>
    <n v="30"/>
    <n v="1"/>
    <n v="0"/>
    <m/>
    <x v="1"/>
    <s v="0_25l 0_5l 1l"/>
    <n v="1"/>
    <n v="1"/>
    <n v="1"/>
    <n v="600"/>
    <n v="800"/>
    <n v="1100"/>
    <x v="1"/>
    <m/>
    <m/>
    <n v="1"/>
    <n v="1"/>
    <n v="1"/>
    <m/>
    <x v="1"/>
    <n v="1250"/>
    <x v="1"/>
    <m/>
    <m/>
    <n v="60"/>
    <n v="1"/>
    <n v="0"/>
    <m/>
    <x v="1"/>
    <n v="3000"/>
    <x v="3"/>
    <m/>
    <m/>
    <n v="60"/>
    <n v="1"/>
    <n v="0"/>
    <m/>
    <x v="0"/>
    <m/>
    <x v="0"/>
    <m/>
    <m/>
    <m/>
    <m/>
    <m/>
    <m/>
    <m/>
    <m/>
    <x v="0"/>
    <m/>
    <m/>
    <m/>
    <m/>
    <m/>
    <m/>
    <x v="0"/>
    <m/>
    <x v="0"/>
    <m/>
    <m/>
    <m/>
    <m/>
    <m/>
    <m/>
    <x v="0"/>
    <m/>
    <m/>
    <m/>
    <m/>
    <x v="0"/>
    <m/>
    <m/>
    <m/>
    <m/>
    <m/>
    <m/>
    <x v="1"/>
    <n v="225"/>
    <x v="4"/>
    <m/>
    <m/>
    <n v="60"/>
    <n v="1"/>
    <n v="0"/>
    <m/>
    <x v="0"/>
    <m/>
    <s v="gobelet_plastique gobelet_acier bassine sac_boro"/>
    <n v="0"/>
    <n v="0"/>
    <n v="0"/>
    <n v="0"/>
    <n v="0"/>
    <n v="0"/>
    <n v="1"/>
    <n v="1"/>
    <n v="1"/>
    <n v="0"/>
    <n v="0"/>
    <n v="0"/>
    <n v="0"/>
    <n v="0"/>
    <n v="1"/>
    <n v="0"/>
    <m/>
    <s v="prix_fournisseurs"/>
    <n v="0"/>
    <n v="0"/>
    <n v="0"/>
    <n v="0"/>
    <n v="1"/>
    <n v="0"/>
    <n v="0"/>
    <n v="0"/>
    <n v="0"/>
    <n v="0"/>
    <n v="0"/>
    <m/>
    <m/>
    <s v="prix_hausse"/>
    <n v="0"/>
    <n v="1"/>
    <n v="0"/>
    <n v="0"/>
    <s v="bassine natte"/>
    <n v="0"/>
    <n v="0"/>
    <n v="0"/>
    <n v="0"/>
    <n v="0"/>
    <n v="0"/>
    <n v="0"/>
    <n v="0"/>
    <n v="1"/>
    <n v="1"/>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m/>
    <m/>
    <m/>
    <n v="384155757"/>
    <d v="2023-01-17T17:17:31"/>
    <m/>
    <m/>
    <s v="submitted_via_web"/>
    <s v="bkf_icsm"/>
    <m/>
  </r>
  <r>
    <n v="63"/>
    <s v="1f1f2b76-1dc6-48a8-880a-50fa3339ea1d"/>
    <d v="2023-01-17T00:00:00"/>
    <s v="ouahigouya"/>
    <d v="2023-01-17T12:35:49"/>
    <d v="2023-01-17T12:54:02"/>
    <s v="audit.csv"/>
    <m/>
    <m/>
    <x v="0"/>
    <d v="2023-01-17T00:00:00"/>
    <s v="nord"/>
    <s v="yatenga"/>
    <x v="0"/>
    <s v="central"/>
    <m/>
    <m/>
    <s v="ACTED"/>
    <s v="Marché de Ouahigouy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2"/>
    <n v="0"/>
    <n v="0"/>
    <n v="0"/>
    <n v="0"/>
    <n v="0"/>
    <n v="0"/>
    <n v="0"/>
    <n v="0"/>
    <n v="0"/>
    <n v="1"/>
    <n v="1"/>
    <n v="1"/>
    <n v="0"/>
    <n v="1"/>
    <n v="0"/>
    <n v="0"/>
    <n v="4"/>
    <n v="6"/>
    <m/>
    <x v="1"/>
    <m/>
    <x v="1"/>
    <m/>
    <m/>
    <m/>
    <m/>
    <m/>
    <m/>
    <x v="1"/>
    <m/>
    <m/>
    <m/>
    <m/>
    <m/>
    <x v="1"/>
    <m/>
    <m/>
    <m/>
    <m/>
    <m/>
    <m/>
    <x v="0"/>
    <m/>
    <m/>
    <m/>
    <m/>
    <m/>
    <m/>
    <m/>
    <x v="0"/>
    <m/>
    <m/>
    <m/>
    <m/>
    <m/>
    <m/>
    <x v="0"/>
    <m/>
    <x v="0"/>
    <m/>
    <m/>
    <m/>
    <m/>
    <m/>
    <m/>
    <x v="0"/>
    <m/>
    <x v="0"/>
    <m/>
    <m/>
    <m/>
    <m/>
    <m/>
    <m/>
    <x v="0"/>
    <m/>
    <x v="0"/>
    <m/>
    <m/>
    <m/>
    <m/>
    <m/>
    <m/>
    <x v="0"/>
    <m/>
    <x v="0"/>
    <m/>
    <m/>
    <m/>
    <m/>
    <m/>
    <m/>
    <x v="0"/>
    <m/>
    <m/>
    <m/>
    <m/>
    <m/>
    <m/>
    <m/>
    <x v="0"/>
    <m/>
    <m/>
    <m/>
    <m/>
    <m/>
    <m/>
    <x v="0"/>
    <m/>
    <x v="0"/>
    <m/>
    <m/>
    <m/>
    <m/>
    <m/>
    <m/>
    <x v="1"/>
    <n v="3000"/>
    <x v="3"/>
    <m/>
    <m/>
    <n v="90"/>
    <n v="1"/>
    <n v="0"/>
    <m/>
    <x v="1"/>
    <n v="2000"/>
    <x v="4"/>
    <m/>
    <m/>
    <n v="90"/>
    <n v="1"/>
    <n v="0"/>
    <m/>
    <s v="peudisponible"/>
    <n v="2000"/>
    <x v="3"/>
    <m/>
    <m/>
    <n v="90"/>
    <n v="1"/>
    <n v="0"/>
    <m/>
    <x v="0"/>
    <m/>
    <x v="0"/>
    <m/>
    <m/>
    <m/>
    <m/>
    <m/>
    <m/>
    <x v="1"/>
    <s v="oui"/>
    <n v="3000"/>
    <m/>
    <m/>
    <x v="4"/>
    <m/>
    <m/>
    <n v="90"/>
    <n v="1"/>
    <n v="0"/>
    <m/>
    <x v="0"/>
    <m/>
    <x v="0"/>
    <m/>
    <m/>
    <m/>
    <m/>
    <m/>
    <m/>
    <x v="0"/>
    <m/>
    <s v="moustiquaire natte"/>
    <n v="0"/>
    <n v="0"/>
    <n v="0"/>
    <n v="0"/>
    <n v="0"/>
    <n v="0"/>
    <n v="0"/>
    <n v="0"/>
    <n v="0"/>
    <n v="1"/>
    <n v="0"/>
    <n v="1"/>
    <n v="0"/>
    <n v="0"/>
    <n v="0"/>
    <n v="0"/>
    <m/>
    <s v="prix_fournisseurs"/>
    <n v="0"/>
    <n v="0"/>
    <n v="0"/>
    <n v="0"/>
    <n v="1"/>
    <n v="0"/>
    <n v="0"/>
    <n v="0"/>
    <n v="0"/>
    <n v="0"/>
    <n v="0"/>
    <m/>
    <m/>
    <s v="prix_hausse"/>
    <n v="0"/>
    <n v="1"/>
    <n v="0"/>
    <n v="0"/>
    <s v="moustiquaire"/>
    <n v="0"/>
    <n v="0"/>
    <n v="0"/>
    <n v="0"/>
    <n v="0"/>
    <n v="0"/>
    <n v="0"/>
    <n v="0"/>
    <n v="0"/>
    <n v="0"/>
    <n v="0"/>
    <n v="1"/>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m/>
    <m/>
    <m/>
    <n v="384155772"/>
    <d v="2023-01-17T17:17:33"/>
    <m/>
    <m/>
    <s v="submitted_via_web"/>
    <s v="bkf_icsm"/>
    <m/>
  </r>
  <r>
    <n v="64"/>
    <s v="711da84b-0fa4-49b3-a91f-ef091d7f19f8"/>
    <d v="2023-01-17T00:00:00"/>
    <s v="ouahigouya"/>
    <d v="2023-01-17T14:42:02"/>
    <d v="2023-01-17T15:14:12"/>
    <s v="audit.csv"/>
    <m/>
    <m/>
    <x v="0"/>
    <d v="2023-01-17T00:00:00"/>
    <s v="nord"/>
    <s v="yatenga"/>
    <x v="0"/>
    <s v="central"/>
    <m/>
    <m/>
    <s v="ACTED"/>
    <s v="Marché de Ouahigouya"/>
    <m/>
    <s v="oui"/>
    <m/>
    <x v="1"/>
    <m/>
    <m/>
    <x v="1"/>
    <n v="0"/>
    <n v="0"/>
    <n v="1"/>
    <n v="0"/>
    <n v="1"/>
    <m/>
    <x v="0"/>
    <m/>
    <x v="0"/>
    <m/>
    <m/>
    <m/>
    <m/>
    <m/>
    <m/>
    <x v="0"/>
    <m/>
    <m/>
    <m/>
    <m/>
    <m/>
    <x v="0"/>
    <m/>
    <m/>
    <m/>
    <m/>
    <m/>
    <m/>
    <x v="1"/>
    <s v="boule400g boule250g"/>
    <n v="1"/>
    <n v="1"/>
    <n v="450"/>
    <n v="300"/>
    <x v="1"/>
    <m/>
    <m/>
    <n v="30"/>
    <n v="1"/>
    <n v="0"/>
    <m/>
    <x v="1"/>
    <m/>
    <s v="savon400gr"/>
    <n v="0"/>
    <n v="0"/>
    <n v="1"/>
    <n v="0"/>
    <m/>
    <s v="prix_fournisseurs"/>
    <n v="0"/>
    <n v="0"/>
    <n v="0"/>
    <n v="0"/>
    <n v="1"/>
    <n v="0"/>
    <n v="0"/>
    <n v="0"/>
    <n v="0"/>
    <n v="0"/>
    <n v="0"/>
    <m/>
    <m/>
    <s v="prix_hausse"/>
    <n v="0"/>
    <n v="1"/>
    <n v="0"/>
    <n v="0"/>
    <s v="savon400gr"/>
    <n v="0"/>
    <n v="0"/>
    <n v="1"/>
    <n v="0"/>
    <s v="Hausse_prix_fournisseurs"/>
    <n v="0"/>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3"/>
    <n v="0"/>
    <n v="0"/>
    <n v="0"/>
    <n v="0"/>
    <n v="0"/>
    <n v="0"/>
    <n v="0"/>
    <n v="0"/>
    <n v="0"/>
    <n v="0"/>
    <n v="0"/>
    <n v="1"/>
    <n v="0"/>
    <n v="1"/>
    <n v="0"/>
    <n v="0"/>
    <n v="2"/>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s v="peudisponible"/>
    <n v="2200"/>
    <x v="3"/>
    <m/>
    <m/>
    <n v="90"/>
    <n v="1"/>
    <n v="0"/>
    <m/>
    <x v="0"/>
    <m/>
    <x v="0"/>
    <m/>
    <m/>
    <m/>
    <m/>
    <m/>
    <m/>
    <x v="1"/>
    <s v="oui"/>
    <n v="3000"/>
    <m/>
    <m/>
    <x v="4"/>
    <m/>
    <m/>
    <n v="60"/>
    <n v="1"/>
    <n v="0"/>
    <m/>
    <x v="0"/>
    <m/>
    <x v="0"/>
    <m/>
    <m/>
    <m/>
    <m/>
    <m/>
    <m/>
    <x v="0"/>
    <m/>
    <s v="moustiquaire pagne"/>
    <n v="0"/>
    <n v="0"/>
    <n v="0"/>
    <n v="0"/>
    <n v="0"/>
    <n v="0"/>
    <n v="0"/>
    <n v="0"/>
    <n v="0"/>
    <n v="0"/>
    <n v="0"/>
    <n v="1"/>
    <n v="0"/>
    <n v="1"/>
    <n v="0"/>
    <n v="0"/>
    <m/>
    <s v="prix_fournisseurs"/>
    <n v="0"/>
    <n v="0"/>
    <n v="0"/>
    <n v="0"/>
    <n v="1"/>
    <n v="0"/>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m/>
    <m/>
    <m/>
    <n v="384155793"/>
    <d v="2023-01-17T17:17:36"/>
    <m/>
    <m/>
    <s v="submitted_via_web"/>
    <s v="bkf_icsm"/>
    <m/>
  </r>
  <r>
    <n v="65"/>
    <s v="b35d691f-6955-4920-b88d-ffedb910b7ff"/>
    <d v="2023-01-17T00:00:00"/>
    <s v="ouahigouya"/>
    <d v="2023-01-17T15:20:48"/>
    <d v="2023-01-17T15:46:14"/>
    <s v="audit.csv"/>
    <m/>
    <m/>
    <x v="0"/>
    <d v="2023-01-17T00:00:00"/>
    <s v="nord"/>
    <s v="yatenga"/>
    <x v="0"/>
    <s v="central"/>
    <m/>
    <m/>
    <s v="ACTED"/>
    <s v="Marché de Ouahigouya"/>
    <m/>
    <s v="oui"/>
    <m/>
    <x v="1"/>
    <m/>
    <m/>
    <x v="6"/>
    <n v="0"/>
    <n v="1"/>
    <n v="1"/>
    <n v="0"/>
    <n v="2"/>
    <m/>
    <x v="0"/>
    <m/>
    <x v="0"/>
    <m/>
    <m/>
    <m/>
    <m/>
    <m/>
    <m/>
    <x v="3"/>
    <m/>
    <m/>
    <m/>
    <m/>
    <m/>
    <x v="0"/>
    <m/>
    <m/>
    <m/>
    <m/>
    <m/>
    <m/>
    <x v="1"/>
    <s v="boule400g boule250g"/>
    <n v="1"/>
    <n v="1"/>
    <n v="450"/>
    <n v="300"/>
    <x v="1"/>
    <m/>
    <m/>
    <n v="30"/>
    <n v="1"/>
    <n v="0"/>
    <m/>
    <x v="1"/>
    <m/>
    <s v="bidon savon400gr"/>
    <n v="0"/>
    <n v="1"/>
    <n v="1"/>
    <n v="0"/>
    <m/>
    <s v="prix_fournisseurs"/>
    <n v="0"/>
    <n v="0"/>
    <n v="0"/>
    <n v="0"/>
    <n v="1"/>
    <n v="0"/>
    <n v="0"/>
    <n v="0"/>
    <n v="0"/>
    <n v="0"/>
    <n v="0"/>
    <m/>
    <m/>
    <s v="prix_hausse"/>
    <n v="0"/>
    <n v="1"/>
    <n v="0"/>
    <n v="0"/>
    <s v="bidon savon400gr"/>
    <n v="0"/>
    <n v="1"/>
    <n v="1"/>
    <n v="0"/>
    <s v="Hausse_prix_fournisseurs"/>
    <n v="0"/>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m/>
    <m/>
    <m/>
    <n v="384155832"/>
    <d v="2023-01-17T17:17:40"/>
    <m/>
    <m/>
    <s v="submitted_via_web"/>
    <s v="bkf_icsm"/>
    <m/>
  </r>
  <r>
    <n v="66"/>
    <s v="ee065b73-b7c9-4596-b8fc-75cb2c032c5d"/>
    <d v="2023-01-17T00:00:00"/>
    <s v="ouahigouya"/>
    <d v="2023-01-17T15:57:06"/>
    <d v="2023-01-17T16:21:50"/>
    <s v="audit.csv"/>
    <m/>
    <m/>
    <x v="0"/>
    <d v="2023-01-17T00:00:00"/>
    <s v="nord"/>
    <s v="yatenga"/>
    <x v="0"/>
    <s v="central"/>
    <m/>
    <m/>
    <s v="ACTED"/>
    <s v="Marché de Ouahigouy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1"/>
    <s v="6kg 3kg 12kg"/>
    <n v="1"/>
    <n v="1"/>
    <n v="1"/>
    <n v="16000"/>
    <n v="30000"/>
    <n v="35000"/>
    <x v="1"/>
    <m/>
    <m/>
    <n v="10"/>
    <n v="20"/>
    <n v="1"/>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cout_transport"/>
    <n v="0"/>
    <n v="0"/>
    <n v="0"/>
    <n v="0"/>
    <n v="0"/>
    <n v="0"/>
    <n v="1"/>
    <n v="0"/>
    <n v="0"/>
    <n v="0"/>
    <n v="0"/>
    <m/>
    <m/>
    <s v="prix_hausse"/>
    <n v="0"/>
    <n v="1"/>
    <n v="0"/>
    <n v="0"/>
    <s v="combustible_gaz"/>
    <n v="0"/>
    <n v="0"/>
    <n v="1"/>
    <n v="0"/>
    <n v="0"/>
    <n v="0"/>
    <n v="0"/>
    <n v="0"/>
    <n v="0"/>
    <n v="0"/>
    <n v="0"/>
    <n v="0"/>
    <n v="0"/>
    <n v="0"/>
    <n v="0"/>
    <n v="0"/>
    <s v="hausse_demande_clients baisse_offre_rupturestocks"/>
    <n v="0"/>
    <n v="0"/>
    <n v="0"/>
    <n v="1"/>
    <n v="0"/>
    <n v="0"/>
    <n v="1"/>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s v="Il y a une pénurie de gaz"/>
    <m/>
    <m/>
    <n v="384155870"/>
    <d v="2023-01-17T17:17:45"/>
    <m/>
    <m/>
    <s v="submitted_via_web"/>
    <s v="bkf_icsm"/>
    <m/>
  </r>
  <r>
    <n v="67"/>
    <s v="f1291a64-710f-48cb-92a5-039b4213128c"/>
    <d v="2023-01-17T00:00:00"/>
    <s v="ouahigouya"/>
    <d v="2023-01-17T16:46:37"/>
    <d v="2023-01-17T17:02:22"/>
    <s v="audit.csv"/>
    <m/>
    <m/>
    <x v="0"/>
    <d v="2023-01-17T00:00:00"/>
    <s v="nord"/>
    <s v="yatenga"/>
    <x v="0"/>
    <s v="central"/>
    <m/>
    <m/>
    <s v="ACTED"/>
    <s v="Marché de Ouahigouya"/>
    <m/>
    <s v="oui"/>
    <m/>
    <x v="2"/>
    <m/>
    <m/>
    <x v="5"/>
    <n v="0"/>
    <n v="1"/>
    <n v="0"/>
    <n v="0"/>
    <n v="1"/>
    <m/>
    <x v="0"/>
    <m/>
    <x v="0"/>
    <m/>
    <m/>
    <m/>
    <m/>
    <m/>
    <m/>
    <x v="3"/>
    <m/>
    <m/>
    <m/>
    <m/>
    <m/>
    <x v="0"/>
    <m/>
    <m/>
    <m/>
    <m/>
    <m/>
    <m/>
    <x v="0"/>
    <m/>
    <m/>
    <m/>
    <m/>
    <m/>
    <x v="0"/>
    <m/>
    <m/>
    <m/>
    <m/>
    <m/>
    <m/>
    <x v="1"/>
    <m/>
    <s v="bidon"/>
    <n v="0"/>
    <n v="1"/>
    <n v="0"/>
    <n v="0"/>
    <m/>
    <s v="prix_fournisseurs"/>
    <n v="0"/>
    <n v="0"/>
    <n v="0"/>
    <n v="0"/>
    <n v="1"/>
    <n v="0"/>
    <n v="0"/>
    <n v="0"/>
    <n v="0"/>
    <n v="0"/>
    <n v="0"/>
    <m/>
    <m/>
    <s v="prix_hausse"/>
    <n v="0"/>
    <n v="1"/>
    <n v="0"/>
    <n v="0"/>
    <s v="bidon"/>
    <n v="0"/>
    <n v="1"/>
    <n v="0"/>
    <n v="0"/>
    <s v="Hausse_prix_fournisseurs"/>
    <n v="0"/>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m/>
    <m/>
    <m/>
    <n v="384155888"/>
    <d v="2023-01-17T17:17:47"/>
    <m/>
    <m/>
    <s v="submitted_via_web"/>
    <s v="bkf_icsm"/>
    <m/>
  </r>
  <r>
    <n v="68"/>
    <s v="3796cd59-e3d2-43c0-853d-0aa77b936702"/>
    <d v="2023-01-18T00:00:00"/>
    <s v="boussouma"/>
    <d v="2023-01-18T09:59:20"/>
    <d v="2023-01-18T10:16:59"/>
    <s v="audit.csv"/>
    <m/>
    <m/>
    <x v="0"/>
    <d v="2023-01-18T00:00:00"/>
    <s v="centre_nord"/>
    <s v="sanmatenga"/>
    <x v="1"/>
    <s v="central"/>
    <m/>
    <m/>
    <s v="ACTED"/>
    <s v="Marché de Boussouma"/>
    <m/>
    <s v="oui"/>
    <m/>
    <x v="0"/>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5"/>
    <n v="0"/>
    <n v="0"/>
    <n v="0"/>
    <n v="0"/>
    <n v="0"/>
    <n v="1"/>
    <n v="0"/>
    <n v="0"/>
    <n v="0"/>
    <n v="0"/>
    <n v="0"/>
    <n v="0"/>
    <n v="0"/>
    <n v="0"/>
    <n v="0"/>
    <n v="0"/>
    <n v="0"/>
    <n v="0"/>
    <n v="0"/>
    <n v="0"/>
    <n v="0"/>
    <n v="0"/>
    <n v="0"/>
    <n v="0"/>
    <n v="0"/>
    <n v="1"/>
    <n v="1"/>
    <n v="0"/>
    <n v="3"/>
    <m/>
    <x v="0"/>
    <m/>
    <m/>
    <m/>
    <m/>
    <m/>
    <m/>
    <m/>
    <m/>
    <m/>
    <m/>
    <m/>
    <x v="0"/>
    <m/>
    <m/>
    <x v="0"/>
    <m/>
    <m/>
    <m/>
    <m/>
    <m/>
    <m/>
    <m/>
    <m/>
    <m/>
    <m/>
    <m/>
    <m/>
    <m/>
    <m/>
    <m/>
    <m/>
    <m/>
    <m/>
    <m/>
    <m/>
    <m/>
    <m/>
    <m/>
    <m/>
    <m/>
    <m/>
    <m/>
    <m/>
    <m/>
    <x v="0"/>
    <m/>
    <m/>
    <m/>
    <m/>
    <m/>
    <m/>
    <m/>
    <m/>
    <m/>
    <m/>
    <m/>
    <m/>
    <m/>
    <m/>
    <x v="0"/>
    <m/>
    <m/>
    <m/>
    <m/>
    <m/>
    <m/>
    <m/>
    <m/>
    <m/>
    <m/>
    <m/>
    <m/>
    <m/>
    <m/>
    <x v="1"/>
    <s v="kg"/>
    <n v="1"/>
    <n v="0"/>
    <n v="0"/>
    <n v="400"/>
    <m/>
    <m/>
    <s v="meme_commune"/>
    <m/>
    <m/>
    <n v="14"/>
    <n v="1"/>
    <n v="0"/>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1"/>
    <s v="poudre morceaux"/>
    <n v="1"/>
    <n v="1"/>
    <n v="750"/>
    <n v="650"/>
    <s v="meme_commune"/>
    <m/>
    <m/>
    <n v="21"/>
    <n v="1"/>
    <n v="0"/>
    <m/>
    <x v="1"/>
    <n v="500"/>
    <s v="meme_commune"/>
    <m/>
    <m/>
    <n v="30"/>
    <n v="1"/>
    <n v="0"/>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1743"/>
    <d v="2023-01-18T14:34:30"/>
    <m/>
    <m/>
    <s v="submitted_via_web"/>
    <s v="bkf_icsm"/>
    <m/>
  </r>
  <r>
    <n v="69"/>
    <s v="0d5f99ed-b8dc-4945-824e-3477bbcaea15"/>
    <d v="2023-01-18T00:00:00"/>
    <s v="boussouma"/>
    <d v="2023-01-18T10:31:01"/>
    <d v="2023-01-18T10:34:40"/>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6"/>
    <n v="0"/>
    <n v="0"/>
    <n v="0"/>
    <n v="0"/>
    <n v="0"/>
    <n v="0"/>
    <n v="0"/>
    <n v="0"/>
    <n v="0"/>
    <n v="0"/>
    <n v="0"/>
    <n v="0"/>
    <n v="0"/>
    <n v="0"/>
    <n v="0"/>
    <n v="0"/>
    <n v="0"/>
    <n v="0"/>
    <n v="0"/>
    <n v="0"/>
    <n v="0"/>
    <n v="0"/>
    <n v="0"/>
    <n v="0"/>
    <n v="0"/>
    <n v="0"/>
    <n v="1"/>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1"/>
    <n v="600"/>
    <s v="meme_commune"/>
    <m/>
    <m/>
    <n v="21"/>
    <n v="1"/>
    <n v="0"/>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1775"/>
    <d v="2023-01-18T14:34:34"/>
    <m/>
    <m/>
    <s v="submitted_via_web"/>
    <s v="bkf_icsm"/>
    <m/>
  </r>
  <r>
    <n v="70"/>
    <s v="19db743d-b353-424e-b51d-b2322fcd6c94"/>
    <d v="2023-01-18T00:00:00"/>
    <s v="boussouma"/>
    <d v="2023-01-18T10:39:01"/>
    <d v="2023-01-18T11:17:47"/>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7"/>
    <n v="1"/>
    <n v="1"/>
    <n v="1"/>
    <n v="1"/>
    <n v="1"/>
    <n v="0"/>
    <n v="0"/>
    <n v="0"/>
    <n v="0"/>
    <n v="0"/>
    <n v="0"/>
    <n v="0"/>
    <n v="0"/>
    <n v="0"/>
    <n v="0"/>
    <n v="0"/>
    <n v="1"/>
    <n v="1"/>
    <n v="1"/>
    <n v="1"/>
    <n v="0"/>
    <n v="0"/>
    <n v="0"/>
    <n v="0"/>
    <n v="0"/>
    <n v="0"/>
    <n v="0"/>
    <n v="0"/>
    <n v="9"/>
    <m/>
    <x v="1"/>
    <s v="yorouba tine"/>
    <n v="0"/>
    <n v="1"/>
    <n v="1"/>
    <m/>
    <n v="750"/>
    <n v="5250"/>
    <s v="meme_commune"/>
    <m/>
    <m/>
    <n v="21"/>
    <x v="1"/>
    <n v="0"/>
    <m/>
    <x v="1"/>
    <s v="yorouba tine"/>
    <n v="0"/>
    <n v="1"/>
    <n v="1"/>
    <m/>
    <n v="600"/>
    <n v="4200"/>
    <s v="meme_commune"/>
    <m/>
    <m/>
    <n v="21"/>
    <n v="3"/>
    <n v="0"/>
    <m/>
    <s v="disponible"/>
    <s v="yorouba tine"/>
    <n v="0"/>
    <n v="1"/>
    <n v="1"/>
    <m/>
    <n v="300"/>
    <n v="900"/>
    <s v="meme_commune"/>
    <m/>
    <m/>
    <n v="30"/>
    <n v="3"/>
    <n v="0"/>
    <m/>
    <x v="1"/>
    <s v="yorouba tine"/>
    <n v="0"/>
    <n v="1"/>
    <n v="1"/>
    <m/>
    <n v="650"/>
    <n v="4550"/>
    <s v="meme_commune"/>
    <m/>
    <m/>
    <n v="21"/>
    <n v="3"/>
    <n v="0"/>
    <m/>
    <x v="1"/>
    <s v="yorouba tine"/>
    <n v="0"/>
    <n v="1"/>
    <n v="1"/>
    <m/>
    <n v="1350"/>
    <n v="9450"/>
    <s v="meme_commune"/>
    <m/>
    <m/>
    <n v="21"/>
    <n v="3"/>
    <n v="0"/>
    <m/>
    <x v="0"/>
    <m/>
    <m/>
    <m/>
    <m/>
    <m/>
    <m/>
    <m/>
    <m/>
    <m/>
    <m/>
    <m/>
    <m/>
    <m/>
    <m/>
    <x v="0"/>
    <m/>
    <m/>
    <m/>
    <m/>
    <m/>
    <m/>
    <m/>
    <m/>
    <m/>
    <m/>
    <m/>
    <m/>
    <m/>
    <m/>
    <x v="0"/>
    <m/>
    <m/>
    <m/>
    <m/>
    <m/>
    <m/>
    <m/>
    <m/>
    <x v="0"/>
    <m/>
    <m/>
    <m/>
    <m/>
    <m/>
    <m/>
    <m/>
    <m/>
    <x v="0"/>
    <m/>
    <m/>
    <m/>
    <m/>
    <m/>
    <m/>
    <m/>
    <m/>
    <x v="0"/>
    <m/>
    <m/>
    <m/>
    <m/>
    <m/>
    <x v="0"/>
    <m/>
    <m/>
    <x v="0"/>
    <m/>
    <m/>
    <m/>
    <m/>
    <m/>
    <m/>
    <m/>
    <m/>
    <x v="0"/>
    <m/>
    <m/>
    <m/>
    <m/>
    <m/>
    <m/>
    <m/>
    <m/>
    <x v="0"/>
    <m/>
    <m/>
    <m/>
    <m/>
    <m/>
    <m/>
    <m/>
    <m/>
    <x v="0"/>
    <m/>
    <m/>
    <m/>
    <m/>
    <m/>
    <m/>
    <m/>
    <m/>
    <x v="0"/>
    <m/>
    <m/>
    <m/>
    <m/>
    <m/>
    <m/>
    <m/>
    <m/>
    <x v="1"/>
    <s v="yorouba tine"/>
    <n v="0"/>
    <n v="1"/>
    <n v="1"/>
    <m/>
    <n v="1200"/>
    <n v="8400"/>
    <s v="meme_commune"/>
    <m/>
    <m/>
    <n v="21"/>
    <n v="3"/>
    <n v="0"/>
    <m/>
    <x v="1"/>
    <s v="yorouba tine"/>
    <n v="0"/>
    <n v="1"/>
    <n v="1"/>
    <m/>
    <n v="500"/>
    <n v="3500"/>
    <s v="meme_commune"/>
    <m/>
    <m/>
    <n v="15"/>
    <n v="3"/>
    <n v="0"/>
    <m/>
    <x v="1"/>
    <s v="tine yorouba"/>
    <n v="0"/>
    <n v="1"/>
    <n v="1"/>
    <m/>
    <n v="1500"/>
    <n v="10500"/>
    <s v="meme_commune"/>
    <m/>
    <m/>
    <n v="21"/>
    <n v="3"/>
    <n v="0"/>
    <m/>
    <x v="1"/>
    <s v="yorouba tine"/>
    <n v="0"/>
    <n v="1"/>
    <n v="1"/>
    <m/>
    <n v="1400"/>
    <n v="9800"/>
    <s v="meme_commune"/>
    <m/>
    <m/>
    <n v="21"/>
    <n v="3"/>
    <n v="0"/>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hausse"/>
    <n v="0"/>
    <n v="1"/>
    <n v="0"/>
    <n v="0"/>
    <s v="mais sorgho_rouge sorgho_blanc mil riz_local niebe arachide_coque arachide_graine voandzou"/>
    <n v="1"/>
    <n v="1"/>
    <n v="1"/>
    <n v="1"/>
    <n v="1"/>
    <n v="0"/>
    <n v="0"/>
    <n v="0"/>
    <n v="0"/>
    <n v="0"/>
    <n v="0"/>
    <n v="0"/>
    <n v="0"/>
    <n v="0"/>
    <n v="0"/>
    <n v="0"/>
    <n v="1"/>
    <n v="1"/>
    <n v="1"/>
    <n v="1"/>
    <n v="0"/>
    <n v="0"/>
    <n v="0"/>
    <n v="0"/>
    <n v="0"/>
    <n v="0"/>
    <n v="0"/>
    <n v="0"/>
    <s v="Hausse_prix_fournisseurs baisse_offre_rupturestocks"/>
    <n v="0"/>
    <n v="0"/>
    <n v="0"/>
    <n v="0"/>
    <n v="0"/>
    <n v="1"/>
    <n v="1"/>
    <n v="0"/>
    <n v="0"/>
    <n v="0"/>
    <n v="0"/>
    <n v="0"/>
    <x v="0"/>
    <m/>
    <m/>
    <m/>
    <m/>
    <m/>
    <m/>
    <m/>
    <m/>
    <m/>
    <m/>
    <m/>
    <m/>
    <m/>
    <m/>
    <m/>
    <m/>
    <m/>
    <m/>
    <m/>
    <m/>
    <m/>
    <m/>
    <m/>
    <m/>
    <m/>
    <m/>
    <m/>
    <m/>
    <m/>
    <m/>
    <m/>
    <m/>
    <m/>
    <m/>
    <m/>
    <m/>
    <m/>
    <m/>
    <m/>
    <m/>
    <m/>
    <m/>
    <m/>
    <m/>
    <s v="espece paiementmob"/>
    <n v="1"/>
    <n v="0"/>
    <n v="0"/>
    <n v="1"/>
    <n v="0"/>
    <n v="0"/>
    <x v="0"/>
    <x v="0"/>
    <x v="1"/>
    <m/>
    <m/>
    <m/>
    <m/>
    <m/>
    <m/>
    <m/>
    <m/>
    <m/>
    <x v="0"/>
    <s v="personne"/>
    <n v="0"/>
    <n v="0"/>
    <n v="0"/>
    <n v="0"/>
    <n v="0"/>
    <n v="0"/>
    <n v="0"/>
    <n v="1"/>
    <n v="0"/>
    <x v="0"/>
    <m/>
    <m/>
    <m/>
    <n v="384441801"/>
    <d v="2023-01-18T14:34:37"/>
    <m/>
    <m/>
    <s v="submitted_via_web"/>
    <s v="bkf_icsm"/>
    <m/>
  </r>
  <r>
    <n v="71"/>
    <s v="a630b689-bb89-469b-9f35-014bf6712da2"/>
    <d v="2023-01-18T00:00:00"/>
    <s v="boussouma"/>
    <d v="2023-01-18T11:39:47"/>
    <d v="2023-01-18T12:00:20"/>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8"/>
    <n v="0"/>
    <n v="0"/>
    <n v="0"/>
    <n v="0"/>
    <n v="0"/>
    <n v="0"/>
    <n v="0"/>
    <n v="0"/>
    <n v="0"/>
    <n v="0"/>
    <n v="0"/>
    <n v="0"/>
    <n v="0"/>
    <n v="0"/>
    <n v="0"/>
    <n v="0"/>
    <n v="0"/>
    <n v="1"/>
    <n v="1"/>
    <n v="1"/>
    <n v="0"/>
    <n v="0"/>
    <n v="0"/>
    <n v="0"/>
    <n v="0"/>
    <n v="0"/>
    <n v="0"/>
    <n v="0"/>
    <n v="3"/>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1"/>
    <s v="yorouba tine"/>
    <n v="0"/>
    <n v="1"/>
    <n v="1"/>
    <m/>
    <n v="700"/>
    <n v="4000"/>
    <s v="meme_localite"/>
    <m/>
    <m/>
    <n v="21"/>
    <n v="3"/>
    <n v="0"/>
    <m/>
    <x v="1"/>
    <s v="yorouba tine"/>
    <n v="0"/>
    <n v="1"/>
    <n v="1"/>
    <m/>
    <n v="1500"/>
    <n v="10500"/>
    <s v="meme_localite"/>
    <m/>
    <m/>
    <n v="21"/>
    <n v="3"/>
    <n v="0"/>
    <m/>
    <x v="1"/>
    <s v="yorouba tine"/>
    <n v="0"/>
    <n v="1"/>
    <n v="1"/>
    <m/>
    <n v="1400"/>
    <n v="9800"/>
    <s v="meme_localite"/>
    <m/>
    <m/>
    <n v="21"/>
    <n v="3"/>
    <n v="0"/>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1909"/>
    <d v="2023-01-18T14:34:50"/>
    <m/>
    <m/>
    <s v="submitted_via_web"/>
    <s v="bkf_icsm"/>
    <m/>
  </r>
  <r>
    <n v="72"/>
    <s v="0f02f6a6-6b84-4c88-8f1d-cf8d78d98a84"/>
    <d v="2023-01-18T00:00:00"/>
    <s v="boussouma"/>
    <d v="2023-01-18T12:14:36"/>
    <d v="2023-01-18T12:24:06"/>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9"/>
    <n v="0"/>
    <n v="0"/>
    <n v="0"/>
    <n v="0"/>
    <n v="0"/>
    <n v="0"/>
    <n v="0"/>
    <n v="0"/>
    <n v="0"/>
    <n v="0"/>
    <n v="0"/>
    <n v="0"/>
    <n v="0"/>
    <n v="0"/>
    <n v="0"/>
    <n v="0"/>
    <n v="0"/>
    <n v="0"/>
    <n v="0"/>
    <n v="0"/>
    <n v="0"/>
    <n v="0"/>
    <n v="0"/>
    <n v="1"/>
    <n v="1"/>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1"/>
    <n v="1500"/>
    <s v="meme_commune"/>
    <m/>
    <m/>
    <n v="14"/>
    <n v="2"/>
    <n v="0"/>
    <m/>
    <x v="1"/>
    <s v="litre boule"/>
    <n v="1"/>
    <n v="0"/>
    <n v="1"/>
    <n v="2700"/>
    <m/>
    <n v="100"/>
    <s v="meme_localite"/>
    <m/>
    <m/>
    <n v="14"/>
    <n v="3"/>
    <n v="0"/>
    <m/>
    <x v="0"/>
    <m/>
    <m/>
    <m/>
    <m/>
    <m/>
    <m/>
    <m/>
    <m/>
    <m/>
    <m/>
    <m/>
    <m/>
    <x v="0"/>
    <m/>
    <m/>
    <m/>
    <m/>
    <m/>
    <m/>
    <m/>
    <m/>
    <x v="2"/>
    <m/>
    <m/>
    <m/>
    <m/>
    <m/>
    <m/>
    <m/>
    <m/>
    <m/>
    <m/>
    <m/>
    <m/>
    <m/>
    <m/>
    <m/>
    <m/>
    <m/>
    <m/>
    <m/>
    <m/>
    <m/>
    <m/>
    <m/>
    <m/>
    <m/>
    <m/>
    <m/>
    <m/>
    <m/>
    <m/>
    <m/>
    <m/>
    <m/>
    <m/>
    <m/>
    <m/>
    <m/>
    <m/>
    <m/>
    <m/>
    <m/>
    <m/>
    <m/>
    <m/>
    <m/>
    <m/>
    <s v="prix_hausse"/>
    <n v="0"/>
    <n v="1"/>
    <n v="0"/>
    <n v="0"/>
    <s v="huile beurre"/>
    <n v="0"/>
    <n v="0"/>
    <n v="0"/>
    <n v="0"/>
    <n v="0"/>
    <n v="0"/>
    <n v="0"/>
    <n v="0"/>
    <n v="0"/>
    <n v="0"/>
    <n v="0"/>
    <n v="0"/>
    <n v="0"/>
    <n v="0"/>
    <n v="0"/>
    <n v="0"/>
    <n v="0"/>
    <n v="0"/>
    <n v="0"/>
    <n v="0"/>
    <n v="0"/>
    <n v="0"/>
    <n v="0"/>
    <n v="1"/>
    <n v="1"/>
    <n v="0"/>
    <n v="0"/>
    <n v="0"/>
    <s v="Hausse_prix_fournisseurs baisse_offre_rupturestocks"/>
    <n v="0"/>
    <n v="0"/>
    <n v="0"/>
    <n v="0"/>
    <n v="0"/>
    <n v="1"/>
    <n v="1"/>
    <n v="0"/>
    <n v="0"/>
    <n v="0"/>
    <n v="0"/>
    <n v="0"/>
    <x v="0"/>
    <m/>
    <m/>
    <m/>
    <m/>
    <m/>
    <m/>
    <m/>
    <m/>
    <m/>
    <m/>
    <m/>
    <m/>
    <m/>
    <m/>
    <m/>
    <m/>
    <m/>
    <m/>
    <m/>
    <m/>
    <m/>
    <m/>
    <m/>
    <m/>
    <m/>
    <m/>
    <m/>
    <m/>
    <m/>
    <m/>
    <m/>
    <m/>
    <m/>
    <m/>
    <m/>
    <m/>
    <m/>
    <m/>
    <m/>
    <m/>
    <m/>
    <m/>
    <m/>
    <m/>
    <s v="espece"/>
    <n v="1"/>
    <n v="0"/>
    <n v="0"/>
    <n v="0"/>
    <n v="0"/>
    <n v="0"/>
    <x v="0"/>
    <x v="1"/>
    <x v="1"/>
    <m/>
    <m/>
    <m/>
    <m/>
    <m/>
    <m/>
    <m/>
    <m/>
    <m/>
    <x v="0"/>
    <s v="personne"/>
    <n v="0"/>
    <n v="0"/>
    <n v="0"/>
    <n v="0"/>
    <n v="0"/>
    <n v="0"/>
    <n v="0"/>
    <n v="1"/>
    <n v="0"/>
    <x v="0"/>
    <s v="Merci"/>
    <m/>
    <m/>
    <n v="384441919"/>
    <d v="2023-01-18T14:34:52"/>
    <m/>
    <m/>
    <s v="submitted_via_web"/>
    <s v="bkf_icsm"/>
    <m/>
  </r>
  <r>
    <n v="73"/>
    <s v="386a6d6b-0ee4-4d92-b432-e2021bb4460a"/>
    <d v="2023-01-18T00:00:00"/>
    <s v="boussouma"/>
    <d v="2023-01-18T12:30:59"/>
    <d v="2023-01-18T12:43:03"/>
    <s v="audit.csv"/>
    <m/>
    <m/>
    <x v="0"/>
    <d v="2023-01-18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9"/>
    <n v="0"/>
    <n v="0"/>
    <n v="0"/>
    <n v="0"/>
    <n v="0"/>
    <n v="0"/>
    <n v="0"/>
    <n v="0"/>
    <n v="0"/>
    <n v="0"/>
    <n v="0"/>
    <n v="0"/>
    <n v="0"/>
    <n v="0"/>
    <n v="0"/>
    <n v="0"/>
    <n v="0"/>
    <n v="0"/>
    <n v="0"/>
    <n v="0"/>
    <n v="0"/>
    <n v="0"/>
    <n v="0"/>
    <n v="1"/>
    <n v="1"/>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1"/>
    <n v="1400"/>
    <s v="meme_localite"/>
    <m/>
    <m/>
    <n v="14"/>
    <n v="3"/>
    <n v="0"/>
    <m/>
    <x v="1"/>
    <s v="litre boule"/>
    <n v="1"/>
    <n v="0"/>
    <n v="1"/>
    <n v="2700"/>
    <m/>
    <n v="200"/>
    <s v="meme_localite"/>
    <m/>
    <m/>
    <n v="15"/>
    <n v="3"/>
    <n v="0"/>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1928"/>
    <d v="2023-01-18T14:34:53"/>
    <m/>
    <m/>
    <s v="submitted_via_web"/>
    <s v="bkf_icsm"/>
    <m/>
  </r>
  <r>
    <n v="74"/>
    <s v="56944065-844f-4c3d-89e9-a7af7c0f5191"/>
    <d v="2023-01-18T00:00:00"/>
    <s v="boussouma"/>
    <d v="2023-01-18T12:56:04"/>
    <d v="2023-01-18T13:31:30"/>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0"/>
    <n v="0"/>
    <n v="0"/>
    <n v="0"/>
    <n v="0"/>
    <n v="0"/>
    <n v="0"/>
    <n v="1"/>
    <n v="1"/>
    <n v="1"/>
    <n v="1"/>
    <n v="1"/>
    <n v="0"/>
    <n v="0"/>
    <n v="0"/>
    <n v="0"/>
    <n v="0"/>
    <n v="0"/>
    <n v="0"/>
    <n v="0"/>
    <n v="0"/>
    <n v="1"/>
    <n v="1"/>
    <n v="1"/>
    <n v="0"/>
    <n v="0"/>
    <n v="0"/>
    <n v="0"/>
    <n v="0"/>
    <n v="8"/>
    <m/>
    <x v="0"/>
    <m/>
    <m/>
    <m/>
    <m/>
    <m/>
    <m/>
    <m/>
    <m/>
    <m/>
    <m/>
    <m/>
    <x v="0"/>
    <m/>
    <m/>
    <x v="0"/>
    <m/>
    <m/>
    <m/>
    <m/>
    <m/>
    <m/>
    <m/>
    <m/>
    <m/>
    <m/>
    <m/>
    <m/>
    <m/>
    <m/>
    <m/>
    <m/>
    <m/>
    <m/>
    <m/>
    <m/>
    <m/>
    <m/>
    <m/>
    <m/>
    <m/>
    <m/>
    <m/>
    <m/>
    <m/>
    <x v="0"/>
    <m/>
    <m/>
    <m/>
    <m/>
    <m/>
    <m/>
    <m/>
    <m/>
    <m/>
    <m/>
    <m/>
    <m/>
    <m/>
    <m/>
    <x v="0"/>
    <m/>
    <m/>
    <m/>
    <m/>
    <m/>
    <m/>
    <m/>
    <m/>
    <m/>
    <m/>
    <m/>
    <m/>
    <m/>
    <m/>
    <x v="0"/>
    <m/>
    <m/>
    <m/>
    <m/>
    <m/>
    <m/>
    <m/>
    <m/>
    <m/>
    <m/>
    <m/>
    <m/>
    <m/>
    <m/>
    <x v="1"/>
    <s v="tine yorouba kg"/>
    <n v="1"/>
    <n v="1"/>
    <n v="1"/>
    <n v="425"/>
    <n v="1250"/>
    <n v="8750"/>
    <s v="meme_localite"/>
    <m/>
    <m/>
    <n v="21"/>
    <n v="3"/>
    <n v="0"/>
    <m/>
    <x v="1"/>
    <n v="500"/>
    <s v="meme_localite"/>
    <m/>
    <m/>
    <n v="3"/>
    <n v="1"/>
    <n v="0"/>
    <m/>
    <x v="1"/>
    <n v="750"/>
    <s v="meme_localite"/>
    <m/>
    <m/>
    <n v="10"/>
    <n v="2"/>
    <n v="0"/>
    <m/>
    <x v="1"/>
    <n v="300"/>
    <s v="meme_localite"/>
    <m/>
    <m/>
    <n v="10"/>
    <n v="3"/>
    <n v="0"/>
    <m/>
    <x v="1"/>
    <m/>
    <m/>
    <m/>
    <m/>
    <m/>
    <x v="0"/>
    <m/>
    <m/>
    <x v="0"/>
    <m/>
    <m/>
    <m/>
    <m/>
    <m/>
    <m/>
    <m/>
    <m/>
    <x v="0"/>
    <m/>
    <m/>
    <m/>
    <m/>
    <m/>
    <m/>
    <m/>
    <m/>
    <x v="0"/>
    <m/>
    <m/>
    <m/>
    <m/>
    <m/>
    <m/>
    <m/>
    <m/>
    <x v="0"/>
    <m/>
    <m/>
    <m/>
    <m/>
    <m/>
    <m/>
    <m/>
    <m/>
    <x v="0"/>
    <m/>
    <m/>
    <m/>
    <m/>
    <m/>
    <m/>
    <m/>
    <m/>
    <x v="0"/>
    <m/>
    <m/>
    <m/>
    <m/>
    <m/>
    <m/>
    <m/>
    <m/>
    <m/>
    <m/>
    <m/>
    <m/>
    <m/>
    <m/>
    <x v="0"/>
    <m/>
    <m/>
    <m/>
    <m/>
    <m/>
    <m/>
    <m/>
    <m/>
    <m/>
    <m/>
    <m/>
    <m/>
    <m/>
    <m/>
    <x v="0"/>
    <m/>
    <m/>
    <m/>
    <m/>
    <m/>
    <m/>
    <m/>
    <m/>
    <m/>
    <m/>
    <m/>
    <m/>
    <m/>
    <m/>
    <x v="0"/>
    <m/>
    <m/>
    <m/>
    <m/>
    <m/>
    <m/>
    <m/>
    <m/>
    <m/>
    <m/>
    <m/>
    <m/>
    <m/>
    <m/>
    <x v="1"/>
    <s v="yorouba tas"/>
    <n v="0"/>
    <n v="1"/>
    <n v="1"/>
    <m/>
    <n v="600"/>
    <n v="200"/>
    <s v="meme_localite"/>
    <m/>
    <m/>
    <n v="15"/>
    <n v="2"/>
    <n v="0"/>
    <m/>
    <x v="1"/>
    <s v="tas"/>
    <n v="0"/>
    <n v="1"/>
    <m/>
    <n v="200"/>
    <s v="meme_localite"/>
    <m/>
    <m/>
    <n v="7"/>
    <n v="3"/>
    <n v="0"/>
    <m/>
    <x v="1"/>
    <s v="tas"/>
    <n v="0"/>
    <n v="1"/>
    <m/>
    <n v="200"/>
    <s v="meme_localite"/>
    <m/>
    <m/>
    <n v="7"/>
    <n v="3"/>
    <n v="0"/>
    <m/>
    <x v="0"/>
    <m/>
    <m/>
    <m/>
    <m/>
    <m/>
    <m/>
    <m/>
    <m/>
    <x v="0"/>
    <m/>
    <m/>
    <m/>
    <m/>
    <m/>
    <m/>
    <m/>
    <m/>
    <m/>
    <m/>
    <m/>
    <m/>
    <m/>
    <m/>
    <x v="0"/>
    <m/>
    <m/>
    <m/>
    <m/>
    <m/>
    <m/>
    <m/>
    <m/>
    <m/>
    <m/>
    <m/>
    <m/>
    <x v="0"/>
    <m/>
    <m/>
    <m/>
    <m/>
    <m/>
    <m/>
    <m/>
    <m/>
    <x v="1"/>
    <m/>
    <s v="pomme_de_terre"/>
    <n v="0"/>
    <n v="0"/>
    <n v="0"/>
    <n v="0"/>
    <n v="0"/>
    <n v="0"/>
    <n v="0"/>
    <n v="0"/>
    <n v="0"/>
    <n v="0"/>
    <n v="1"/>
    <n v="0"/>
    <n v="0"/>
    <n v="0"/>
    <n v="0"/>
    <n v="0"/>
    <n v="0"/>
    <n v="0"/>
    <n v="0"/>
    <n v="0"/>
    <n v="0"/>
    <n v="0"/>
    <n v="0"/>
    <n v="0"/>
    <n v="0"/>
    <n v="0"/>
    <n v="0"/>
    <n v="0"/>
    <m/>
    <s v="article_indisponible_saison"/>
    <n v="0"/>
    <n v="0"/>
    <n v="0"/>
    <n v="0"/>
    <n v="1"/>
    <n v="0"/>
    <n v="0"/>
    <n v="0"/>
    <n v="0"/>
    <n v="0"/>
    <n v="0"/>
    <n v="0"/>
    <m/>
    <m/>
    <s v="prix_hausse"/>
    <n v="0"/>
    <n v="1"/>
    <n v="0"/>
    <n v="0"/>
    <s v="igname patate"/>
    <n v="0"/>
    <n v="0"/>
    <n v="0"/>
    <n v="0"/>
    <n v="0"/>
    <n v="0"/>
    <n v="0"/>
    <n v="0"/>
    <n v="1"/>
    <n v="1"/>
    <n v="0"/>
    <n v="0"/>
    <n v="0"/>
    <n v="0"/>
    <n v="0"/>
    <n v="0"/>
    <n v="0"/>
    <n v="0"/>
    <n v="0"/>
    <n v="0"/>
    <n v="0"/>
    <n v="0"/>
    <n v="0"/>
    <n v="0"/>
    <n v="0"/>
    <n v="0"/>
    <n v="0"/>
    <n v="0"/>
    <s v="Hausse_prix_fournisseurs"/>
    <n v="0"/>
    <n v="0"/>
    <n v="0"/>
    <n v="0"/>
    <n v="0"/>
    <n v="1"/>
    <n v="0"/>
    <n v="0"/>
    <n v="0"/>
    <n v="0"/>
    <n v="0"/>
    <n v="0"/>
    <x v="0"/>
    <m/>
    <m/>
    <m/>
    <m/>
    <m/>
    <m/>
    <m/>
    <m/>
    <m/>
    <m/>
    <m/>
    <m/>
    <m/>
    <m/>
    <m/>
    <m/>
    <m/>
    <m/>
    <m/>
    <m/>
    <m/>
    <m/>
    <m/>
    <m/>
    <m/>
    <m/>
    <m/>
    <m/>
    <m/>
    <m/>
    <m/>
    <m/>
    <m/>
    <m/>
    <m/>
    <m/>
    <m/>
    <m/>
    <m/>
    <m/>
    <m/>
    <m/>
    <m/>
    <m/>
    <s v="espece"/>
    <n v="1"/>
    <n v="0"/>
    <n v="0"/>
    <n v="0"/>
    <n v="0"/>
    <n v="0"/>
    <x v="0"/>
    <x v="1"/>
    <x v="1"/>
    <m/>
    <m/>
    <m/>
    <m/>
    <m/>
    <m/>
    <m/>
    <m/>
    <m/>
    <x v="0"/>
    <s v="personne"/>
    <n v="0"/>
    <n v="0"/>
    <n v="0"/>
    <n v="0"/>
    <n v="0"/>
    <n v="0"/>
    <n v="0"/>
    <n v="1"/>
    <n v="0"/>
    <x v="0"/>
    <m/>
    <m/>
    <m/>
    <n v="384441942"/>
    <d v="2023-01-18T14:34:55"/>
    <m/>
    <m/>
    <s v="submitted_via_web"/>
    <s v="bkf_icsm"/>
    <m/>
  </r>
  <r>
    <n v="75"/>
    <s v="40af9cc4-5424-4ebd-963e-627338b46546"/>
    <d v="2023-01-18T00:00:00"/>
    <s v="boussouma"/>
    <d v="2023-01-18T13:46:57"/>
    <d v="2023-01-18T14:07:02"/>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1"/>
    <n v="0"/>
    <n v="0"/>
    <n v="0"/>
    <n v="0"/>
    <n v="0"/>
    <n v="0"/>
    <n v="0"/>
    <n v="0"/>
    <n v="0"/>
    <n v="0"/>
    <n v="0"/>
    <n v="0"/>
    <n v="0"/>
    <n v="0"/>
    <n v="0"/>
    <n v="0"/>
    <n v="0"/>
    <n v="0"/>
    <n v="0"/>
    <n v="0"/>
    <n v="1"/>
    <n v="1"/>
    <n v="1"/>
    <n v="0"/>
    <n v="0"/>
    <n v="0"/>
    <n v="0"/>
    <n v="0"/>
    <n v="3"/>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1"/>
    <s v="yorouba tas"/>
    <n v="0"/>
    <n v="1"/>
    <n v="1"/>
    <m/>
    <n v="600"/>
    <n v="200"/>
    <s v="meme_localite"/>
    <m/>
    <m/>
    <n v="14"/>
    <n v="1"/>
    <n v="0"/>
    <m/>
    <x v="1"/>
    <s v="tas"/>
    <n v="0"/>
    <n v="1"/>
    <m/>
    <n v="200"/>
    <s v="meme_localite"/>
    <m/>
    <m/>
    <n v="7"/>
    <n v="1"/>
    <n v="0"/>
    <m/>
    <x v="1"/>
    <s v="tas kg"/>
    <n v="1"/>
    <n v="1"/>
    <n v="500"/>
    <n v="200"/>
    <s v="meme_localite"/>
    <m/>
    <m/>
    <n v="7"/>
    <n v="1"/>
    <n v="0"/>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1958"/>
    <d v="2023-01-18T14:34:57"/>
    <m/>
    <m/>
    <s v="submitted_via_web"/>
    <s v="bkf_icsm"/>
    <m/>
  </r>
  <r>
    <n v="76"/>
    <s v="0bc0c447-ead4-4a49-99cf-3fad02860fe8"/>
    <d v="2023-01-18T00:00:00"/>
    <s v="boussouma"/>
    <d v="2023-01-18T09:57:34"/>
    <d v="2023-01-18T10:17:04"/>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2"/>
    <n v="0"/>
    <n v="0"/>
    <n v="0"/>
    <n v="0"/>
    <n v="0"/>
    <n v="1"/>
    <n v="0"/>
    <n v="0"/>
    <n v="0"/>
    <n v="0"/>
    <n v="0"/>
    <n v="0"/>
    <n v="0"/>
    <n v="0"/>
    <n v="0"/>
    <n v="0"/>
    <n v="0"/>
    <n v="0"/>
    <n v="0"/>
    <n v="0"/>
    <n v="0"/>
    <n v="0"/>
    <n v="0"/>
    <n v="0"/>
    <n v="0"/>
    <n v="1"/>
    <n v="1"/>
    <n v="0"/>
    <n v="3"/>
    <m/>
    <x v="0"/>
    <m/>
    <m/>
    <m/>
    <m/>
    <m/>
    <m/>
    <m/>
    <m/>
    <m/>
    <m/>
    <m/>
    <x v="0"/>
    <m/>
    <m/>
    <x v="0"/>
    <m/>
    <m/>
    <m/>
    <m/>
    <m/>
    <m/>
    <m/>
    <m/>
    <m/>
    <m/>
    <m/>
    <m/>
    <m/>
    <m/>
    <m/>
    <m/>
    <m/>
    <m/>
    <m/>
    <m/>
    <m/>
    <m/>
    <m/>
    <m/>
    <m/>
    <m/>
    <m/>
    <m/>
    <m/>
    <x v="0"/>
    <m/>
    <m/>
    <m/>
    <m/>
    <m/>
    <m/>
    <m/>
    <m/>
    <m/>
    <m/>
    <m/>
    <m/>
    <m/>
    <m/>
    <x v="0"/>
    <m/>
    <m/>
    <m/>
    <m/>
    <m/>
    <m/>
    <m/>
    <m/>
    <m/>
    <m/>
    <m/>
    <m/>
    <m/>
    <m/>
    <x v="1"/>
    <s v="kg"/>
    <n v="1"/>
    <n v="0"/>
    <n v="0"/>
    <n v="450"/>
    <m/>
    <m/>
    <s v="meme_pays"/>
    <m/>
    <m/>
    <n v="25"/>
    <n v="2"/>
    <n v="0"/>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1"/>
    <s v="poudre morceaux"/>
    <n v="1"/>
    <n v="1"/>
    <n v="650"/>
    <n v="750"/>
    <s v="meme_pays"/>
    <m/>
    <m/>
    <n v="20"/>
    <n v="2"/>
    <n v="0"/>
    <m/>
    <x v="1"/>
    <n v="500"/>
    <s v="meme_pays"/>
    <m/>
    <m/>
    <n v="25"/>
    <n v="1"/>
    <n v="0"/>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441957"/>
    <d v="2023-01-18T14:34:57"/>
    <m/>
    <m/>
    <s v="submitted_via_web"/>
    <s v="bkf_icsm"/>
    <m/>
  </r>
  <r>
    <n v="77"/>
    <s v="7b8dcab6-a93e-4fbb-bab4-24ae6f909d25"/>
    <d v="2023-01-18T00:00:00"/>
    <s v="boussouma"/>
    <d v="2023-01-18T10:26:06"/>
    <d v="2023-01-18T10:36:28"/>
    <s v="audit.csv"/>
    <m/>
    <m/>
    <x v="0"/>
    <d v="2023-01-18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3"/>
    <n v="0"/>
    <n v="0"/>
    <n v="0"/>
    <n v="0"/>
    <n v="0"/>
    <n v="1"/>
    <n v="0"/>
    <n v="0"/>
    <n v="0"/>
    <n v="0"/>
    <n v="0"/>
    <n v="0"/>
    <n v="0"/>
    <n v="0"/>
    <n v="0"/>
    <n v="0"/>
    <n v="0"/>
    <n v="0"/>
    <n v="0"/>
    <n v="0"/>
    <n v="0"/>
    <n v="0"/>
    <n v="0"/>
    <n v="0"/>
    <n v="0"/>
    <n v="0"/>
    <n v="0"/>
    <n v="0"/>
    <n v="1"/>
    <m/>
    <x v="0"/>
    <m/>
    <m/>
    <m/>
    <m/>
    <m/>
    <m/>
    <m/>
    <m/>
    <m/>
    <m/>
    <m/>
    <x v="0"/>
    <m/>
    <m/>
    <x v="0"/>
    <m/>
    <m/>
    <m/>
    <m/>
    <m/>
    <m/>
    <m/>
    <m/>
    <m/>
    <m/>
    <m/>
    <m/>
    <m/>
    <m/>
    <m/>
    <m/>
    <m/>
    <m/>
    <m/>
    <m/>
    <m/>
    <m/>
    <m/>
    <m/>
    <m/>
    <m/>
    <m/>
    <m/>
    <m/>
    <x v="0"/>
    <m/>
    <m/>
    <m/>
    <m/>
    <m/>
    <m/>
    <m/>
    <m/>
    <m/>
    <m/>
    <m/>
    <m/>
    <m/>
    <m/>
    <x v="0"/>
    <m/>
    <m/>
    <m/>
    <m/>
    <m/>
    <m/>
    <m/>
    <m/>
    <m/>
    <m/>
    <m/>
    <m/>
    <m/>
    <m/>
    <x v="1"/>
    <s v="kg"/>
    <n v="1"/>
    <n v="0"/>
    <n v="0"/>
    <n v="425"/>
    <m/>
    <m/>
    <s v="meme_pays"/>
    <m/>
    <m/>
    <n v="30"/>
    <n v="1"/>
    <n v="0"/>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441977"/>
    <d v="2023-01-18T14:35:00"/>
    <m/>
    <m/>
    <s v="submitted_via_web"/>
    <s v="bkf_icsm"/>
    <m/>
  </r>
  <r>
    <n v="78"/>
    <s v="680cbb08-53d2-4a10-9da0-5fe87b74d419"/>
    <d v="2023-01-18T00:00:00"/>
    <s v="boussouma"/>
    <d v="2023-01-18T10:38:39"/>
    <d v="2023-01-18T11:16:25"/>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4"/>
    <n v="1"/>
    <n v="1"/>
    <n v="1"/>
    <n v="1"/>
    <n v="1"/>
    <n v="0"/>
    <n v="0"/>
    <n v="0"/>
    <n v="0"/>
    <n v="0"/>
    <n v="0"/>
    <n v="0"/>
    <n v="0"/>
    <n v="0"/>
    <n v="0"/>
    <n v="0"/>
    <n v="1"/>
    <n v="1"/>
    <n v="1"/>
    <n v="1"/>
    <n v="0"/>
    <n v="0"/>
    <n v="0"/>
    <n v="0"/>
    <n v="0"/>
    <n v="0"/>
    <n v="0"/>
    <n v="0"/>
    <n v="9"/>
    <m/>
    <x v="1"/>
    <s v="yorouba tine"/>
    <n v="0"/>
    <n v="1"/>
    <n v="1"/>
    <m/>
    <n v="750"/>
    <n v="5250"/>
    <s v="meme_pays"/>
    <m/>
    <m/>
    <n v="30"/>
    <x v="2"/>
    <n v="0"/>
    <m/>
    <x v="1"/>
    <s v="yorouba tine"/>
    <n v="0"/>
    <n v="1"/>
    <n v="1"/>
    <m/>
    <n v="600"/>
    <n v="4200"/>
    <s v="meme_pays"/>
    <m/>
    <m/>
    <n v="40"/>
    <n v="2"/>
    <n v="0"/>
    <m/>
    <s v="disponible"/>
    <s v="yorouba tine"/>
    <n v="0"/>
    <n v="1"/>
    <n v="1"/>
    <m/>
    <n v="300"/>
    <n v="900"/>
    <s v="meme_pays"/>
    <m/>
    <m/>
    <n v="35"/>
    <n v="2"/>
    <n v="0"/>
    <m/>
    <x v="1"/>
    <s v="yorouba tine"/>
    <n v="0"/>
    <n v="1"/>
    <n v="1"/>
    <m/>
    <n v="650"/>
    <n v="4550"/>
    <s v="meme_pays"/>
    <m/>
    <m/>
    <n v="30"/>
    <n v="2"/>
    <n v="0"/>
    <m/>
    <x v="1"/>
    <s v="yorouba tine"/>
    <n v="0"/>
    <n v="1"/>
    <n v="1"/>
    <m/>
    <n v="1350"/>
    <n v="9450"/>
    <s v="meme_region"/>
    <m/>
    <m/>
    <n v="20"/>
    <n v="1"/>
    <n v="0"/>
    <m/>
    <x v="0"/>
    <m/>
    <m/>
    <m/>
    <m/>
    <m/>
    <m/>
    <m/>
    <m/>
    <m/>
    <m/>
    <m/>
    <m/>
    <m/>
    <m/>
    <x v="0"/>
    <m/>
    <m/>
    <m/>
    <m/>
    <m/>
    <m/>
    <m/>
    <m/>
    <m/>
    <m/>
    <m/>
    <m/>
    <m/>
    <m/>
    <x v="0"/>
    <m/>
    <m/>
    <m/>
    <m/>
    <m/>
    <m/>
    <m/>
    <m/>
    <x v="0"/>
    <m/>
    <m/>
    <m/>
    <m/>
    <m/>
    <m/>
    <m/>
    <m/>
    <x v="0"/>
    <m/>
    <m/>
    <m/>
    <m/>
    <m/>
    <m/>
    <m/>
    <m/>
    <x v="0"/>
    <m/>
    <m/>
    <m/>
    <m/>
    <m/>
    <x v="0"/>
    <m/>
    <m/>
    <x v="0"/>
    <m/>
    <m/>
    <m/>
    <m/>
    <m/>
    <m/>
    <m/>
    <m/>
    <x v="0"/>
    <m/>
    <m/>
    <m/>
    <m/>
    <m/>
    <m/>
    <m/>
    <m/>
    <x v="0"/>
    <m/>
    <m/>
    <m/>
    <m/>
    <m/>
    <m/>
    <m/>
    <m/>
    <x v="0"/>
    <m/>
    <m/>
    <m/>
    <m/>
    <m/>
    <m/>
    <m/>
    <m/>
    <x v="0"/>
    <m/>
    <m/>
    <m/>
    <m/>
    <m/>
    <m/>
    <m/>
    <m/>
    <x v="1"/>
    <s v="yorouba tine"/>
    <n v="0"/>
    <n v="1"/>
    <n v="1"/>
    <m/>
    <n v="1250"/>
    <n v="8450"/>
    <s v="meme_region"/>
    <m/>
    <m/>
    <n v="25"/>
    <n v="2"/>
    <n v="0"/>
    <m/>
    <x v="1"/>
    <s v="yorouba tine"/>
    <n v="0"/>
    <n v="1"/>
    <n v="1"/>
    <m/>
    <n v="500"/>
    <n v="3500"/>
    <s v="meme_pays"/>
    <m/>
    <m/>
    <n v="30"/>
    <n v="2"/>
    <n v="0"/>
    <m/>
    <x v="1"/>
    <s v="yorouba tine"/>
    <n v="0"/>
    <n v="1"/>
    <n v="1"/>
    <m/>
    <n v="1500"/>
    <n v="10500"/>
    <s v="meme_pays"/>
    <m/>
    <m/>
    <n v="20"/>
    <n v="2"/>
    <n v="0"/>
    <m/>
    <x v="1"/>
    <s v="yorouba tine"/>
    <n v="0"/>
    <n v="1"/>
    <n v="1"/>
    <m/>
    <n v="1400"/>
    <n v="9800"/>
    <s v="meme_pays"/>
    <m/>
    <m/>
    <n v="25"/>
    <n v="2"/>
    <n v="0"/>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hausse"/>
    <n v="0"/>
    <n v="1"/>
    <n v="0"/>
    <n v="0"/>
    <s v="mais sorgho_rouge sorgho_blanc mil riz_local arachide_coque niebe arachide_graine voandzou"/>
    <n v="1"/>
    <n v="1"/>
    <n v="1"/>
    <n v="1"/>
    <n v="1"/>
    <n v="0"/>
    <n v="0"/>
    <n v="0"/>
    <n v="0"/>
    <n v="0"/>
    <n v="0"/>
    <n v="0"/>
    <n v="0"/>
    <n v="0"/>
    <n v="0"/>
    <n v="0"/>
    <n v="1"/>
    <n v="1"/>
    <n v="1"/>
    <n v="1"/>
    <n v="0"/>
    <n v="0"/>
    <n v="0"/>
    <n v="0"/>
    <n v="0"/>
    <n v="0"/>
    <n v="0"/>
    <n v="0"/>
    <s v="hausse_couts"/>
    <n v="1"/>
    <n v="0"/>
    <n v="0"/>
    <n v="0"/>
    <n v="0"/>
    <n v="0"/>
    <n v="0"/>
    <n v="0"/>
    <n v="0"/>
    <n v="0"/>
    <n v="0"/>
    <n v="0"/>
    <x v="0"/>
    <m/>
    <m/>
    <m/>
    <m/>
    <m/>
    <m/>
    <m/>
    <m/>
    <m/>
    <m/>
    <m/>
    <m/>
    <m/>
    <m/>
    <m/>
    <m/>
    <m/>
    <m/>
    <m/>
    <m/>
    <m/>
    <m/>
    <m/>
    <m/>
    <m/>
    <m/>
    <m/>
    <m/>
    <m/>
    <m/>
    <m/>
    <m/>
    <m/>
    <m/>
    <m/>
    <m/>
    <m/>
    <m/>
    <m/>
    <m/>
    <m/>
    <m/>
    <m/>
    <m/>
    <s v="espece paiementmob"/>
    <n v="1"/>
    <n v="0"/>
    <n v="0"/>
    <n v="1"/>
    <n v="0"/>
    <n v="0"/>
    <x v="0"/>
    <x v="0"/>
    <x v="1"/>
    <m/>
    <m/>
    <m/>
    <m/>
    <m/>
    <m/>
    <m/>
    <m/>
    <m/>
    <x v="0"/>
    <s v="personne"/>
    <n v="0"/>
    <n v="0"/>
    <n v="0"/>
    <n v="0"/>
    <n v="0"/>
    <n v="0"/>
    <n v="0"/>
    <n v="1"/>
    <n v="0"/>
    <x v="0"/>
    <m/>
    <m/>
    <m/>
    <n v="384442038"/>
    <d v="2023-01-18T14:35:08"/>
    <m/>
    <m/>
    <s v="submitted_via_web"/>
    <s v="bkf_icsm"/>
    <m/>
  </r>
  <r>
    <n v="79"/>
    <s v="41dd117a-06c4-4e38-85af-b2ef4ea27883"/>
    <d v="2023-01-18T00:00:00"/>
    <s v="boussouma"/>
    <d v="2023-01-18T11:31:31"/>
    <d v="2023-01-18T12:01:59"/>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5"/>
    <n v="1"/>
    <n v="1"/>
    <n v="1"/>
    <n v="0"/>
    <n v="0"/>
    <n v="0"/>
    <n v="0"/>
    <n v="0"/>
    <n v="0"/>
    <n v="0"/>
    <n v="0"/>
    <n v="0"/>
    <n v="0"/>
    <n v="0"/>
    <n v="0"/>
    <n v="0"/>
    <n v="0"/>
    <n v="0"/>
    <n v="0"/>
    <n v="0"/>
    <n v="0"/>
    <n v="0"/>
    <n v="0"/>
    <n v="0"/>
    <n v="0"/>
    <n v="0"/>
    <n v="0"/>
    <n v="0"/>
    <n v="3"/>
    <m/>
    <x v="1"/>
    <s v="yorouba tine"/>
    <n v="0"/>
    <n v="1"/>
    <n v="1"/>
    <m/>
    <n v="750"/>
    <n v="5250"/>
    <s v="meme_pays"/>
    <m/>
    <m/>
    <n v="30"/>
    <x v="2"/>
    <n v="0"/>
    <m/>
    <x v="1"/>
    <s v="yorouba tine"/>
    <n v="0"/>
    <n v="1"/>
    <n v="1"/>
    <m/>
    <n v="600"/>
    <n v="4200"/>
    <s v="meme_pays"/>
    <m/>
    <m/>
    <n v="30"/>
    <n v="2"/>
    <n v="0"/>
    <m/>
    <s v="disponible"/>
    <s v="yorouba tine"/>
    <n v="0"/>
    <n v="1"/>
    <n v="1"/>
    <m/>
    <n v="300"/>
    <n v="900"/>
    <s v="meme_pays"/>
    <m/>
    <m/>
    <n v="25"/>
    <n v="2"/>
    <n v="0"/>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paiementmob"/>
    <n v="1"/>
    <n v="0"/>
    <n v="0"/>
    <n v="1"/>
    <n v="0"/>
    <n v="0"/>
    <x v="0"/>
    <x v="0"/>
    <x v="1"/>
    <m/>
    <m/>
    <m/>
    <m/>
    <m/>
    <m/>
    <m/>
    <m/>
    <m/>
    <x v="0"/>
    <s v="personne"/>
    <n v="0"/>
    <n v="0"/>
    <n v="0"/>
    <n v="0"/>
    <n v="0"/>
    <n v="0"/>
    <n v="0"/>
    <n v="1"/>
    <n v="0"/>
    <x v="0"/>
    <m/>
    <m/>
    <m/>
    <n v="384442066"/>
    <d v="2023-01-18T14:35:12"/>
    <m/>
    <m/>
    <s v="submitted_via_web"/>
    <s v="bkf_icsm"/>
    <m/>
  </r>
  <r>
    <n v="80"/>
    <s v="ac14eeac-e4f0-4f58-9374-c063bd694576"/>
    <d v="2023-01-18T00:00:00"/>
    <s v="boussouma"/>
    <d v="2023-01-18T12:13:52"/>
    <d v="2023-01-18T12:25:02"/>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6"/>
    <n v="0"/>
    <n v="0"/>
    <n v="0"/>
    <n v="0"/>
    <n v="0"/>
    <n v="0"/>
    <n v="0"/>
    <n v="0"/>
    <n v="0"/>
    <n v="0"/>
    <n v="0"/>
    <n v="0"/>
    <n v="0"/>
    <n v="0"/>
    <n v="0"/>
    <n v="0"/>
    <n v="0"/>
    <n v="0"/>
    <n v="0"/>
    <n v="0"/>
    <n v="0"/>
    <n v="0"/>
    <n v="0"/>
    <n v="1"/>
    <n v="1"/>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1"/>
    <n v="1450"/>
    <s v="meme_region"/>
    <m/>
    <m/>
    <n v="10"/>
    <n v="1"/>
    <n v="0"/>
    <m/>
    <x v="1"/>
    <s v="boule litre"/>
    <n v="1"/>
    <n v="0"/>
    <n v="1"/>
    <n v="2750"/>
    <m/>
    <n v="125"/>
    <s v="meme_pays"/>
    <m/>
    <m/>
    <n v="10"/>
    <n v="1"/>
    <n v="0"/>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074"/>
    <d v="2023-01-18T14:35:13"/>
    <m/>
    <m/>
    <s v="submitted_via_web"/>
    <s v="bkf_icsm"/>
    <m/>
  </r>
  <r>
    <n v="81"/>
    <s v="8a5d259d-c365-4ab7-8109-838b9b71fd1a"/>
    <d v="2023-01-18T00:00:00"/>
    <s v="boussouma"/>
    <d v="2023-01-18T12:29:54"/>
    <d v="2023-01-18T12:43:20"/>
    <s v="audit.csv"/>
    <m/>
    <m/>
    <x v="0"/>
    <d v="2023-01-18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7"/>
    <n v="0"/>
    <n v="0"/>
    <n v="0"/>
    <n v="0"/>
    <n v="0"/>
    <n v="0"/>
    <n v="0"/>
    <n v="0"/>
    <n v="0"/>
    <n v="0"/>
    <n v="0"/>
    <n v="0"/>
    <n v="0"/>
    <n v="0"/>
    <n v="1"/>
    <n v="1"/>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1"/>
    <n v="1350"/>
    <s v="meme_pays"/>
    <m/>
    <m/>
    <n v="15"/>
    <n v="1"/>
    <n v="0"/>
    <m/>
    <x v="1"/>
    <n v="650"/>
    <s v="meme_pays"/>
    <m/>
    <m/>
    <n v="3"/>
    <n v="1"/>
    <n v="0"/>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442096"/>
    <d v="2023-01-18T14:35:16"/>
    <m/>
    <m/>
    <s v="submitted_via_web"/>
    <s v="bkf_icsm"/>
    <m/>
  </r>
  <r>
    <n v="82"/>
    <s v="ce40ab25-740c-44d4-b396-122563d72b92"/>
    <d v="2023-01-18T00:00:00"/>
    <s v="boussouma"/>
    <d v="2023-01-18T12:46:52"/>
    <d v="2023-01-18T12:51:27"/>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7"/>
    <n v="0"/>
    <n v="0"/>
    <n v="0"/>
    <n v="0"/>
    <n v="0"/>
    <n v="0"/>
    <n v="0"/>
    <n v="0"/>
    <n v="0"/>
    <n v="0"/>
    <n v="0"/>
    <n v="0"/>
    <n v="0"/>
    <n v="0"/>
    <n v="1"/>
    <n v="1"/>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1"/>
    <n v="1300"/>
    <s v="meme_pays"/>
    <m/>
    <m/>
    <n v="20"/>
    <n v="1"/>
    <n v="0"/>
    <m/>
    <x v="1"/>
    <n v="600"/>
    <s v="meme_pays"/>
    <m/>
    <m/>
    <n v="10"/>
    <n v="1"/>
    <n v="0"/>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4442113"/>
    <d v="2023-01-18T14:35:18"/>
    <m/>
    <m/>
    <s v="submitted_via_web"/>
    <s v="bkf_icsm"/>
    <m/>
  </r>
  <r>
    <n v="83"/>
    <s v="f8d99b09-294e-4d2a-bace-0fa94200fd48"/>
    <d v="2023-01-18T00:00:00"/>
    <s v="boussouma"/>
    <d v="2023-01-18T12:56:36"/>
    <d v="2023-01-18T13:31:12"/>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8"/>
    <n v="0"/>
    <n v="0"/>
    <n v="0"/>
    <n v="0"/>
    <n v="0"/>
    <n v="0"/>
    <n v="1"/>
    <n v="1"/>
    <n v="1"/>
    <n v="1"/>
    <n v="1"/>
    <n v="0"/>
    <n v="0"/>
    <n v="0"/>
    <n v="0"/>
    <n v="0"/>
    <n v="0"/>
    <n v="0"/>
    <n v="0"/>
    <n v="0"/>
    <n v="1"/>
    <n v="1"/>
    <n v="1"/>
    <n v="0"/>
    <n v="0"/>
    <n v="0"/>
    <n v="0"/>
    <n v="0"/>
    <n v="8"/>
    <m/>
    <x v="0"/>
    <m/>
    <m/>
    <m/>
    <m/>
    <m/>
    <m/>
    <m/>
    <m/>
    <m/>
    <m/>
    <m/>
    <x v="0"/>
    <m/>
    <m/>
    <x v="0"/>
    <m/>
    <m/>
    <m/>
    <m/>
    <m/>
    <m/>
    <m/>
    <m/>
    <m/>
    <m/>
    <m/>
    <m/>
    <m/>
    <m/>
    <m/>
    <m/>
    <m/>
    <m/>
    <m/>
    <m/>
    <m/>
    <m/>
    <m/>
    <m/>
    <m/>
    <m/>
    <m/>
    <m/>
    <m/>
    <x v="0"/>
    <m/>
    <m/>
    <m/>
    <m/>
    <m/>
    <m/>
    <m/>
    <m/>
    <m/>
    <m/>
    <m/>
    <m/>
    <m/>
    <m/>
    <x v="0"/>
    <m/>
    <m/>
    <m/>
    <m/>
    <m/>
    <m/>
    <m/>
    <m/>
    <m/>
    <m/>
    <m/>
    <m/>
    <m/>
    <m/>
    <x v="0"/>
    <m/>
    <m/>
    <m/>
    <m/>
    <m/>
    <m/>
    <m/>
    <m/>
    <m/>
    <m/>
    <m/>
    <m/>
    <m/>
    <m/>
    <x v="1"/>
    <s v="yorouba tine kg"/>
    <n v="1"/>
    <n v="1"/>
    <n v="1"/>
    <n v="425"/>
    <n v="1250"/>
    <n v="8750"/>
    <s v="meme_pays"/>
    <m/>
    <m/>
    <n v="20"/>
    <n v="2"/>
    <n v="0"/>
    <m/>
    <x v="1"/>
    <n v="500"/>
    <s v="meme_pays"/>
    <m/>
    <m/>
    <n v="3"/>
    <n v="1"/>
    <n v="0"/>
    <m/>
    <x v="2"/>
    <n v="850"/>
    <s v="meme_pays"/>
    <m/>
    <m/>
    <n v="20"/>
    <n v="2"/>
    <n v="0"/>
    <m/>
    <x v="2"/>
    <n v="300"/>
    <s v="meme_pays"/>
    <m/>
    <m/>
    <n v="10"/>
    <n v="2"/>
    <n v="0"/>
    <m/>
    <x v="1"/>
    <m/>
    <m/>
    <m/>
    <m/>
    <m/>
    <x v="0"/>
    <m/>
    <m/>
    <x v="0"/>
    <m/>
    <m/>
    <m/>
    <m/>
    <m/>
    <m/>
    <m/>
    <m/>
    <x v="0"/>
    <m/>
    <m/>
    <m/>
    <m/>
    <m/>
    <m/>
    <m/>
    <m/>
    <x v="0"/>
    <m/>
    <m/>
    <m/>
    <m/>
    <m/>
    <m/>
    <m/>
    <m/>
    <x v="0"/>
    <m/>
    <m/>
    <m/>
    <m/>
    <m/>
    <m/>
    <m/>
    <m/>
    <x v="0"/>
    <m/>
    <m/>
    <m/>
    <m/>
    <m/>
    <m/>
    <m/>
    <m/>
    <x v="0"/>
    <m/>
    <m/>
    <m/>
    <m/>
    <m/>
    <m/>
    <m/>
    <m/>
    <m/>
    <m/>
    <m/>
    <m/>
    <m/>
    <m/>
    <x v="0"/>
    <m/>
    <m/>
    <m/>
    <m/>
    <m/>
    <m/>
    <m/>
    <m/>
    <m/>
    <m/>
    <m/>
    <m/>
    <m/>
    <m/>
    <x v="0"/>
    <m/>
    <m/>
    <m/>
    <m/>
    <m/>
    <m/>
    <m/>
    <m/>
    <m/>
    <m/>
    <m/>
    <m/>
    <m/>
    <m/>
    <x v="0"/>
    <m/>
    <m/>
    <m/>
    <m/>
    <m/>
    <m/>
    <m/>
    <m/>
    <m/>
    <m/>
    <m/>
    <m/>
    <m/>
    <m/>
    <x v="1"/>
    <s v="tas yorouba"/>
    <n v="0"/>
    <n v="1"/>
    <n v="1"/>
    <m/>
    <n v="600"/>
    <n v="200"/>
    <s v="meme_pays"/>
    <m/>
    <m/>
    <n v="10"/>
    <n v="2"/>
    <n v="0"/>
    <m/>
    <x v="1"/>
    <s v="tas"/>
    <n v="0"/>
    <n v="1"/>
    <m/>
    <n v="200"/>
    <s v="meme_region"/>
    <m/>
    <m/>
    <n v="3"/>
    <n v="1"/>
    <n v="0"/>
    <m/>
    <x v="1"/>
    <s v="tas"/>
    <n v="0"/>
    <n v="1"/>
    <m/>
    <n v="200"/>
    <s v="meme_region"/>
    <m/>
    <m/>
    <n v="3"/>
    <n v="1"/>
    <n v="0"/>
    <m/>
    <x v="0"/>
    <m/>
    <m/>
    <m/>
    <m/>
    <m/>
    <m/>
    <m/>
    <m/>
    <x v="0"/>
    <m/>
    <m/>
    <m/>
    <m/>
    <m/>
    <m/>
    <m/>
    <m/>
    <m/>
    <m/>
    <m/>
    <m/>
    <m/>
    <m/>
    <x v="0"/>
    <m/>
    <m/>
    <m/>
    <m/>
    <m/>
    <m/>
    <m/>
    <m/>
    <m/>
    <m/>
    <m/>
    <m/>
    <x v="0"/>
    <m/>
    <m/>
    <m/>
    <m/>
    <m/>
    <m/>
    <m/>
    <m/>
    <x v="1"/>
    <m/>
    <s v="pomme_de_terre"/>
    <n v="0"/>
    <n v="0"/>
    <n v="0"/>
    <n v="0"/>
    <n v="0"/>
    <n v="0"/>
    <n v="0"/>
    <n v="0"/>
    <n v="0"/>
    <n v="0"/>
    <n v="1"/>
    <n v="0"/>
    <n v="0"/>
    <n v="0"/>
    <n v="0"/>
    <n v="0"/>
    <n v="0"/>
    <n v="0"/>
    <n v="0"/>
    <n v="0"/>
    <n v="0"/>
    <n v="0"/>
    <n v="0"/>
    <n v="0"/>
    <n v="0"/>
    <n v="0"/>
    <n v="0"/>
    <n v="0"/>
    <m/>
    <s v="article_indisponible_saison"/>
    <n v="0"/>
    <n v="0"/>
    <n v="0"/>
    <n v="0"/>
    <n v="1"/>
    <n v="0"/>
    <n v="0"/>
    <n v="0"/>
    <n v="0"/>
    <n v="0"/>
    <n v="0"/>
    <n v="0"/>
    <m/>
    <m/>
    <s v="prix_hausse"/>
    <n v="0"/>
    <n v="1"/>
    <n v="0"/>
    <n v="0"/>
    <s v="manioc igname oignon"/>
    <n v="0"/>
    <n v="0"/>
    <n v="0"/>
    <n v="0"/>
    <n v="0"/>
    <n v="0"/>
    <n v="0"/>
    <n v="1"/>
    <n v="1"/>
    <n v="0"/>
    <n v="0"/>
    <n v="0"/>
    <n v="0"/>
    <n v="0"/>
    <n v="0"/>
    <n v="0"/>
    <n v="0"/>
    <n v="0"/>
    <n v="0"/>
    <n v="0"/>
    <n v="1"/>
    <n v="0"/>
    <n v="0"/>
    <n v="0"/>
    <n v="0"/>
    <n v="0"/>
    <n v="0"/>
    <n v="0"/>
    <s v="Hausse_prix_fournisseurs"/>
    <n v="0"/>
    <n v="0"/>
    <n v="0"/>
    <n v="0"/>
    <n v="0"/>
    <n v="1"/>
    <n v="0"/>
    <n v="0"/>
    <n v="0"/>
    <n v="0"/>
    <n v="0"/>
    <n v="0"/>
    <x v="0"/>
    <m/>
    <m/>
    <m/>
    <m/>
    <m/>
    <m/>
    <m/>
    <m/>
    <m/>
    <m/>
    <m/>
    <m/>
    <m/>
    <m/>
    <m/>
    <m/>
    <m/>
    <m/>
    <m/>
    <m/>
    <m/>
    <m/>
    <m/>
    <m/>
    <m/>
    <m/>
    <m/>
    <m/>
    <m/>
    <m/>
    <m/>
    <m/>
    <m/>
    <m/>
    <m/>
    <m/>
    <m/>
    <m/>
    <m/>
    <m/>
    <m/>
    <m/>
    <m/>
    <m/>
    <s v="espece"/>
    <n v="1"/>
    <n v="0"/>
    <n v="0"/>
    <n v="0"/>
    <n v="0"/>
    <n v="0"/>
    <x v="0"/>
    <x v="0"/>
    <x v="1"/>
    <m/>
    <m/>
    <m/>
    <m/>
    <m/>
    <m/>
    <m/>
    <m/>
    <m/>
    <x v="0"/>
    <s v="personne"/>
    <n v="0"/>
    <n v="0"/>
    <n v="0"/>
    <n v="0"/>
    <n v="0"/>
    <n v="0"/>
    <n v="0"/>
    <n v="1"/>
    <n v="0"/>
    <x v="0"/>
    <m/>
    <m/>
    <m/>
    <n v="384442129"/>
    <d v="2023-01-18T14:35:20"/>
    <m/>
    <m/>
    <s v="submitted_via_web"/>
    <s v="bkf_icsm"/>
    <m/>
  </r>
  <r>
    <n v="84"/>
    <s v="47cc380d-3222-4fc5-a0d3-7c3b53263a7a"/>
    <d v="2023-01-18T00:00:00"/>
    <s v="boussouma"/>
    <d v="2023-01-18T13:47:27"/>
    <d v="2023-01-18T14:06:05"/>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9"/>
    <n v="0"/>
    <n v="0"/>
    <n v="0"/>
    <n v="0"/>
    <n v="0"/>
    <n v="0"/>
    <n v="1"/>
    <n v="1"/>
    <n v="0"/>
    <n v="0"/>
    <n v="0"/>
    <n v="0"/>
    <n v="0"/>
    <n v="0"/>
    <n v="0"/>
    <n v="0"/>
    <n v="0"/>
    <n v="0"/>
    <n v="0"/>
    <n v="0"/>
    <n v="0"/>
    <n v="0"/>
    <n v="0"/>
    <n v="0"/>
    <n v="0"/>
    <n v="0"/>
    <n v="0"/>
    <n v="0"/>
    <n v="2"/>
    <m/>
    <x v="0"/>
    <m/>
    <m/>
    <m/>
    <m/>
    <m/>
    <m/>
    <m/>
    <m/>
    <m/>
    <m/>
    <m/>
    <x v="0"/>
    <m/>
    <m/>
    <x v="0"/>
    <m/>
    <m/>
    <m/>
    <m/>
    <m/>
    <m/>
    <m/>
    <m/>
    <m/>
    <m/>
    <m/>
    <m/>
    <m/>
    <m/>
    <m/>
    <m/>
    <m/>
    <m/>
    <m/>
    <m/>
    <m/>
    <m/>
    <m/>
    <m/>
    <m/>
    <m/>
    <m/>
    <m/>
    <m/>
    <x v="0"/>
    <m/>
    <m/>
    <m/>
    <m/>
    <m/>
    <m/>
    <m/>
    <m/>
    <m/>
    <m/>
    <m/>
    <m/>
    <m/>
    <m/>
    <x v="0"/>
    <m/>
    <m/>
    <m/>
    <m/>
    <m/>
    <m/>
    <m/>
    <m/>
    <m/>
    <m/>
    <m/>
    <m/>
    <m/>
    <m/>
    <x v="0"/>
    <m/>
    <m/>
    <m/>
    <m/>
    <m/>
    <m/>
    <m/>
    <m/>
    <m/>
    <m/>
    <m/>
    <m/>
    <m/>
    <m/>
    <x v="2"/>
    <s v="yorouba tine kg"/>
    <n v="1"/>
    <n v="1"/>
    <n v="1"/>
    <n v="425"/>
    <n v="1250"/>
    <n v="8750"/>
    <s v="meme_pays"/>
    <m/>
    <m/>
    <n v="25"/>
    <n v="1"/>
    <n v="0"/>
    <m/>
    <x v="1"/>
    <n v="500"/>
    <s v="meme_pays"/>
    <m/>
    <m/>
    <n v="4"/>
    <n v="1"/>
    <n v="0"/>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1"/>
    <m/>
    <s v="manioc"/>
    <n v="0"/>
    <n v="0"/>
    <n v="0"/>
    <n v="0"/>
    <n v="0"/>
    <n v="0"/>
    <n v="0"/>
    <n v="1"/>
    <n v="0"/>
    <n v="0"/>
    <n v="0"/>
    <n v="0"/>
    <n v="0"/>
    <n v="0"/>
    <n v="0"/>
    <n v="0"/>
    <n v="0"/>
    <n v="0"/>
    <n v="0"/>
    <n v="0"/>
    <n v="0"/>
    <n v="0"/>
    <n v="0"/>
    <n v="0"/>
    <n v="0"/>
    <n v="0"/>
    <n v="0"/>
    <n v="0"/>
    <m/>
    <s v="degradation_perte"/>
    <n v="0"/>
    <n v="0"/>
    <n v="1"/>
    <n v="0"/>
    <n v="0"/>
    <n v="0"/>
    <n v="0"/>
    <n v="0"/>
    <n v="0"/>
    <n v="0"/>
    <n v="0"/>
    <n v="0"/>
    <m/>
    <m/>
    <s v="prix_hausse"/>
    <n v="0"/>
    <n v="1"/>
    <n v="0"/>
    <n v="0"/>
    <s v="manioc"/>
    <n v="0"/>
    <n v="0"/>
    <n v="0"/>
    <n v="0"/>
    <n v="0"/>
    <n v="0"/>
    <n v="0"/>
    <n v="1"/>
    <n v="0"/>
    <n v="0"/>
    <n v="0"/>
    <n v="0"/>
    <n v="0"/>
    <n v="0"/>
    <n v="0"/>
    <n v="0"/>
    <n v="0"/>
    <n v="0"/>
    <n v="0"/>
    <n v="0"/>
    <n v="0"/>
    <n v="0"/>
    <n v="0"/>
    <n v="0"/>
    <n v="0"/>
    <n v="0"/>
    <n v="0"/>
    <n v="0"/>
    <s v="hausse_couts"/>
    <n v="1"/>
    <n v="0"/>
    <n v="0"/>
    <n v="0"/>
    <n v="0"/>
    <n v="0"/>
    <n v="0"/>
    <n v="0"/>
    <n v="0"/>
    <n v="0"/>
    <n v="0"/>
    <n v="0"/>
    <x v="0"/>
    <m/>
    <m/>
    <m/>
    <m/>
    <m/>
    <m/>
    <m/>
    <m/>
    <m/>
    <m/>
    <m/>
    <m/>
    <m/>
    <m/>
    <m/>
    <m/>
    <m/>
    <m/>
    <m/>
    <m/>
    <m/>
    <m/>
    <m/>
    <m/>
    <m/>
    <m/>
    <m/>
    <m/>
    <m/>
    <m/>
    <m/>
    <m/>
    <m/>
    <m/>
    <m/>
    <m/>
    <m/>
    <m/>
    <m/>
    <m/>
    <m/>
    <m/>
    <m/>
    <m/>
    <s v="espece"/>
    <n v="1"/>
    <n v="0"/>
    <n v="0"/>
    <n v="0"/>
    <n v="0"/>
    <n v="0"/>
    <x v="0"/>
    <x v="0"/>
    <x v="1"/>
    <m/>
    <m/>
    <m/>
    <m/>
    <m/>
    <m/>
    <m/>
    <m/>
    <m/>
    <x v="0"/>
    <s v="personne"/>
    <n v="0"/>
    <n v="0"/>
    <n v="0"/>
    <n v="0"/>
    <n v="0"/>
    <n v="0"/>
    <n v="0"/>
    <n v="1"/>
    <n v="0"/>
    <x v="0"/>
    <m/>
    <m/>
    <m/>
    <n v="384442142"/>
    <d v="2023-01-18T14:35:22"/>
    <m/>
    <m/>
    <s v="submitted_via_web"/>
    <s v="bkf_icsm"/>
    <m/>
  </r>
  <r>
    <n v="85"/>
    <s v="12d9a98d-0031-44dd-a231-28da6a9c42cf"/>
    <d v="2023-01-18T00:00:00"/>
    <s v="boussouma"/>
    <d v="2023-01-18T09:57:31"/>
    <d v="2023-01-18T10:15:30"/>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0"/>
    <n v="0"/>
    <n v="0"/>
    <n v="0"/>
    <n v="0"/>
    <n v="0"/>
    <n v="1"/>
    <n v="0"/>
    <n v="0"/>
    <n v="0"/>
    <n v="0"/>
    <n v="0"/>
    <n v="0"/>
    <n v="0"/>
    <n v="0"/>
    <n v="0"/>
    <n v="0"/>
    <n v="0"/>
    <n v="0"/>
    <n v="0"/>
    <n v="0"/>
    <n v="0"/>
    <n v="0"/>
    <n v="0"/>
    <n v="0"/>
    <n v="0"/>
    <n v="1"/>
    <n v="1"/>
    <n v="0"/>
    <n v="3"/>
    <m/>
    <x v="0"/>
    <m/>
    <m/>
    <m/>
    <m/>
    <m/>
    <m/>
    <m/>
    <m/>
    <m/>
    <m/>
    <m/>
    <x v="0"/>
    <m/>
    <m/>
    <x v="0"/>
    <m/>
    <m/>
    <m/>
    <m/>
    <m/>
    <m/>
    <m/>
    <m/>
    <m/>
    <m/>
    <m/>
    <m/>
    <m/>
    <m/>
    <m/>
    <m/>
    <m/>
    <m/>
    <m/>
    <m/>
    <m/>
    <m/>
    <m/>
    <m/>
    <m/>
    <m/>
    <m/>
    <m/>
    <m/>
    <x v="0"/>
    <m/>
    <m/>
    <m/>
    <m/>
    <m/>
    <m/>
    <m/>
    <m/>
    <m/>
    <m/>
    <m/>
    <m/>
    <m/>
    <m/>
    <x v="0"/>
    <m/>
    <m/>
    <m/>
    <m/>
    <m/>
    <m/>
    <m/>
    <m/>
    <m/>
    <m/>
    <m/>
    <m/>
    <m/>
    <m/>
    <x v="1"/>
    <s v="kg"/>
    <n v="1"/>
    <n v="0"/>
    <n v="0"/>
    <n v="450"/>
    <m/>
    <m/>
    <s v="meme_pays"/>
    <m/>
    <m/>
    <n v="30"/>
    <n v="1"/>
    <n v="0"/>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1"/>
    <s v="poudre morceaux"/>
    <n v="1"/>
    <n v="1"/>
    <n v="750"/>
    <n v="650"/>
    <s v="meme_pays"/>
    <m/>
    <m/>
    <n v="30"/>
    <n v="1"/>
    <n v="0"/>
    <m/>
    <x v="1"/>
    <n v="500"/>
    <s v="meme_region"/>
    <m/>
    <m/>
    <n v="20"/>
    <n v="1"/>
    <n v="0"/>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574"/>
    <d v="2023-01-18T14:36:03"/>
    <m/>
    <m/>
    <s v="submitted_via_web"/>
    <s v="bkf_icsm"/>
    <m/>
  </r>
  <r>
    <n v="86"/>
    <s v="dbb35182-597f-4963-8a41-e07f30cd762b"/>
    <d v="2023-01-18T00:00:00"/>
    <s v="boussouma"/>
    <d v="2023-01-18T10:26:25"/>
    <d v="2023-01-18T10:38:31"/>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1"/>
    <n v="0"/>
    <n v="0"/>
    <n v="0"/>
    <n v="0"/>
    <n v="0"/>
    <n v="0"/>
    <n v="0"/>
    <n v="0"/>
    <n v="0"/>
    <n v="0"/>
    <n v="0"/>
    <n v="0"/>
    <n v="0"/>
    <n v="0"/>
    <n v="0"/>
    <n v="0"/>
    <n v="0"/>
    <n v="0"/>
    <n v="0"/>
    <n v="0"/>
    <n v="0"/>
    <n v="0"/>
    <n v="0"/>
    <n v="0"/>
    <n v="0"/>
    <n v="1"/>
    <n v="0"/>
    <n v="0"/>
    <n v="1"/>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1"/>
    <s v="poudre morceaux"/>
    <n v="1"/>
    <n v="1"/>
    <n v="650"/>
    <n v="750"/>
    <s v="meme_region"/>
    <m/>
    <m/>
    <n v="20"/>
    <n v="1"/>
    <n v="0"/>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615"/>
    <d v="2023-01-18T14:36:06"/>
    <m/>
    <m/>
    <s v="submitted_via_web"/>
    <s v="bkf_icsm"/>
    <m/>
  </r>
  <r>
    <n v="87"/>
    <s v="f80544a9-175a-489c-8335-148d16b96b93"/>
    <d v="2023-01-18T00:00:00"/>
    <s v="boussouma"/>
    <d v="2023-01-18T10:40:19"/>
    <d v="2023-01-18T11:27:29"/>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7"/>
    <n v="1"/>
    <n v="1"/>
    <n v="1"/>
    <n v="1"/>
    <n v="1"/>
    <n v="0"/>
    <n v="0"/>
    <n v="0"/>
    <n v="0"/>
    <n v="0"/>
    <n v="0"/>
    <n v="0"/>
    <n v="0"/>
    <n v="0"/>
    <n v="0"/>
    <n v="0"/>
    <n v="1"/>
    <n v="1"/>
    <n v="1"/>
    <n v="1"/>
    <n v="0"/>
    <n v="0"/>
    <n v="0"/>
    <n v="0"/>
    <n v="0"/>
    <n v="0"/>
    <n v="0"/>
    <n v="0"/>
    <n v="9"/>
    <m/>
    <x v="1"/>
    <s v="yorouba tine"/>
    <n v="0"/>
    <n v="1"/>
    <n v="1"/>
    <m/>
    <n v="750"/>
    <n v="5250"/>
    <s v="meme_localite"/>
    <m/>
    <m/>
    <n v="14"/>
    <x v="3"/>
    <n v="0"/>
    <m/>
    <x v="1"/>
    <s v="yorouba tine"/>
    <n v="0"/>
    <n v="1"/>
    <n v="1"/>
    <m/>
    <n v="600"/>
    <n v="4200"/>
    <s v="meme_localite"/>
    <m/>
    <m/>
    <n v="20"/>
    <n v="1"/>
    <n v="0"/>
    <m/>
    <s v="disponible"/>
    <s v="yorouba tine"/>
    <n v="0"/>
    <n v="1"/>
    <n v="1"/>
    <m/>
    <n v="300"/>
    <n v="900"/>
    <s v="meme_localite"/>
    <m/>
    <m/>
    <n v="14"/>
    <n v="1"/>
    <n v="0"/>
    <m/>
    <x v="1"/>
    <s v="yorouba tine"/>
    <n v="0"/>
    <n v="1"/>
    <n v="1"/>
    <m/>
    <n v="650"/>
    <n v="4550"/>
    <s v="meme_localite"/>
    <m/>
    <m/>
    <n v="10"/>
    <n v="1"/>
    <n v="0"/>
    <m/>
    <x v="1"/>
    <s v="yorouba tine"/>
    <n v="0"/>
    <n v="1"/>
    <n v="1"/>
    <m/>
    <n v="1350"/>
    <n v="9450"/>
    <s v="meme_localite"/>
    <m/>
    <m/>
    <n v="14"/>
    <n v="1"/>
    <n v="0"/>
    <m/>
    <x v="0"/>
    <m/>
    <m/>
    <m/>
    <m/>
    <m/>
    <m/>
    <m/>
    <m/>
    <m/>
    <m/>
    <m/>
    <m/>
    <m/>
    <m/>
    <x v="0"/>
    <m/>
    <m/>
    <m/>
    <m/>
    <m/>
    <m/>
    <m/>
    <m/>
    <m/>
    <m/>
    <m/>
    <m/>
    <m/>
    <m/>
    <x v="0"/>
    <m/>
    <m/>
    <m/>
    <m/>
    <m/>
    <m/>
    <m/>
    <m/>
    <x v="0"/>
    <m/>
    <m/>
    <m/>
    <m/>
    <m/>
    <m/>
    <m/>
    <m/>
    <x v="0"/>
    <m/>
    <m/>
    <m/>
    <m/>
    <m/>
    <m/>
    <m/>
    <m/>
    <x v="0"/>
    <m/>
    <m/>
    <m/>
    <m/>
    <m/>
    <x v="0"/>
    <m/>
    <m/>
    <x v="0"/>
    <m/>
    <m/>
    <m/>
    <m/>
    <m/>
    <m/>
    <m/>
    <m/>
    <x v="0"/>
    <m/>
    <m/>
    <m/>
    <m/>
    <m/>
    <m/>
    <m/>
    <m/>
    <x v="0"/>
    <m/>
    <m/>
    <m/>
    <m/>
    <m/>
    <m/>
    <m/>
    <m/>
    <x v="0"/>
    <m/>
    <m/>
    <m/>
    <m/>
    <m/>
    <m/>
    <m/>
    <m/>
    <x v="0"/>
    <m/>
    <m/>
    <m/>
    <m/>
    <m/>
    <m/>
    <m/>
    <m/>
    <x v="1"/>
    <s v="yorouba tine"/>
    <n v="0"/>
    <n v="1"/>
    <n v="1"/>
    <m/>
    <n v="1200"/>
    <n v="8400"/>
    <s v="meme_localite"/>
    <m/>
    <m/>
    <n v="14"/>
    <n v="1"/>
    <n v="0"/>
    <m/>
    <x v="1"/>
    <s v="yorouba tine"/>
    <n v="0"/>
    <n v="1"/>
    <n v="1"/>
    <m/>
    <n v="500"/>
    <n v="3500"/>
    <s v="meme_localite"/>
    <m/>
    <m/>
    <n v="20"/>
    <n v="1"/>
    <n v="0"/>
    <m/>
    <x v="1"/>
    <s v="yorouba tine"/>
    <n v="0"/>
    <n v="1"/>
    <n v="1"/>
    <m/>
    <n v="1500"/>
    <n v="10500"/>
    <s v="meme_localite"/>
    <m/>
    <m/>
    <n v="20"/>
    <n v="1"/>
    <n v="0"/>
    <m/>
    <x v="1"/>
    <s v="yorouba tine"/>
    <n v="0"/>
    <n v="1"/>
    <n v="1"/>
    <m/>
    <n v="1400"/>
    <n v="9800"/>
    <s v="meme_localite"/>
    <m/>
    <m/>
    <n v="20"/>
    <n v="1"/>
    <n v="0"/>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643"/>
    <d v="2023-01-18T14:36:09"/>
    <m/>
    <m/>
    <s v="submitted_via_web"/>
    <s v="bkf_icsm"/>
    <m/>
  </r>
  <r>
    <n v="88"/>
    <s v="28828b90-2b1a-46e9-9c65-8107a6d8ba69"/>
    <d v="2023-01-18T00:00:00"/>
    <s v="boussouma"/>
    <d v="2023-01-18T11:39:27"/>
    <d v="2023-01-18T11:55:02"/>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2"/>
    <n v="0"/>
    <n v="0"/>
    <n v="0"/>
    <n v="1"/>
    <n v="1"/>
    <n v="0"/>
    <n v="0"/>
    <n v="0"/>
    <n v="0"/>
    <n v="0"/>
    <n v="0"/>
    <n v="0"/>
    <n v="0"/>
    <n v="0"/>
    <n v="0"/>
    <n v="0"/>
    <n v="1"/>
    <n v="0"/>
    <n v="0"/>
    <n v="0"/>
    <n v="0"/>
    <n v="0"/>
    <n v="0"/>
    <n v="0"/>
    <n v="0"/>
    <n v="0"/>
    <n v="0"/>
    <n v="0"/>
    <n v="3"/>
    <m/>
    <x v="0"/>
    <m/>
    <m/>
    <m/>
    <m/>
    <m/>
    <m/>
    <m/>
    <m/>
    <m/>
    <m/>
    <m/>
    <x v="0"/>
    <m/>
    <m/>
    <x v="0"/>
    <m/>
    <m/>
    <m/>
    <m/>
    <m/>
    <m/>
    <m/>
    <m/>
    <m/>
    <m/>
    <m/>
    <m/>
    <m/>
    <m/>
    <m/>
    <m/>
    <m/>
    <m/>
    <m/>
    <m/>
    <m/>
    <m/>
    <m/>
    <m/>
    <m/>
    <m/>
    <m/>
    <m/>
    <m/>
    <x v="1"/>
    <s v="yorouba tine"/>
    <n v="0"/>
    <n v="1"/>
    <n v="1"/>
    <m/>
    <n v="650"/>
    <n v="4550"/>
    <s v="meme_localite"/>
    <m/>
    <m/>
    <n v="20"/>
    <n v="1"/>
    <n v="0"/>
    <m/>
    <x v="1"/>
    <s v="yorouba tine"/>
    <n v="0"/>
    <n v="1"/>
    <n v="1"/>
    <m/>
    <n v="1350"/>
    <n v="9450"/>
    <s v="meme_localite"/>
    <m/>
    <m/>
    <n v="14"/>
    <n v="1"/>
    <n v="0"/>
    <m/>
    <x v="0"/>
    <m/>
    <m/>
    <m/>
    <m/>
    <m/>
    <m/>
    <m/>
    <m/>
    <m/>
    <m/>
    <m/>
    <m/>
    <m/>
    <m/>
    <x v="0"/>
    <m/>
    <m/>
    <m/>
    <m/>
    <m/>
    <m/>
    <m/>
    <m/>
    <m/>
    <m/>
    <m/>
    <m/>
    <m/>
    <m/>
    <x v="0"/>
    <m/>
    <m/>
    <m/>
    <m/>
    <m/>
    <m/>
    <m/>
    <m/>
    <x v="0"/>
    <m/>
    <m/>
    <m/>
    <m/>
    <m/>
    <m/>
    <m/>
    <m/>
    <x v="0"/>
    <m/>
    <m/>
    <m/>
    <m/>
    <m/>
    <m/>
    <m/>
    <m/>
    <x v="0"/>
    <m/>
    <m/>
    <m/>
    <m/>
    <m/>
    <x v="0"/>
    <m/>
    <m/>
    <x v="0"/>
    <m/>
    <m/>
    <m/>
    <m/>
    <m/>
    <m/>
    <m/>
    <m/>
    <x v="0"/>
    <m/>
    <m/>
    <m/>
    <m/>
    <m/>
    <m/>
    <m/>
    <m/>
    <x v="0"/>
    <m/>
    <m/>
    <m/>
    <m/>
    <m/>
    <m/>
    <m/>
    <m/>
    <x v="0"/>
    <m/>
    <m/>
    <m/>
    <m/>
    <m/>
    <m/>
    <m/>
    <m/>
    <x v="0"/>
    <m/>
    <m/>
    <m/>
    <m/>
    <m/>
    <m/>
    <m/>
    <m/>
    <x v="1"/>
    <s v="yorouba tine"/>
    <n v="0"/>
    <n v="1"/>
    <n v="1"/>
    <m/>
    <n v="1200"/>
    <n v="8400"/>
    <s v="meme_localite"/>
    <m/>
    <m/>
    <n v="20"/>
    <n v="1"/>
    <n v="0"/>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706"/>
    <d v="2023-01-18T14:36:17"/>
    <m/>
    <m/>
    <s v="submitted_via_web"/>
    <s v="bkf_icsm"/>
    <m/>
  </r>
  <r>
    <n v="89"/>
    <s v="54c126ca-fa26-408a-9d5a-fc659617ec3c"/>
    <d v="2023-01-18T00:00:00"/>
    <s v="boussouma"/>
    <d v="2023-01-18T12:13:58"/>
    <d v="2023-01-18T12:22:25"/>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9"/>
    <n v="0"/>
    <n v="0"/>
    <n v="0"/>
    <n v="0"/>
    <n v="0"/>
    <n v="0"/>
    <n v="0"/>
    <n v="0"/>
    <n v="0"/>
    <n v="0"/>
    <n v="0"/>
    <n v="0"/>
    <n v="0"/>
    <n v="0"/>
    <n v="0"/>
    <n v="0"/>
    <n v="0"/>
    <n v="0"/>
    <n v="0"/>
    <n v="0"/>
    <n v="0"/>
    <n v="0"/>
    <n v="0"/>
    <n v="1"/>
    <n v="1"/>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1"/>
    <n v="1400"/>
    <s v="meme_localite"/>
    <m/>
    <m/>
    <n v="14"/>
    <n v="1"/>
    <n v="0"/>
    <m/>
    <x v="1"/>
    <s v="boule litre"/>
    <n v="1"/>
    <n v="0"/>
    <n v="1"/>
    <n v="2700"/>
    <m/>
    <n v="100"/>
    <s v="meme_localite"/>
    <m/>
    <m/>
    <n v="14"/>
    <n v="1"/>
    <n v="0"/>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2751"/>
    <d v="2023-01-18T14:36:27"/>
    <m/>
    <m/>
    <s v="submitted_via_web"/>
    <s v="bkf_icsm"/>
    <m/>
  </r>
  <r>
    <n v="90"/>
    <s v="f9975933-5635-4260-9c95-c788ad7d7266"/>
    <d v="2023-01-18T00:00:00"/>
    <s v="boussouma"/>
    <d v="2023-01-18T12:30:51"/>
    <d v="2023-01-18T12:43:03"/>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3"/>
    <n v="0"/>
    <n v="0"/>
    <n v="0"/>
    <n v="0"/>
    <n v="0"/>
    <n v="0"/>
    <n v="0"/>
    <n v="0"/>
    <n v="0"/>
    <n v="0"/>
    <n v="0"/>
    <n v="0"/>
    <n v="0"/>
    <n v="0"/>
    <n v="1"/>
    <n v="1"/>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1"/>
    <n v="1300"/>
    <s v="meme_pays"/>
    <m/>
    <m/>
    <n v="14"/>
    <n v="1"/>
    <n v="0"/>
    <m/>
    <x v="1"/>
    <n v="600"/>
    <s v="meme_localite"/>
    <m/>
    <m/>
    <n v="14"/>
    <n v="1"/>
    <n v="0"/>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3383"/>
    <d v="2023-01-18T14:37:26"/>
    <m/>
    <m/>
    <s v="submitted_via_web"/>
    <s v="bkf_icsm"/>
    <m/>
  </r>
  <r>
    <n v="91"/>
    <s v="5d39674e-db75-4515-85b9-53cf0fa99656"/>
    <d v="2023-01-18T00:00:00"/>
    <s v="boussouma"/>
    <d v="2023-01-18T12:56:38"/>
    <d v="2023-01-18T13:27:14"/>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4"/>
    <n v="0"/>
    <n v="0"/>
    <n v="0"/>
    <n v="0"/>
    <n v="0"/>
    <n v="0"/>
    <n v="1"/>
    <n v="1"/>
    <n v="1"/>
    <n v="1"/>
    <n v="1"/>
    <n v="0"/>
    <n v="0"/>
    <n v="0"/>
    <n v="0"/>
    <n v="0"/>
    <n v="0"/>
    <n v="0"/>
    <n v="0"/>
    <n v="0"/>
    <n v="1"/>
    <n v="1"/>
    <n v="1"/>
    <n v="0"/>
    <n v="0"/>
    <n v="0"/>
    <n v="0"/>
    <n v="0"/>
    <n v="8"/>
    <m/>
    <x v="0"/>
    <m/>
    <m/>
    <m/>
    <m/>
    <m/>
    <m/>
    <m/>
    <m/>
    <m/>
    <m/>
    <m/>
    <x v="0"/>
    <m/>
    <m/>
    <x v="0"/>
    <m/>
    <m/>
    <m/>
    <m/>
    <m/>
    <m/>
    <m/>
    <m/>
    <m/>
    <m/>
    <m/>
    <m/>
    <m/>
    <m/>
    <m/>
    <m/>
    <m/>
    <m/>
    <m/>
    <m/>
    <m/>
    <m/>
    <m/>
    <m/>
    <m/>
    <m/>
    <m/>
    <m/>
    <m/>
    <x v="0"/>
    <m/>
    <m/>
    <m/>
    <m/>
    <m/>
    <m/>
    <m/>
    <m/>
    <m/>
    <m/>
    <m/>
    <m/>
    <m/>
    <m/>
    <x v="0"/>
    <m/>
    <m/>
    <m/>
    <m/>
    <m/>
    <m/>
    <m/>
    <m/>
    <m/>
    <m/>
    <m/>
    <m/>
    <m/>
    <m/>
    <x v="0"/>
    <m/>
    <m/>
    <m/>
    <m/>
    <m/>
    <m/>
    <m/>
    <m/>
    <m/>
    <m/>
    <m/>
    <m/>
    <m/>
    <m/>
    <x v="1"/>
    <s v="kg yorouba tine"/>
    <n v="1"/>
    <n v="1"/>
    <n v="1"/>
    <n v="425"/>
    <n v="1250"/>
    <n v="8750"/>
    <s v="meme_localite"/>
    <m/>
    <m/>
    <n v="20"/>
    <n v="2"/>
    <n v="0"/>
    <m/>
    <x v="1"/>
    <n v="500"/>
    <s v="meme_localite"/>
    <m/>
    <m/>
    <n v="3"/>
    <n v="1"/>
    <n v="0"/>
    <m/>
    <x v="2"/>
    <n v="800"/>
    <s v="meme_localite"/>
    <m/>
    <m/>
    <n v="20"/>
    <n v="1"/>
    <n v="0"/>
    <m/>
    <x v="2"/>
    <n v="300"/>
    <s v="meme_localite"/>
    <m/>
    <m/>
    <n v="14"/>
    <n v="1"/>
    <n v="0"/>
    <m/>
    <x v="1"/>
    <m/>
    <m/>
    <m/>
    <m/>
    <m/>
    <x v="0"/>
    <m/>
    <m/>
    <x v="0"/>
    <m/>
    <m/>
    <m/>
    <m/>
    <m/>
    <m/>
    <m/>
    <m/>
    <x v="0"/>
    <m/>
    <m/>
    <m/>
    <m/>
    <m/>
    <m/>
    <m/>
    <m/>
    <x v="0"/>
    <m/>
    <m/>
    <m/>
    <m/>
    <m/>
    <m/>
    <m/>
    <m/>
    <x v="0"/>
    <m/>
    <m/>
    <m/>
    <m/>
    <m/>
    <m/>
    <m/>
    <m/>
    <x v="0"/>
    <m/>
    <m/>
    <m/>
    <m/>
    <m/>
    <m/>
    <m/>
    <m/>
    <x v="0"/>
    <m/>
    <m/>
    <m/>
    <m/>
    <m/>
    <m/>
    <m/>
    <m/>
    <m/>
    <m/>
    <m/>
    <m/>
    <m/>
    <m/>
    <x v="0"/>
    <m/>
    <m/>
    <m/>
    <m/>
    <m/>
    <m/>
    <m/>
    <m/>
    <m/>
    <m/>
    <m/>
    <m/>
    <m/>
    <m/>
    <x v="0"/>
    <m/>
    <m/>
    <m/>
    <m/>
    <m/>
    <m/>
    <m/>
    <m/>
    <m/>
    <m/>
    <m/>
    <m/>
    <m/>
    <m/>
    <x v="0"/>
    <m/>
    <m/>
    <m/>
    <m/>
    <m/>
    <m/>
    <m/>
    <m/>
    <m/>
    <m/>
    <m/>
    <m/>
    <m/>
    <m/>
    <x v="1"/>
    <s v="yorouba tas"/>
    <n v="0"/>
    <n v="1"/>
    <n v="1"/>
    <m/>
    <n v="600"/>
    <n v="200"/>
    <s v="meme_localite"/>
    <m/>
    <m/>
    <n v="20"/>
    <n v="1"/>
    <n v="0"/>
    <m/>
    <x v="1"/>
    <s v="tas"/>
    <n v="0"/>
    <n v="1"/>
    <m/>
    <n v="200"/>
    <s v="meme_localite"/>
    <m/>
    <m/>
    <n v="14"/>
    <n v="1"/>
    <n v="0"/>
    <m/>
    <x v="1"/>
    <s v="tas"/>
    <n v="0"/>
    <n v="1"/>
    <m/>
    <n v="200"/>
    <s v="meme_localite"/>
    <m/>
    <m/>
    <n v="4"/>
    <n v="1"/>
    <n v="0"/>
    <m/>
    <x v="0"/>
    <m/>
    <m/>
    <m/>
    <m/>
    <m/>
    <m/>
    <m/>
    <m/>
    <x v="0"/>
    <m/>
    <m/>
    <m/>
    <m/>
    <m/>
    <m/>
    <m/>
    <m/>
    <m/>
    <m/>
    <m/>
    <m/>
    <m/>
    <m/>
    <x v="0"/>
    <m/>
    <m/>
    <m/>
    <m/>
    <m/>
    <m/>
    <m/>
    <m/>
    <m/>
    <m/>
    <m/>
    <m/>
    <x v="0"/>
    <m/>
    <m/>
    <m/>
    <m/>
    <m/>
    <m/>
    <m/>
    <m/>
    <x v="1"/>
    <m/>
    <s v="pomme_de_terre"/>
    <n v="0"/>
    <n v="0"/>
    <n v="0"/>
    <n v="0"/>
    <n v="0"/>
    <n v="0"/>
    <n v="0"/>
    <n v="0"/>
    <n v="0"/>
    <n v="0"/>
    <n v="1"/>
    <n v="0"/>
    <n v="0"/>
    <n v="0"/>
    <n v="0"/>
    <n v="0"/>
    <n v="0"/>
    <n v="0"/>
    <n v="0"/>
    <n v="0"/>
    <n v="0"/>
    <n v="0"/>
    <n v="0"/>
    <n v="0"/>
    <n v="0"/>
    <n v="0"/>
    <n v="0"/>
    <n v="0"/>
    <m/>
    <s v="article_indisponible_saison"/>
    <n v="0"/>
    <n v="0"/>
    <n v="0"/>
    <n v="0"/>
    <n v="1"/>
    <n v="0"/>
    <n v="0"/>
    <n v="0"/>
    <n v="0"/>
    <n v="0"/>
    <n v="0"/>
    <n v="0"/>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3733"/>
    <d v="2023-01-18T14:38:16"/>
    <m/>
    <m/>
    <s v="submitted_via_web"/>
    <s v="bkf_icsm"/>
    <m/>
  </r>
  <r>
    <n v="92"/>
    <s v="2a22d266-7ac0-4c8d-8986-682f57a66f23"/>
    <d v="2023-01-18T00:00:00"/>
    <s v="boussouma"/>
    <d v="2023-01-18T13:47:16"/>
    <d v="2023-01-18T14:08:21"/>
    <s v="audit.csv"/>
    <m/>
    <m/>
    <x v="0"/>
    <d v="2023-01-18T00:00:00"/>
    <s v="centre_nord"/>
    <s v="sanmatenga"/>
    <x v="1"/>
    <s v="central"/>
    <m/>
    <m/>
    <s v="ACTED"/>
    <s v="Marché de Boussou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25"/>
    <n v="0"/>
    <n v="0"/>
    <n v="0"/>
    <n v="0"/>
    <n v="0"/>
    <n v="0"/>
    <n v="0"/>
    <n v="0"/>
    <n v="1"/>
    <n v="1"/>
    <n v="1"/>
    <n v="0"/>
    <n v="0"/>
    <n v="0"/>
    <n v="0"/>
    <n v="0"/>
    <n v="0"/>
    <n v="0"/>
    <n v="0"/>
    <n v="0"/>
    <n v="0"/>
    <n v="0"/>
    <n v="0"/>
    <n v="0"/>
    <n v="0"/>
    <n v="0"/>
    <n v="0"/>
    <n v="0"/>
    <n v="3"/>
    <m/>
    <x v="0"/>
    <m/>
    <m/>
    <m/>
    <m/>
    <m/>
    <m/>
    <m/>
    <m/>
    <m/>
    <m/>
    <m/>
    <x v="0"/>
    <m/>
    <m/>
    <x v="0"/>
    <m/>
    <m/>
    <m/>
    <m/>
    <m/>
    <m/>
    <m/>
    <m/>
    <m/>
    <m/>
    <m/>
    <m/>
    <m/>
    <m/>
    <m/>
    <m/>
    <m/>
    <m/>
    <m/>
    <m/>
    <m/>
    <m/>
    <m/>
    <m/>
    <m/>
    <m/>
    <m/>
    <m/>
    <m/>
    <x v="0"/>
    <m/>
    <m/>
    <m/>
    <m/>
    <m/>
    <m/>
    <m/>
    <m/>
    <m/>
    <m/>
    <m/>
    <m/>
    <m/>
    <m/>
    <x v="0"/>
    <m/>
    <m/>
    <m/>
    <m/>
    <m/>
    <m/>
    <m/>
    <m/>
    <m/>
    <m/>
    <m/>
    <m/>
    <m/>
    <m/>
    <x v="0"/>
    <m/>
    <m/>
    <m/>
    <m/>
    <m/>
    <m/>
    <m/>
    <m/>
    <m/>
    <m/>
    <m/>
    <m/>
    <m/>
    <m/>
    <x v="0"/>
    <m/>
    <m/>
    <m/>
    <m/>
    <m/>
    <m/>
    <m/>
    <m/>
    <m/>
    <m/>
    <m/>
    <m/>
    <m/>
    <m/>
    <x v="0"/>
    <m/>
    <m/>
    <m/>
    <m/>
    <m/>
    <m/>
    <m/>
    <m/>
    <x v="2"/>
    <n v="750"/>
    <s v="meme_localite"/>
    <m/>
    <m/>
    <n v="14"/>
    <n v="1"/>
    <n v="0"/>
    <m/>
    <x v="2"/>
    <n v="300"/>
    <s v="meme_localite"/>
    <m/>
    <m/>
    <n v="7"/>
    <n v="1"/>
    <n v="0"/>
    <m/>
    <x v="1"/>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1"/>
    <m/>
    <s v="pomme_de_terre"/>
    <n v="0"/>
    <n v="0"/>
    <n v="0"/>
    <n v="0"/>
    <n v="0"/>
    <n v="0"/>
    <n v="0"/>
    <n v="0"/>
    <n v="0"/>
    <n v="0"/>
    <n v="1"/>
    <n v="0"/>
    <n v="0"/>
    <n v="0"/>
    <n v="0"/>
    <n v="0"/>
    <n v="0"/>
    <n v="0"/>
    <n v="0"/>
    <n v="0"/>
    <n v="0"/>
    <n v="0"/>
    <n v="0"/>
    <n v="0"/>
    <n v="0"/>
    <n v="0"/>
    <n v="0"/>
    <n v="0"/>
    <m/>
    <s v="article_indisponible_saison"/>
    <n v="0"/>
    <n v="0"/>
    <n v="0"/>
    <n v="0"/>
    <n v="1"/>
    <n v="0"/>
    <n v="0"/>
    <n v="0"/>
    <n v="0"/>
    <n v="0"/>
    <n v="0"/>
    <n v="0"/>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3768"/>
    <d v="2023-01-18T14:38:22"/>
    <m/>
    <m/>
    <s v="submitted_via_web"/>
    <s v="bkf_icsm"/>
    <m/>
  </r>
  <r>
    <n v="93"/>
    <s v="a6ca57da-fe3e-46bb-a04e-eadc6a234471"/>
    <d v="2023-01-18T00:00:00"/>
    <s v="boussouma"/>
    <d v="2023-01-18T12:47:04"/>
    <d v="2023-01-18T12:55:56"/>
    <s v="audit.csv"/>
    <m/>
    <m/>
    <x v="0"/>
    <d v="2023-01-18T00:00:00"/>
    <s v="centre_nord"/>
    <s v="sanmatenga"/>
    <x v="1"/>
    <s v="central"/>
    <m/>
    <m/>
    <s v="ACTED"/>
    <s v="Marché de Boussou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17"/>
    <n v="0"/>
    <n v="0"/>
    <n v="0"/>
    <n v="0"/>
    <n v="0"/>
    <n v="0"/>
    <n v="0"/>
    <n v="0"/>
    <n v="0"/>
    <n v="0"/>
    <n v="0"/>
    <n v="0"/>
    <n v="0"/>
    <n v="0"/>
    <n v="1"/>
    <n v="1"/>
    <n v="0"/>
    <n v="0"/>
    <n v="0"/>
    <n v="0"/>
    <n v="0"/>
    <n v="0"/>
    <n v="0"/>
    <n v="0"/>
    <n v="0"/>
    <n v="0"/>
    <n v="0"/>
    <n v="0"/>
    <n v="2"/>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1"/>
    <n v="1300"/>
    <s v="meme_localite"/>
    <m/>
    <m/>
    <n v="20"/>
    <n v="1"/>
    <n v="0"/>
    <m/>
    <x v="1"/>
    <n v="600"/>
    <s v="meme_localite"/>
    <m/>
    <m/>
    <n v="14"/>
    <n v="1"/>
    <n v="0"/>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2"/>
    <m/>
    <m/>
    <m/>
    <m/>
    <m/>
    <m/>
    <m/>
    <m/>
    <m/>
    <m/>
    <m/>
    <m/>
    <m/>
    <m/>
    <m/>
    <m/>
    <m/>
    <m/>
    <m/>
    <m/>
    <m/>
    <m/>
    <m/>
    <m/>
    <m/>
    <m/>
    <m/>
    <m/>
    <m/>
    <m/>
    <m/>
    <m/>
    <m/>
    <m/>
    <m/>
    <m/>
    <m/>
    <m/>
    <m/>
    <m/>
    <m/>
    <m/>
    <m/>
    <m/>
    <m/>
    <m/>
    <s v="prix_constants"/>
    <n v="1"/>
    <n v="0"/>
    <n v="0"/>
    <n v="0"/>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4443919"/>
    <d v="2023-01-18T14:38:45"/>
    <m/>
    <m/>
    <s v="submitted_via_web"/>
    <s v="bkf_icsm"/>
    <m/>
  </r>
  <r>
    <n v="94"/>
    <s v="2a9d21bb-8d33-4d29-857f-004014b59f1c"/>
    <d v="2023-01-18T00:00:00"/>
    <s v="fada_ngourma"/>
    <d v="2023-01-18T09:30:42"/>
    <d v="2023-01-18T11:06:57"/>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0"/>
    <x v="0"/>
    <n v="0"/>
    <n v="1"/>
    <n v="1"/>
    <n v="0"/>
    <n v="2"/>
    <m/>
    <x v="0"/>
    <m/>
    <x v="0"/>
    <x v="0"/>
    <m/>
    <m/>
    <m/>
    <m/>
    <m/>
    <x v="0"/>
    <m/>
    <x v="0"/>
    <m/>
    <m/>
    <m/>
    <m/>
    <m/>
    <m/>
    <x v="2"/>
    <n v="1500"/>
    <x v="3"/>
    <m/>
    <m/>
    <n v="7"/>
    <n v="3"/>
    <n v="0"/>
    <m/>
    <x v="2"/>
    <n v="2000"/>
    <x v="2"/>
    <m/>
    <m/>
    <n v="7"/>
    <n v="3"/>
    <n v="0"/>
    <m/>
    <x v="1"/>
    <m/>
    <s v="tenaille pelle"/>
    <n v="0"/>
    <n v="0"/>
    <n v="1"/>
    <n v="1"/>
    <n v="0"/>
    <m/>
    <s v="securite taxes tracasseries"/>
    <n v="1"/>
    <n v="0"/>
    <n v="0"/>
    <n v="0"/>
    <n v="0"/>
    <n v="0"/>
    <n v="0"/>
    <n v="1"/>
    <n v="1"/>
    <n v="0"/>
    <n v="0"/>
    <m/>
    <m/>
    <s v="prix_hausse"/>
    <n v="0"/>
    <n v="1"/>
    <n v="0"/>
    <n v="0"/>
    <s v="pelle"/>
    <n v="0"/>
    <n v="0"/>
    <n v="0"/>
    <n v="1"/>
    <n v="0"/>
    <s v="Hausse_prix_fournisseurs"/>
    <n v="0"/>
    <n v="0"/>
    <n v="0"/>
    <n v="0"/>
    <n v="0"/>
    <n v="1"/>
    <n v="0"/>
    <n v="0"/>
    <n v="0"/>
    <n v="0"/>
    <n v="0"/>
    <n v="0"/>
    <m/>
    <m/>
    <m/>
    <m/>
    <m/>
    <m/>
    <m/>
    <m/>
    <m/>
    <m/>
    <m/>
    <m/>
    <m/>
    <m/>
    <m/>
    <m/>
    <m/>
    <m/>
    <m/>
    <m/>
    <m/>
    <m/>
    <x v="24"/>
    <n v="0"/>
    <n v="0"/>
    <n v="1"/>
    <n v="0"/>
    <n v="0"/>
    <n v="0"/>
    <n v="0"/>
    <n v="0"/>
    <n v="0"/>
    <n v="0"/>
    <n v="0"/>
    <n v="0"/>
    <n v="0"/>
    <n v="0"/>
    <n v="0"/>
    <n v="0"/>
    <n v="1"/>
    <n v="4"/>
    <m/>
    <x v="1"/>
    <m/>
    <x v="1"/>
    <m/>
    <m/>
    <m/>
    <m/>
    <m/>
    <m/>
    <x v="1"/>
    <m/>
    <m/>
    <m/>
    <m/>
    <m/>
    <x v="1"/>
    <m/>
    <m/>
    <m/>
    <m/>
    <m/>
    <m/>
    <x v="1"/>
    <s v="6kg"/>
    <n v="0"/>
    <n v="1"/>
    <n v="0"/>
    <m/>
    <n v="27500"/>
    <m/>
    <x v="1"/>
    <m/>
    <m/>
    <n v="10"/>
    <n v="3"/>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s v="RAS"/>
    <m/>
    <m/>
    <n v="384877424"/>
    <d v="2023-01-19T17:12:21"/>
    <m/>
    <m/>
    <s v="submitted_via_web"/>
    <s v="bkf_icsm"/>
    <m/>
  </r>
  <r>
    <n v="95"/>
    <s v="1d827f5b-3ada-4ce8-a0c6-7685dfcab43b"/>
    <d v="2023-01-18T00:00:00"/>
    <s v="fada_ngourma"/>
    <d v="2023-01-18T15:09:38"/>
    <d v="2023-01-18T18:46:46"/>
    <s v="audit.csv"/>
    <m/>
    <m/>
    <x v="0"/>
    <d v="2023-01-18T00:00:00"/>
    <s v="est"/>
    <s v="gourma"/>
    <x v="2"/>
    <s v="central"/>
    <m/>
    <m/>
    <s v="ACTED"/>
    <s v="Marché de Fada N'Gourm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0"/>
    <s v="sac sachet"/>
    <n v="1"/>
    <n v="1"/>
    <n v="6500"/>
    <n v="100"/>
    <x v="3"/>
    <m/>
    <m/>
    <n v="6"/>
    <n v="30"/>
    <n v="1"/>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charbon"/>
    <n v="0"/>
    <n v="1"/>
    <n v="0"/>
    <n v="0"/>
    <n v="0"/>
    <n v="0"/>
    <n v="0"/>
    <n v="0"/>
    <n v="0"/>
    <n v="0"/>
    <n v="0"/>
    <n v="0"/>
    <n v="0"/>
    <n v="0"/>
    <n v="0"/>
    <n v="0"/>
    <m/>
    <s v="rarete_transport route_etat"/>
    <n v="0"/>
    <n v="0"/>
    <n v="0"/>
    <n v="1"/>
    <n v="0"/>
    <n v="1"/>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hommes femmes moins18 plus60 handicap maladies"/>
    <n v="1"/>
    <n v="1"/>
    <n v="1"/>
    <n v="1"/>
    <n v="1"/>
    <n v="1"/>
    <n v="0"/>
    <n v="0"/>
    <n v="0"/>
    <x v="0"/>
    <s v="RAS"/>
    <m/>
    <m/>
    <n v="384877439"/>
    <d v="2023-01-19T17:12:25"/>
    <m/>
    <m/>
    <s v="submitted_via_web"/>
    <s v="bkf_icsm"/>
    <m/>
  </r>
  <r>
    <n v="96"/>
    <s v="7134e56f-ff91-49a8-a458-694b959f6597"/>
    <d v="2023-01-18T00:00:00"/>
    <s v="fada_ngourma"/>
    <d v="2023-01-18T15:22:32"/>
    <d v="2023-01-18T15:26:07"/>
    <s v="audit.csv"/>
    <m/>
    <m/>
    <x v="0"/>
    <d v="2023-01-18T00:00:00"/>
    <s v="est"/>
    <s v="gourma"/>
    <x v="2"/>
    <s v="secondaire"/>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0"/>
    <s v="sac"/>
    <n v="1"/>
    <n v="0"/>
    <n v="6500"/>
    <m/>
    <x v="3"/>
    <m/>
    <m/>
    <n v="14"/>
    <n v="30"/>
    <n v="1"/>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charbon"/>
    <n v="0"/>
    <n v="1"/>
    <n v="0"/>
    <n v="0"/>
    <n v="0"/>
    <n v="0"/>
    <n v="0"/>
    <n v="0"/>
    <n v="0"/>
    <n v="0"/>
    <n v="0"/>
    <n v="0"/>
    <n v="0"/>
    <n v="0"/>
    <n v="0"/>
    <n v="0"/>
    <m/>
    <s v="securite route_etat rarete_transport"/>
    <n v="1"/>
    <n v="0"/>
    <n v="0"/>
    <n v="1"/>
    <n v="0"/>
    <n v="1"/>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hommes femmes moins18 plus60"/>
    <n v="1"/>
    <n v="1"/>
    <n v="1"/>
    <n v="1"/>
    <n v="0"/>
    <n v="0"/>
    <n v="0"/>
    <n v="0"/>
    <n v="0"/>
    <x v="0"/>
    <s v="Insécurité sur les voies pour l'approvisionnement du charbon a heure actuelle"/>
    <m/>
    <m/>
    <n v="384877444"/>
    <d v="2023-01-19T17:12:27"/>
    <m/>
    <m/>
    <s v="submitted_via_web"/>
    <s v="bkf_icsm"/>
    <m/>
  </r>
  <r>
    <n v="97"/>
    <s v="5736633f-a16d-40d5-9414-fb9f3a91d539"/>
    <d v="2023-01-18T00:00:00"/>
    <s v="fada_ngourma"/>
    <d v="2023-01-18T13:07:50"/>
    <d v="2023-01-18T13:27:53"/>
    <s v="audit.csv"/>
    <m/>
    <m/>
    <x v="0"/>
    <d v="2023-01-18T00:00:00"/>
    <s v="est"/>
    <s v="gourma"/>
    <x v="2"/>
    <s v="central"/>
    <m/>
    <m/>
    <s v="ACTED"/>
    <s v="Marché de Fada N'Gourma"/>
    <m/>
    <s v="oui"/>
    <m/>
    <x v="2"/>
    <m/>
    <m/>
    <x v="2"/>
    <n v="1"/>
    <n v="0"/>
    <n v="0"/>
    <n v="0"/>
    <n v="1"/>
    <m/>
    <x v="1"/>
    <n v="1000"/>
    <x v="2"/>
    <m/>
    <m/>
    <n v="7"/>
    <n v="2"/>
    <n v="0"/>
    <m/>
    <x v="0"/>
    <m/>
    <m/>
    <m/>
    <m/>
    <m/>
    <x v="0"/>
    <m/>
    <m/>
    <m/>
    <m/>
    <m/>
    <m/>
    <x v="0"/>
    <m/>
    <m/>
    <m/>
    <m/>
    <m/>
    <x v="0"/>
    <m/>
    <m/>
    <m/>
    <m/>
    <m/>
    <m/>
    <x v="2"/>
    <m/>
    <m/>
    <m/>
    <m/>
    <m/>
    <m/>
    <m/>
    <m/>
    <m/>
    <m/>
    <m/>
    <m/>
    <m/>
    <m/>
    <m/>
    <m/>
    <m/>
    <m/>
    <m/>
    <m/>
    <m/>
    <s v="prix_constants"/>
    <n v="1"/>
    <n v="0"/>
    <n v="0"/>
    <n v="0"/>
    <m/>
    <m/>
    <m/>
    <m/>
    <m/>
    <m/>
    <m/>
    <m/>
    <m/>
    <m/>
    <m/>
    <m/>
    <m/>
    <m/>
    <m/>
    <m/>
    <m/>
    <m/>
    <m/>
    <m/>
    <m/>
    <m/>
    <m/>
    <m/>
    <m/>
    <m/>
    <m/>
    <m/>
    <m/>
    <m/>
    <m/>
    <m/>
    <m/>
    <m/>
    <m/>
    <m/>
    <m/>
    <m/>
    <m/>
    <x v="11"/>
    <x v="1"/>
    <n v="0"/>
    <n v="0"/>
    <n v="1"/>
    <n v="0"/>
    <n v="2"/>
    <m/>
    <x v="1"/>
    <n v="5000"/>
    <x v="2"/>
    <x v="0"/>
    <m/>
    <n v="7"/>
    <n v="2"/>
    <n v="0"/>
    <m/>
    <x v="0"/>
    <m/>
    <x v="0"/>
    <m/>
    <m/>
    <m/>
    <m/>
    <m/>
    <m/>
    <x v="0"/>
    <m/>
    <x v="0"/>
    <m/>
    <m/>
    <m/>
    <m/>
    <m/>
    <m/>
    <x v="1"/>
    <n v="3000"/>
    <x v="1"/>
    <m/>
    <m/>
    <n v="7"/>
    <n v="2"/>
    <n v="0"/>
    <m/>
    <x v="2"/>
    <m/>
    <m/>
    <m/>
    <m/>
    <m/>
    <m/>
    <m/>
    <m/>
    <m/>
    <m/>
    <m/>
    <m/>
    <m/>
    <m/>
    <m/>
    <m/>
    <m/>
    <m/>
    <m/>
    <m/>
    <m/>
    <m/>
    <s v="prix_constants"/>
    <n v="1"/>
    <n v="0"/>
    <n v="0"/>
    <n v="0"/>
    <m/>
    <m/>
    <m/>
    <m/>
    <m/>
    <m/>
    <m/>
    <m/>
    <m/>
    <m/>
    <m/>
    <m/>
    <m/>
    <m/>
    <m/>
    <m/>
    <m/>
    <m/>
    <m/>
    <m/>
    <m/>
    <m/>
    <m/>
    <m/>
    <m/>
    <m/>
    <m/>
    <m/>
    <m/>
    <m/>
    <m/>
    <m/>
    <m/>
    <m/>
    <m/>
    <m/>
    <m/>
    <m/>
    <m/>
    <m/>
    <m/>
    <x v="34"/>
    <n v="0"/>
    <n v="0"/>
    <n v="0"/>
    <n v="1"/>
    <n v="1"/>
    <n v="1"/>
    <n v="1"/>
    <n v="1"/>
    <n v="1"/>
    <n v="1"/>
    <n v="1"/>
    <n v="0"/>
    <n v="1"/>
    <n v="1"/>
    <n v="1"/>
    <n v="0"/>
    <n v="11"/>
    <n v="14"/>
    <m/>
    <x v="1"/>
    <m/>
    <x v="1"/>
    <m/>
    <m/>
    <m/>
    <m/>
    <m/>
    <m/>
    <x v="1"/>
    <m/>
    <m/>
    <m/>
    <m/>
    <m/>
    <x v="1"/>
    <m/>
    <m/>
    <m/>
    <m/>
    <m/>
    <m/>
    <x v="0"/>
    <m/>
    <m/>
    <m/>
    <m/>
    <m/>
    <m/>
    <m/>
    <x v="0"/>
    <m/>
    <m/>
    <m/>
    <m/>
    <m/>
    <m/>
    <x v="1"/>
    <n v="7000"/>
    <x v="2"/>
    <m/>
    <m/>
    <n v="14"/>
    <n v="2"/>
    <n v="0"/>
    <m/>
    <x v="1"/>
    <n v="5500"/>
    <x v="2"/>
    <m/>
    <m/>
    <n v="14"/>
    <n v="2"/>
    <n v="0"/>
    <m/>
    <x v="1"/>
    <n v="1000"/>
    <x v="2"/>
    <m/>
    <m/>
    <n v="7"/>
    <n v="2"/>
    <n v="0"/>
    <m/>
    <x v="1"/>
    <n v="125"/>
    <x v="2"/>
    <m/>
    <m/>
    <n v="5"/>
    <n v="2"/>
    <n v="0"/>
    <m/>
    <x v="1"/>
    <s v="0_25l 0_5l 1l"/>
    <n v="1"/>
    <n v="1"/>
    <n v="1"/>
    <n v="500"/>
    <n v="750"/>
    <n v="1000"/>
    <x v="2"/>
    <m/>
    <m/>
    <n v="6"/>
    <n v="2"/>
    <n v="0"/>
    <m/>
    <x v="1"/>
    <n v="1500"/>
    <x v="2"/>
    <m/>
    <m/>
    <n v="7"/>
    <n v="2"/>
    <n v="0"/>
    <m/>
    <x v="1"/>
    <n v="3000"/>
    <x v="2"/>
    <m/>
    <m/>
    <n v="8"/>
    <n v="2"/>
    <n v="0"/>
    <m/>
    <x v="1"/>
    <n v="2500"/>
    <x v="2"/>
    <m/>
    <m/>
    <n v="5"/>
    <n v="2"/>
    <n v="0"/>
    <m/>
    <m/>
    <m/>
    <x v="0"/>
    <m/>
    <m/>
    <m/>
    <m/>
    <m/>
    <m/>
    <x v="1"/>
    <n v="3000"/>
    <x v="2"/>
    <m/>
    <m/>
    <n v="5"/>
    <n v="2"/>
    <n v="0"/>
    <m/>
    <x v="1"/>
    <s v="oui"/>
    <n v="5000"/>
    <m/>
    <m/>
    <x v="2"/>
    <m/>
    <m/>
    <n v="5"/>
    <n v="2"/>
    <n v="0"/>
    <m/>
    <x v="1"/>
    <n v="500"/>
    <x v="1"/>
    <m/>
    <m/>
    <n v="6"/>
    <n v="2"/>
    <n v="0"/>
    <m/>
    <x v="1"/>
    <m/>
    <m/>
    <m/>
    <m/>
    <m/>
    <m/>
    <m/>
    <m/>
    <m/>
    <m/>
    <m/>
    <m/>
    <m/>
    <m/>
    <m/>
    <m/>
    <m/>
    <m/>
    <m/>
    <m/>
    <m/>
    <m/>
    <m/>
    <m/>
    <m/>
    <m/>
    <m/>
    <m/>
    <m/>
    <m/>
    <m/>
    <m/>
    <m/>
    <s v="prix_hausse"/>
    <n v="0"/>
    <n v="1"/>
    <n v="0"/>
    <n v="0"/>
    <s v="marmite7 marmite5 natte couverture lampe pagne"/>
    <n v="0"/>
    <n v="0"/>
    <n v="0"/>
    <n v="1"/>
    <n v="1"/>
    <n v="0"/>
    <n v="0"/>
    <n v="0"/>
    <n v="0"/>
    <n v="1"/>
    <n v="1"/>
    <n v="0"/>
    <n v="1"/>
    <n v="1"/>
    <n v="0"/>
    <n v="0"/>
    <s v="hausse_couts Hausse_prix_fournisseurs"/>
    <n v="1"/>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s v="RAS"/>
    <m/>
    <m/>
    <n v="384877541"/>
    <d v="2023-01-19T17:12:53"/>
    <m/>
    <m/>
    <s v="submitted_via_web"/>
    <s v="bkf_icsm"/>
    <m/>
  </r>
  <r>
    <n v="98"/>
    <s v="c4e625ea-9dbb-4dec-81c7-c0ac83a0888d"/>
    <d v="2023-01-18T00:00:00"/>
    <s v="fada_ngourma"/>
    <d v="2023-01-18T13:44:29"/>
    <d v="2023-01-18T13:59:53"/>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2"/>
    <x v="1"/>
    <n v="1"/>
    <n v="0"/>
    <n v="1"/>
    <n v="0"/>
    <n v="3"/>
    <m/>
    <x v="1"/>
    <n v="4500"/>
    <x v="2"/>
    <x v="0"/>
    <m/>
    <n v="7"/>
    <n v="2"/>
    <n v="0"/>
    <m/>
    <x v="1"/>
    <n v="10000"/>
    <x v="2"/>
    <m/>
    <m/>
    <n v="6"/>
    <n v="2"/>
    <n v="0"/>
    <m/>
    <x v="0"/>
    <m/>
    <x v="0"/>
    <m/>
    <m/>
    <m/>
    <m/>
    <m/>
    <m/>
    <x v="1"/>
    <n v="2000"/>
    <x v="1"/>
    <m/>
    <m/>
    <n v="7"/>
    <n v="3"/>
    <n v="0"/>
    <m/>
    <x v="2"/>
    <m/>
    <m/>
    <m/>
    <m/>
    <m/>
    <m/>
    <m/>
    <m/>
    <m/>
    <m/>
    <m/>
    <m/>
    <m/>
    <m/>
    <m/>
    <m/>
    <m/>
    <m/>
    <m/>
    <m/>
    <m/>
    <m/>
    <s v="prix_constants"/>
    <n v="1"/>
    <n v="0"/>
    <n v="0"/>
    <n v="0"/>
    <m/>
    <m/>
    <m/>
    <m/>
    <m/>
    <m/>
    <m/>
    <m/>
    <m/>
    <m/>
    <m/>
    <m/>
    <m/>
    <m/>
    <m/>
    <m/>
    <m/>
    <m/>
    <m/>
    <m/>
    <m/>
    <m/>
    <m/>
    <m/>
    <m/>
    <m/>
    <m/>
    <m/>
    <m/>
    <m/>
    <m/>
    <m/>
    <m/>
    <m/>
    <m/>
    <m/>
    <m/>
    <m/>
    <m/>
    <m/>
    <m/>
    <x v="21"/>
    <n v="0"/>
    <n v="0"/>
    <n v="0"/>
    <n v="0"/>
    <n v="0"/>
    <n v="0"/>
    <n v="0"/>
    <n v="0"/>
    <n v="0"/>
    <n v="0"/>
    <n v="0"/>
    <n v="0"/>
    <n v="0"/>
    <n v="0"/>
    <n v="1"/>
    <n v="0"/>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200"/>
    <x v="1"/>
    <m/>
    <m/>
    <n v="5"/>
    <n v="3"/>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s v="RAS"/>
    <m/>
    <m/>
    <n v="384877554"/>
    <d v="2023-01-19T17:12:54"/>
    <m/>
    <m/>
    <s v="submitted_via_web"/>
    <s v="bkf_icsm"/>
    <m/>
  </r>
  <r>
    <n v="99"/>
    <s v="7cc81384-1aee-43d5-9255-68c4e84f8ab7"/>
    <d v="2023-01-18T00:00:00"/>
    <s v="fada_ngourma"/>
    <d v="2023-01-18T16:31:46"/>
    <d v="2023-01-18T18:49:01"/>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2"/>
    <n v="500"/>
    <x v="2"/>
    <m/>
    <m/>
    <n v="30"/>
    <n v="4"/>
    <n v="0"/>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combustible_bois"/>
    <n v="1"/>
    <n v="0"/>
    <n v="0"/>
    <n v="0"/>
    <n v="0"/>
    <n v="0"/>
    <n v="0"/>
    <n v="0"/>
    <n v="0"/>
    <n v="0"/>
    <n v="0"/>
    <n v="0"/>
    <n v="0"/>
    <n v="0"/>
    <n v="0"/>
    <n v="0"/>
    <s v="Hausse_prix_fournisseurs baisse_offre_securite hausse_couts"/>
    <n v="1"/>
    <n v="0"/>
    <n v="0"/>
    <n v="0"/>
    <n v="0"/>
    <n v="1"/>
    <n v="0"/>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s v="Que Dieu nous vienne en aide pour nous ramener la paix"/>
    <m/>
    <m/>
    <n v="384877569"/>
    <d v="2023-01-19T17:12:57"/>
    <m/>
    <m/>
    <s v="submitted_via_web"/>
    <s v="bkf_icsm"/>
    <m/>
  </r>
  <r>
    <n v="100"/>
    <s v="102d9f24-45ac-4319-8fd0-032f8b0f81dc"/>
    <d v="2023-01-18T00:00:00"/>
    <s v="fada_ngourma"/>
    <d v="2023-01-18T13:00:21"/>
    <d v="2023-01-18T13:16:13"/>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5"/>
    <n v="0"/>
    <n v="0"/>
    <n v="0"/>
    <n v="0"/>
    <n v="0"/>
    <n v="0"/>
    <n v="0"/>
    <n v="0"/>
    <n v="0"/>
    <n v="0"/>
    <n v="1"/>
    <n v="0"/>
    <n v="0"/>
    <n v="1"/>
    <n v="0"/>
    <n v="0"/>
    <n v="2"/>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6000"/>
    <x v="2"/>
    <m/>
    <m/>
    <n v="14"/>
    <n v="3"/>
    <n v="0"/>
    <m/>
    <m/>
    <m/>
    <x v="0"/>
    <m/>
    <m/>
    <m/>
    <m/>
    <m/>
    <m/>
    <x v="0"/>
    <m/>
    <x v="0"/>
    <m/>
    <m/>
    <m/>
    <m/>
    <m/>
    <m/>
    <x v="1"/>
    <s v="oui"/>
    <n v="5000"/>
    <m/>
    <m/>
    <x v="2"/>
    <m/>
    <m/>
    <n v="3"/>
    <n v="3"/>
    <n v="1"/>
    <m/>
    <x v="0"/>
    <m/>
    <x v="0"/>
    <m/>
    <m/>
    <m/>
    <m/>
    <m/>
    <m/>
    <x v="0"/>
    <m/>
    <s v="pagne"/>
    <n v="0"/>
    <n v="0"/>
    <n v="0"/>
    <n v="0"/>
    <n v="0"/>
    <n v="0"/>
    <n v="0"/>
    <n v="0"/>
    <n v="0"/>
    <n v="0"/>
    <n v="0"/>
    <n v="0"/>
    <n v="0"/>
    <n v="1"/>
    <n v="0"/>
    <n v="0"/>
    <m/>
    <s v="prix_fournisseurs"/>
    <n v="0"/>
    <n v="0"/>
    <n v="0"/>
    <n v="0"/>
    <n v="1"/>
    <n v="0"/>
    <n v="0"/>
    <n v="0"/>
    <n v="0"/>
    <n v="0"/>
    <n v="0"/>
    <m/>
    <m/>
    <s v="prix_hausse"/>
    <n v="0"/>
    <n v="1"/>
    <n v="0"/>
    <n v="0"/>
    <s v="couverture pagne"/>
    <n v="0"/>
    <n v="0"/>
    <n v="0"/>
    <n v="0"/>
    <n v="0"/>
    <n v="0"/>
    <n v="0"/>
    <n v="0"/>
    <n v="0"/>
    <n v="0"/>
    <n v="1"/>
    <n v="0"/>
    <n v="0"/>
    <n v="1"/>
    <n v="0"/>
    <n v="0"/>
    <s v="nsp"/>
    <n v="0"/>
    <n v="0"/>
    <n v="0"/>
    <n v="0"/>
    <n v="0"/>
    <n v="0"/>
    <n v="0"/>
    <n v="0"/>
    <n v="0"/>
    <n v="0"/>
    <n v="0"/>
    <n v="1"/>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Besoin de commande de nos articles"/>
    <m/>
    <m/>
    <n v="384877650"/>
    <d v="2023-01-19T17:13:17"/>
    <m/>
    <m/>
    <s v="submitted_via_web"/>
    <s v="bkf_icsm"/>
    <m/>
  </r>
  <r>
    <n v="101"/>
    <s v="b6211a1e-fadc-4478-a9f6-435c9a9a0044"/>
    <d v="2023-01-18T00:00:00"/>
    <s v="fada_ngourma"/>
    <d v="2023-01-18T14:54:08"/>
    <d v="2023-01-18T14:57:32"/>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0"/>
    <s v="sac sachet"/>
    <n v="1"/>
    <n v="1"/>
    <n v="6500"/>
    <n v="100"/>
    <x v="3"/>
    <m/>
    <m/>
    <n v="5"/>
    <n v="4"/>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s v="RAS"/>
    <m/>
    <m/>
    <n v="384877659"/>
    <d v="2023-01-19T17:13:18"/>
    <m/>
    <m/>
    <s v="submitted_via_web"/>
    <s v="bkf_icsm"/>
    <m/>
  </r>
  <r>
    <n v="102"/>
    <s v="3e3c0cf0-ca57-4bcd-bb3f-0ba21b1b3cf7"/>
    <d v="2023-01-18T00:00:00"/>
    <s v="fada_ngourma"/>
    <d v="2023-01-18T16:22:29"/>
    <d v="2023-01-18T16:30:08"/>
    <s v="audit.csv"/>
    <m/>
    <m/>
    <x v="0"/>
    <d v="2023-01-18T00:00:00"/>
    <s v="est"/>
    <s v="gourma"/>
    <x v="2"/>
    <s v="secondaire"/>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2"/>
    <n v="500"/>
    <x v="2"/>
    <m/>
    <m/>
    <n v="1"/>
    <n v="1"/>
    <n v="1"/>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femmes"/>
    <n v="0"/>
    <n v="1"/>
    <n v="0"/>
    <n v="0"/>
    <n v="0"/>
    <n v="0"/>
    <n v="0"/>
    <n v="0"/>
    <n v="0"/>
    <x v="0"/>
    <s v="Non"/>
    <m/>
    <m/>
    <n v="384877667"/>
    <d v="2023-01-19T17:13:19"/>
    <m/>
    <m/>
    <s v="submitted_via_web"/>
    <s v="bkf_icsm"/>
    <m/>
  </r>
  <r>
    <n v="103"/>
    <s v="c5d37070-9580-4b2a-a4a4-f67afbb9772a"/>
    <d v="2023-01-18T00:00:00"/>
    <s v="fada_ngourma"/>
    <d v="2023-01-18T16:31:08"/>
    <d v="2023-01-18T16:44:42"/>
    <s v="audit.csv"/>
    <m/>
    <m/>
    <x v="0"/>
    <d v="2023-01-18T00:00:00"/>
    <s v="est"/>
    <s v="gourma"/>
    <x v="2"/>
    <s v="secondaire"/>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0"/>
    <n v="500"/>
    <x v="2"/>
    <m/>
    <m/>
    <n v="20"/>
    <n v="2"/>
    <n v="0"/>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n v="1"/>
    <n v="0"/>
    <n v="0"/>
    <n v="0"/>
    <n v="0"/>
    <n v="0"/>
    <n v="0"/>
    <n v="0"/>
    <n v="0"/>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femmes"/>
    <n v="0"/>
    <n v="1"/>
    <n v="0"/>
    <n v="0"/>
    <n v="0"/>
    <n v="0"/>
    <n v="0"/>
    <n v="0"/>
    <n v="0"/>
    <x v="0"/>
    <s v="Besoin d’aide financier en cas de manque de moyen"/>
    <m/>
    <m/>
    <n v="384877673"/>
    <d v="2023-01-19T17:13:21"/>
    <m/>
    <m/>
    <s v="submitted_via_web"/>
    <s v="bkf_icsm"/>
    <m/>
  </r>
  <r>
    <n v="104"/>
    <s v="741207cb-d336-4c1b-8eb4-074f06943c85"/>
    <d v="2023-01-18T00:00:00"/>
    <s v="fada_ngourma"/>
    <d v="2023-01-18T11:10:09"/>
    <d v="2023-01-18T11:39:51"/>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3"/>
    <x v="1"/>
    <n v="0"/>
    <n v="1"/>
    <n v="1"/>
    <n v="0"/>
    <n v="3"/>
    <m/>
    <x v="1"/>
    <n v="6000"/>
    <x v="5"/>
    <x v="0"/>
    <m/>
    <n v="7"/>
    <n v="2"/>
    <n v="0"/>
    <m/>
    <x v="0"/>
    <m/>
    <x v="0"/>
    <m/>
    <m/>
    <m/>
    <m/>
    <m/>
    <m/>
    <x v="1"/>
    <n v="1000"/>
    <x v="3"/>
    <m/>
    <m/>
    <n v="7"/>
    <n v="2"/>
    <n v="0"/>
    <m/>
    <x v="1"/>
    <n v="2000"/>
    <x v="2"/>
    <m/>
    <m/>
    <n v="7"/>
    <n v="2"/>
    <n v="0"/>
    <m/>
    <x v="2"/>
    <m/>
    <m/>
    <m/>
    <m/>
    <m/>
    <m/>
    <m/>
    <m/>
    <m/>
    <m/>
    <m/>
    <m/>
    <m/>
    <m/>
    <m/>
    <m/>
    <m/>
    <m/>
    <m/>
    <m/>
    <m/>
    <m/>
    <s v="prix_hausse"/>
    <n v="0"/>
    <n v="1"/>
    <n v="0"/>
    <n v="0"/>
    <s v="bache tenaille pelle"/>
    <n v="1"/>
    <n v="0"/>
    <n v="1"/>
    <n v="1"/>
    <n v="0"/>
    <s v="hausse_couts Hausse_prix_fournisseurs"/>
    <n v="1"/>
    <n v="0"/>
    <n v="0"/>
    <n v="0"/>
    <n v="0"/>
    <n v="1"/>
    <n v="0"/>
    <n v="0"/>
    <n v="0"/>
    <n v="0"/>
    <n v="0"/>
    <n v="0"/>
    <m/>
    <m/>
    <m/>
    <m/>
    <m/>
    <m/>
    <m/>
    <m/>
    <m/>
    <m/>
    <m/>
    <m/>
    <m/>
    <m/>
    <m/>
    <m/>
    <m/>
    <m/>
    <m/>
    <m/>
    <m/>
    <m/>
    <x v="24"/>
    <n v="0"/>
    <n v="0"/>
    <n v="1"/>
    <n v="0"/>
    <n v="0"/>
    <n v="0"/>
    <n v="0"/>
    <n v="0"/>
    <n v="0"/>
    <n v="0"/>
    <n v="0"/>
    <n v="0"/>
    <n v="0"/>
    <n v="0"/>
    <n v="0"/>
    <n v="0"/>
    <n v="1"/>
    <n v="5"/>
    <m/>
    <x v="1"/>
    <m/>
    <x v="1"/>
    <m/>
    <m/>
    <m/>
    <m/>
    <m/>
    <m/>
    <x v="1"/>
    <m/>
    <m/>
    <m/>
    <m/>
    <m/>
    <x v="1"/>
    <m/>
    <m/>
    <m/>
    <m/>
    <m/>
    <m/>
    <x v="2"/>
    <s v="6kg"/>
    <n v="0"/>
    <n v="1"/>
    <n v="0"/>
    <m/>
    <n v="30000"/>
    <m/>
    <x v="3"/>
    <m/>
    <m/>
    <n v="2"/>
    <n v="2"/>
    <n v="1"/>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s v="RAS"/>
    <m/>
    <m/>
    <n v="384878452"/>
    <d v="2023-01-19T17:15:29"/>
    <m/>
    <m/>
    <s v="submitted_via_web"/>
    <s v="bkf_icsm"/>
    <m/>
  </r>
  <r>
    <n v="105"/>
    <s v="786504c4-7046-4391-9f90-d646bc36fe7b"/>
    <d v="2023-01-18T00:00:00"/>
    <s v="fada_ngourma"/>
    <d v="2023-01-18T12:27:35"/>
    <d v="2023-01-18T12:54:02"/>
    <s v="audit.csv"/>
    <m/>
    <m/>
    <x v="0"/>
    <d v="2023-01-18T00:00:00"/>
    <s v="est"/>
    <s v="gourma"/>
    <x v="2"/>
    <s v="central"/>
    <m/>
    <m/>
    <s v="ACTED"/>
    <s v="Marché de Fada N'Gourma"/>
    <m/>
    <s v="oui"/>
    <m/>
    <x v="2"/>
    <m/>
    <m/>
    <x v="7"/>
    <n v="1"/>
    <n v="1"/>
    <n v="0"/>
    <n v="0"/>
    <n v="2"/>
    <m/>
    <x v="1"/>
    <n v="1000"/>
    <x v="5"/>
    <s v="togo"/>
    <m/>
    <n v="7"/>
    <n v="7"/>
    <n v="1"/>
    <m/>
    <x v="1"/>
    <s v="20l 25l"/>
    <n v="1"/>
    <n v="1"/>
    <n v="2500"/>
    <n v="4000"/>
    <x v="2"/>
    <m/>
    <m/>
    <n v="60"/>
    <n v="7"/>
    <n v="0"/>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6"/>
    <n v="0"/>
    <n v="0"/>
    <n v="0"/>
    <n v="1"/>
    <n v="1"/>
    <n v="1"/>
    <n v="1"/>
    <n v="1"/>
    <n v="1"/>
    <n v="0"/>
    <n v="0"/>
    <n v="0"/>
    <n v="0"/>
    <n v="1"/>
    <n v="0"/>
    <n v="0"/>
    <n v="7"/>
    <n v="10"/>
    <m/>
    <x v="1"/>
    <m/>
    <x v="1"/>
    <m/>
    <m/>
    <m/>
    <m/>
    <m/>
    <m/>
    <x v="1"/>
    <m/>
    <m/>
    <m/>
    <m/>
    <m/>
    <x v="1"/>
    <m/>
    <m/>
    <m/>
    <m/>
    <m/>
    <m/>
    <x v="0"/>
    <m/>
    <m/>
    <m/>
    <m/>
    <m/>
    <m/>
    <m/>
    <x v="0"/>
    <m/>
    <m/>
    <m/>
    <m/>
    <m/>
    <m/>
    <x v="1"/>
    <n v="6500"/>
    <x v="2"/>
    <m/>
    <m/>
    <n v="7"/>
    <n v="2"/>
    <n v="0"/>
    <m/>
    <x v="1"/>
    <n v="5000"/>
    <x v="2"/>
    <m/>
    <m/>
    <n v="7"/>
    <n v="2"/>
    <n v="0"/>
    <m/>
    <x v="1"/>
    <n v="2000"/>
    <x v="2"/>
    <m/>
    <m/>
    <n v="14"/>
    <n v="2"/>
    <n v="0"/>
    <m/>
    <x v="1"/>
    <n v="125"/>
    <x v="2"/>
    <m/>
    <m/>
    <n v="7"/>
    <n v="2"/>
    <n v="0"/>
    <m/>
    <x v="1"/>
    <s v="0_25l 0_5l 1l"/>
    <n v="1"/>
    <n v="1"/>
    <n v="1"/>
    <n v="750"/>
    <n v="1000"/>
    <n v="1500"/>
    <x v="2"/>
    <m/>
    <m/>
    <n v="7"/>
    <n v="2"/>
    <n v="0"/>
    <m/>
    <x v="1"/>
    <n v="2000"/>
    <x v="2"/>
    <m/>
    <m/>
    <n v="7"/>
    <n v="2"/>
    <n v="0"/>
    <m/>
    <x v="0"/>
    <m/>
    <x v="0"/>
    <m/>
    <m/>
    <m/>
    <m/>
    <m/>
    <m/>
    <x v="0"/>
    <m/>
    <x v="0"/>
    <m/>
    <m/>
    <m/>
    <m/>
    <m/>
    <m/>
    <m/>
    <m/>
    <x v="0"/>
    <m/>
    <m/>
    <m/>
    <m/>
    <m/>
    <m/>
    <x v="0"/>
    <m/>
    <x v="0"/>
    <m/>
    <m/>
    <m/>
    <m/>
    <m/>
    <m/>
    <x v="1"/>
    <s v="oui"/>
    <n v="5000"/>
    <m/>
    <m/>
    <x v="2"/>
    <m/>
    <m/>
    <n v="7"/>
    <n v="2"/>
    <n v="0"/>
    <m/>
    <x v="0"/>
    <m/>
    <x v="0"/>
    <m/>
    <m/>
    <m/>
    <m/>
    <m/>
    <m/>
    <x v="1"/>
    <m/>
    <m/>
    <m/>
    <m/>
    <m/>
    <m/>
    <m/>
    <m/>
    <m/>
    <m/>
    <m/>
    <m/>
    <m/>
    <m/>
    <m/>
    <m/>
    <m/>
    <m/>
    <m/>
    <m/>
    <m/>
    <m/>
    <m/>
    <m/>
    <m/>
    <m/>
    <m/>
    <m/>
    <m/>
    <m/>
    <m/>
    <m/>
    <m/>
    <s v="prix_hausse"/>
    <n v="0"/>
    <n v="1"/>
    <n v="0"/>
    <n v="0"/>
    <s v="assiette marmite5 marmite7 bassine"/>
    <n v="0"/>
    <n v="0"/>
    <n v="0"/>
    <n v="1"/>
    <n v="1"/>
    <n v="1"/>
    <n v="0"/>
    <n v="0"/>
    <n v="1"/>
    <n v="0"/>
    <n v="0"/>
    <n v="0"/>
    <n v="0"/>
    <n v="0"/>
    <n v="0"/>
    <n v="0"/>
    <s v="baisse_offre_securite hausse_couts"/>
    <n v="1"/>
    <n v="0"/>
    <n v="0"/>
    <n v="0"/>
    <n v="0"/>
    <n v="0"/>
    <n v="0"/>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paiementmob espece credit"/>
    <n v="1"/>
    <n v="1"/>
    <n v="0"/>
    <n v="1"/>
    <n v="0"/>
    <n v="0"/>
    <x v="0"/>
    <x v="2"/>
    <x v="1"/>
    <m/>
    <m/>
    <m/>
    <m/>
    <m/>
    <m/>
    <m/>
    <m/>
    <m/>
    <x v="0"/>
    <s v="personne"/>
    <n v="0"/>
    <n v="0"/>
    <n v="0"/>
    <n v="0"/>
    <n v="0"/>
    <n v="0"/>
    <n v="0"/>
    <n v="1"/>
    <n v="0"/>
    <x v="0"/>
    <s v="Demande d’aide financière pour accroître son activité"/>
    <m/>
    <m/>
    <n v="384878467"/>
    <d v="2023-01-19T17:15:31"/>
    <m/>
    <m/>
    <s v="submitted_via_web"/>
    <s v="bkf_icsm"/>
    <m/>
  </r>
  <r>
    <n v="106"/>
    <s v="dcedfe4f-3580-4cd0-8409-5bd48546af23"/>
    <d v="2023-01-18T00:00:00"/>
    <s v="fada_ngourma"/>
    <d v="2023-01-18T13:16:17"/>
    <d v="2023-01-18T13:24:45"/>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7"/>
    <n v="0"/>
    <n v="0"/>
    <n v="0"/>
    <n v="0"/>
    <n v="0"/>
    <n v="0"/>
    <n v="0"/>
    <n v="0"/>
    <n v="0"/>
    <n v="0"/>
    <n v="0"/>
    <n v="1"/>
    <n v="0"/>
    <n v="0"/>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s v="disponible"/>
    <n v="2000"/>
    <x v="1"/>
    <m/>
    <m/>
    <n v="7"/>
    <n v="2"/>
    <n v="0"/>
    <m/>
    <x v="0"/>
    <m/>
    <x v="0"/>
    <m/>
    <m/>
    <m/>
    <m/>
    <m/>
    <m/>
    <x v="0"/>
    <m/>
    <m/>
    <m/>
    <m/>
    <x v="0"/>
    <m/>
    <m/>
    <m/>
    <m/>
    <m/>
    <m/>
    <x v="0"/>
    <m/>
    <x v="0"/>
    <m/>
    <m/>
    <m/>
    <m/>
    <m/>
    <m/>
    <x v="1"/>
    <m/>
    <m/>
    <m/>
    <m/>
    <m/>
    <m/>
    <m/>
    <m/>
    <m/>
    <m/>
    <m/>
    <m/>
    <m/>
    <m/>
    <m/>
    <m/>
    <m/>
    <m/>
    <m/>
    <m/>
    <m/>
    <m/>
    <m/>
    <m/>
    <m/>
    <m/>
    <m/>
    <m/>
    <m/>
    <m/>
    <m/>
    <m/>
    <m/>
    <s v="prix_hausse"/>
    <n v="0"/>
    <n v="1"/>
    <n v="0"/>
    <n v="0"/>
    <s v="moustiquaire"/>
    <n v="0"/>
    <n v="0"/>
    <n v="0"/>
    <n v="0"/>
    <n v="0"/>
    <n v="0"/>
    <n v="0"/>
    <n v="0"/>
    <n v="0"/>
    <n v="0"/>
    <n v="0"/>
    <n v="1"/>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s v="RAS"/>
    <m/>
    <m/>
    <n v="384878487"/>
    <d v="2023-01-19T17:15:33"/>
    <m/>
    <m/>
    <s v="submitted_via_web"/>
    <s v="bkf_icsm"/>
    <m/>
  </r>
  <r>
    <n v="107"/>
    <s v="25c04d7b-9baf-40ac-be45-dbf8cafd0455"/>
    <d v="2023-01-18T00:00:00"/>
    <s v="fada_ngourma"/>
    <d v="2023-01-18T15:04:57"/>
    <d v="2023-01-18T15:12:00"/>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0"/>
    <s v="sac sachet"/>
    <n v="1"/>
    <n v="1"/>
    <n v="6000"/>
    <n v="100"/>
    <x v="3"/>
    <m/>
    <m/>
    <n v="7"/>
    <n v="2"/>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s v="RAS"/>
    <m/>
    <m/>
    <n v="384878498"/>
    <d v="2023-01-19T17:15:35"/>
    <m/>
    <m/>
    <s v="submitted_via_web"/>
    <s v="bkf_icsm"/>
    <m/>
  </r>
  <r>
    <n v="108"/>
    <s v="5eb5b8ad-923e-41e5-9101-bbc3a96844e2"/>
    <d v="2023-01-18T00:00:00"/>
    <s v="fada_ngourma"/>
    <d v="2023-01-18T12:00:21"/>
    <d v="2023-01-18T12:07:59"/>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9"/>
    <n v="0"/>
    <n v="0"/>
    <n v="0"/>
    <n v="0"/>
    <n v="0"/>
    <n v="0"/>
    <n v="0"/>
    <n v="0"/>
    <n v="0"/>
    <n v="0"/>
    <n v="0"/>
    <n v="0"/>
    <n v="0"/>
    <n v="1"/>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1"/>
    <s v="oui"/>
    <n v="5000"/>
    <m/>
    <m/>
    <x v="2"/>
    <m/>
    <m/>
    <n v="60"/>
    <n v="1"/>
    <n v="0"/>
    <m/>
    <x v="0"/>
    <m/>
    <x v="0"/>
    <m/>
    <m/>
    <m/>
    <m/>
    <m/>
    <m/>
    <x v="1"/>
    <m/>
    <m/>
    <m/>
    <m/>
    <m/>
    <m/>
    <m/>
    <m/>
    <m/>
    <m/>
    <m/>
    <m/>
    <m/>
    <m/>
    <m/>
    <m/>
    <m/>
    <m/>
    <m/>
    <m/>
    <m/>
    <m/>
    <m/>
    <m/>
    <m/>
    <m/>
    <m/>
    <m/>
    <m/>
    <m/>
    <m/>
    <m/>
    <m/>
    <s v="prix_hausse"/>
    <n v="0"/>
    <n v="1"/>
    <n v="0"/>
    <n v="0"/>
    <s v="pagne"/>
    <n v="0"/>
    <n v="0"/>
    <n v="0"/>
    <n v="0"/>
    <n v="0"/>
    <n v="0"/>
    <n v="0"/>
    <n v="0"/>
    <n v="0"/>
    <n v="0"/>
    <n v="0"/>
    <n v="0"/>
    <n v="0"/>
    <n v="1"/>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redit paiementmob"/>
    <n v="1"/>
    <n v="1"/>
    <n v="0"/>
    <n v="1"/>
    <n v="0"/>
    <n v="0"/>
    <x v="0"/>
    <x v="2"/>
    <x v="1"/>
    <m/>
    <m/>
    <m/>
    <m/>
    <m/>
    <m/>
    <m/>
    <m/>
    <m/>
    <x v="0"/>
    <s v="personne"/>
    <n v="0"/>
    <n v="0"/>
    <n v="0"/>
    <n v="0"/>
    <n v="0"/>
    <n v="0"/>
    <n v="0"/>
    <n v="1"/>
    <n v="0"/>
    <x v="0"/>
    <s v="RAS"/>
    <m/>
    <m/>
    <n v="384878609"/>
    <d v="2023-01-19T17:15:49"/>
    <m/>
    <m/>
    <s v="submitted_via_web"/>
    <s v="bkf_icsm"/>
    <m/>
  </r>
  <r>
    <n v="109"/>
    <s v="130999ac-aa36-4590-be36-48667515ca48"/>
    <d v="2023-01-18T00:00:00"/>
    <s v="fada_ngourma"/>
    <d v="2023-01-18T10:52:03"/>
    <d v="2023-01-18T11:22:02"/>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3"/>
    <x v="1"/>
    <n v="1"/>
    <n v="1"/>
    <n v="1"/>
    <n v="0"/>
    <n v="4"/>
    <m/>
    <x v="1"/>
    <n v="5000"/>
    <x v="2"/>
    <x v="0"/>
    <m/>
    <n v="10"/>
    <n v="4"/>
    <n v="0"/>
    <m/>
    <x v="1"/>
    <n v="10000"/>
    <x v="2"/>
    <m/>
    <m/>
    <n v="10"/>
    <n v="4"/>
    <n v="0"/>
    <m/>
    <x v="2"/>
    <n v="1000"/>
    <x v="1"/>
    <m/>
    <m/>
    <n v="10"/>
    <n v="4"/>
    <n v="0"/>
    <m/>
    <x v="1"/>
    <n v="2000"/>
    <x v="1"/>
    <m/>
    <m/>
    <n v="20"/>
    <n v="5"/>
    <n v="0"/>
    <m/>
    <x v="2"/>
    <m/>
    <m/>
    <m/>
    <m/>
    <m/>
    <m/>
    <m/>
    <m/>
    <m/>
    <m/>
    <m/>
    <m/>
    <m/>
    <m/>
    <m/>
    <m/>
    <m/>
    <m/>
    <m/>
    <m/>
    <m/>
    <m/>
    <s v="prix_baisse"/>
    <n v="0"/>
    <n v="0"/>
    <n v="1"/>
    <n v="0"/>
    <m/>
    <m/>
    <m/>
    <m/>
    <m/>
    <m/>
    <m/>
    <m/>
    <m/>
    <m/>
    <m/>
    <m/>
    <m/>
    <m/>
    <m/>
    <m/>
    <m/>
    <m/>
    <m/>
    <m/>
    <s v="bache"/>
    <n v="1"/>
    <n v="0"/>
    <n v="0"/>
    <n v="0"/>
    <n v="0"/>
    <s v="nsp"/>
    <n v="0"/>
    <n v="0"/>
    <n v="0"/>
    <n v="0"/>
    <n v="0"/>
    <n v="0"/>
    <n v="0"/>
    <n v="0"/>
    <n v="0"/>
    <n v="0"/>
    <n v="0"/>
    <n v="1"/>
    <m/>
    <m/>
    <x v="24"/>
    <n v="0"/>
    <n v="0"/>
    <n v="1"/>
    <n v="0"/>
    <n v="0"/>
    <n v="0"/>
    <n v="0"/>
    <n v="0"/>
    <n v="0"/>
    <n v="0"/>
    <n v="0"/>
    <n v="0"/>
    <n v="0"/>
    <n v="0"/>
    <n v="0"/>
    <n v="0"/>
    <n v="1"/>
    <n v="6"/>
    <m/>
    <x v="1"/>
    <m/>
    <x v="1"/>
    <m/>
    <m/>
    <m/>
    <m/>
    <m/>
    <m/>
    <x v="1"/>
    <m/>
    <m/>
    <m/>
    <m/>
    <m/>
    <x v="1"/>
    <m/>
    <m/>
    <m/>
    <m/>
    <m/>
    <m/>
    <x v="3"/>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nsp"/>
    <n v="0"/>
    <n v="0"/>
    <n v="0"/>
    <n v="0"/>
    <n v="0"/>
    <n v="0"/>
    <n v="0"/>
    <n v="0"/>
    <n v="0"/>
    <n v="0"/>
    <n v="1"/>
    <m/>
    <m/>
    <s v="prix_hausse"/>
    <n v="0"/>
    <n v="1"/>
    <n v="0"/>
    <n v="0"/>
    <s v="combustible_gaz"/>
    <n v="0"/>
    <n v="0"/>
    <n v="1"/>
    <n v="0"/>
    <n v="0"/>
    <n v="0"/>
    <n v="0"/>
    <n v="0"/>
    <n v="0"/>
    <n v="0"/>
    <n v="0"/>
    <n v="0"/>
    <n v="0"/>
    <n v="0"/>
    <n v="0"/>
    <n v="0"/>
    <s v="nsp"/>
    <n v="0"/>
    <n v="0"/>
    <n v="0"/>
    <n v="0"/>
    <n v="0"/>
    <n v="0"/>
    <n v="0"/>
    <n v="0"/>
    <n v="0"/>
    <n v="0"/>
    <n v="0"/>
    <n v="1"/>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hommes"/>
    <n v="1"/>
    <n v="0"/>
    <n v="0"/>
    <n v="0"/>
    <n v="0"/>
    <n v="0"/>
    <n v="0"/>
    <n v="0"/>
    <n v="0"/>
    <x v="0"/>
    <s v="Non"/>
    <m/>
    <m/>
    <n v="384878685"/>
    <d v="2023-01-19T17:16:09"/>
    <m/>
    <m/>
    <s v="submitted_via_web"/>
    <s v="bkf_icsm"/>
    <m/>
  </r>
  <r>
    <n v="110"/>
    <s v="68f501e1-6664-41d3-9da6-a795d5c52ca6"/>
    <d v="2023-01-18T00:00:00"/>
    <s v="fada_ngourma"/>
    <d v="2023-01-18T11:23:36"/>
    <d v="2023-01-18T11:50:28"/>
    <s v="audit.csv"/>
    <m/>
    <m/>
    <x v="0"/>
    <d v="2023-01-18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2"/>
    <x v="1"/>
    <n v="1"/>
    <n v="0"/>
    <n v="1"/>
    <n v="0"/>
    <n v="3"/>
    <m/>
    <x v="1"/>
    <n v="5000"/>
    <x v="2"/>
    <x v="0"/>
    <m/>
    <n v="60"/>
    <n v="3"/>
    <n v="0"/>
    <m/>
    <x v="1"/>
    <n v="11000"/>
    <x v="2"/>
    <m/>
    <m/>
    <n v="30"/>
    <n v="7"/>
    <n v="0"/>
    <m/>
    <x v="0"/>
    <m/>
    <x v="0"/>
    <m/>
    <m/>
    <m/>
    <m/>
    <m/>
    <m/>
    <x v="1"/>
    <n v="1750"/>
    <x v="1"/>
    <m/>
    <m/>
    <n v="21"/>
    <n v="2"/>
    <n v="0"/>
    <m/>
    <x v="2"/>
    <m/>
    <m/>
    <m/>
    <m/>
    <m/>
    <m/>
    <m/>
    <m/>
    <m/>
    <m/>
    <m/>
    <m/>
    <m/>
    <m/>
    <m/>
    <m/>
    <m/>
    <m/>
    <m/>
    <m/>
    <m/>
    <m/>
    <s v="prix_constants"/>
    <n v="1"/>
    <n v="0"/>
    <n v="0"/>
    <n v="0"/>
    <m/>
    <m/>
    <m/>
    <m/>
    <m/>
    <m/>
    <m/>
    <m/>
    <m/>
    <m/>
    <m/>
    <m/>
    <m/>
    <m/>
    <m/>
    <m/>
    <m/>
    <m/>
    <m/>
    <m/>
    <m/>
    <m/>
    <m/>
    <m/>
    <m/>
    <m/>
    <m/>
    <m/>
    <m/>
    <m/>
    <m/>
    <m/>
    <m/>
    <m/>
    <m/>
    <m/>
    <m/>
    <m/>
    <m/>
    <m/>
    <m/>
    <x v="38"/>
    <n v="0"/>
    <n v="0"/>
    <n v="1"/>
    <n v="0"/>
    <n v="0"/>
    <n v="0"/>
    <n v="0"/>
    <n v="0"/>
    <n v="0"/>
    <n v="0"/>
    <n v="0"/>
    <n v="0"/>
    <n v="1"/>
    <n v="0"/>
    <n v="0"/>
    <n v="0"/>
    <n v="2"/>
    <n v="6"/>
    <m/>
    <x v="1"/>
    <m/>
    <x v="1"/>
    <m/>
    <m/>
    <m/>
    <m/>
    <m/>
    <m/>
    <x v="1"/>
    <m/>
    <m/>
    <m/>
    <m/>
    <m/>
    <x v="1"/>
    <m/>
    <m/>
    <m/>
    <m/>
    <m/>
    <m/>
    <x v="1"/>
    <s v="6kg 12kg"/>
    <n v="0"/>
    <n v="1"/>
    <n v="1"/>
    <m/>
    <n v="27000"/>
    <n v="35000"/>
    <x v="1"/>
    <m/>
    <m/>
    <n v="7"/>
    <n v="7"/>
    <n v="1"/>
    <m/>
    <x v="0"/>
    <m/>
    <x v="0"/>
    <m/>
    <m/>
    <m/>
    <m/>
    <m/>
    <m/>
    <x v="0"/>
    <m/>
    <x v="0"/>
    <m/>
    <m/>
    <m/>
    <m/>
    <m/>
    <m/>
    <x v="0"/>
    <m/>
    <x v="0"/>
    <m/>
    <m/>
    <m/>
    <m/>
    <m/>
    <m/>
    <x v="0"/>
    <m/>
    <x v="0"/>
    <m/>
    <m/>
    <m/>
    <m/>
    <m/>
    <m/>
    <x v="0"/>
    <m/>
    <m/>
    <m/>
    <m/>
    <m/>
    <m/>
    <m/>
    <x v="0"/>
    <m/>
    <m/>
    <m/>
    <m/>
    <m/>
    <m/>
    <x v="0"/>
    <m/>
    <x v="0"/>
    <m/>
    <m/>
    <m/>
    <m/>
    <m/>
    <m/>
    <x v="0"/>
    <m/>
    <x v="0"/>
    <m/>
    <m/>
    <m/>
    <m/>
    <m/>
    <m/>
    <x v="0"/>
    <m/>
    <x v="0"/>
    <m/>
    <m/>
    <m/>
    <m/>
    <m/>
    <m/>
    <m/>
    <m/>
    <x v="0"/>
    <m/>
    <m/>
    <m/>
    <m/>
    <m/>
    <m/>
    <x v="1"/>
    <n v="2000"/>
    <x v="2"/>
    <m/>
    <m/>
    <n v="30"/>
    <n v="7"/>
    <n v="0"/>
    <m/>
    <x v="0"/>
    <m/>
    <m/>
    <m/>
    <m/>
    <x v="0"/>
    <m/>
    <m/>
    <m/>
    <m/>
    <m/>
    <m/>
    <x v="0"/>
    <m/>
    <x v="0"/>
    <m/>
    <m/>
    <m/>
    <m/>
    <m/>
    <m/>
    <x v="0"/>
    <m/>
    <s v="combustible_gaz"/>
    <n v="0"/>
    <n v="0"/>
    <n v="1"/>
    <n v="0"/>
    <n v="0"/>
    <n v="0"/>
    <n v="0"/>
    <n v="0"/>
    <n v="0"/>
    <n v="0"/>
    <n v="0"/>
    <n v="0"/>
    <n v="0"/>
    <n v="0"/>
    <n v="0"/>
    <n v="0"/>
    <m/>
    <s v="autre prix_fournisseurs rarete_transport cout_transport"/>
    <n v="0"/>
    <n v="0"/>
    <n v="0"/>
    <n v="0"/>
    <n v="1"/>
    <n v="1"/>
    <n v="1"/>
    <n v="0"/>
    <n v="0"/>
    <n v="1"/>
    <n v="0"/>
    <s v="Les risques liés au transport de gaz fait que les transporteur se reservent"/>
    <m/>
    <s v="prix_hausse"/>
    <n v="0"/>
    <n v="1"/>
    <n v="0"/>
    <n v="0"/>
    <s v="combustible_gaz"/>
    <n v="0"/>
    <n v="0"/>
    <n v="1"/>
    <n v="0"/>
    <n v="0"/>
    <n v="0"/>
    <n v="0"/>
    <n v="0"/>
    <n v="0"/>
    <n v="0"/>
    <n v="0"/>
    <n v="0"/>
    <n v="0"/>
    <n v="0"/>
    <n v="0"/>
    <n v="0"/>
    <s v="Hausse_prix_fournisseurs baisse_offre_rupturestocks"/>
    <n v="0"/>
    <n v="0"/>
    <n v="0"/>
    <n v="0"/>
    <n v="0"/>
    <n v="1"/>
    <n v="1"/>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paiementmob espece credit"/>
    <n v="1"/>
    <n v="1"/>
    <n v="0"/>
    <n v="1"/>
    <n v="0"/>
    <n v="0"/>
    <x v="0"/>
    <x v="0"/>
    <x v="1"/>
    <m/>
    <m/>
    <m/>
    <m/>
    <m/>
    <m/>
    <m/>
    <m/>
    <m/>
    <x v="0"/>
    <s v="personne"/>
    <n v="0"/>
    <n v="0"/>
    <n v="0"/>
    <n v="0"/>
    <n v="0"/>
    <n v="0"/>
    <n v="0"/>
    <n v="1"/>
    <n v="0"/>
    <x v="0"/>
    <s v="RAS"/>
    <m/>
    <m/>
    <n v="384878697"/>
    <d v="2023-01-19T17:16:12"/>
    <m/>
    <m/>
    <s v="submitted_via_web"/>
    <s v="bkf_icsm"/>
    <m/>
  </r>
  <r>
    <n v="111"/>
    <s v="9f74c0d8-3c18-4533-9799-0b022431a4ef"/>
    <d v="2023-01-18T00:00:00"/>
    <s v="fada_ngourma"/>
    <d v="2023-01-18T12:04:24"/>
    <d v="2023-01-18T12:17:31"/>
    <s v="audit.csv"/>
    <m/>
    <m/>
    <x v="0"/>
    <d v="2023-01-18T00:00:00"/>
    <s v="est"/>
    <s v="gourma"/>
    <x v="2"/>
    <s v="central"/>
    <m/>
    <m/>
    <s v="ACTED"/>
    <s v="Marché de Fada N'Gourma"/>
    <m/>
    <s v="oui"/>
    <m/>
    <x v="2"/>
    <m/>
    <m/>
    <x v="1"/>
    <n v="0"/>
    <n v="0"/>
    <n v="1"/>
    <n v="0"/>
    <n v="1"/>
    <m/>
    <x v="0"/>
    <m/>
    <x v="0"/>
    <m/>
    <m/>
    <m/>
    <m/>
    <m/>
    <m/>
    <x v="0"/>
    <m/>
    <m/>
    <m/>
    <m/>
    <m/>
    <x v="0"/>
    <m/>
    <m/>
    <m/>
    <m/>
    <m/>
    <m/>
    <x v="1"/>
    <s v="boule250g boule400g"/>
    <n v="1"/>
    <n v="1"/>
    <n v="450"/>
    <n v="275"/>
    <x v="2"/>
    <m/>
    <m/>
    <n v="15"/>
    <n v="3"/>
    <n v="0"/>
    <m/>
    <x v="3"/>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s v="RAS"/>
    <m/>
    <m/>
    <n v="384878704"/>
    <d v="2023-01-19T17:16:14"/>
    <m/>
    <m/>
    <s v="submitted_via_web"/>
    <s v="bkf_icsm"/>
    <m/>
  </r>
  <r>
    <n v="112"/>
    <s v="c957a872-f856-48f7-a62c-a19ca5b7d92e"/>
    <d v="2023-01-20T00:00:00"/>
    <s v="fada_ngourma"/>
    <d v="2023-01-20T09:27:04"/>
    <d v="2023-01-20T09:42:30"/>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2"/>
    <n v="0"/>
    <n v="0"/>
    <n v="0"/>
    <n v="0"/>
    <n v="0"/>
    <n v="0"/>
    <n v="0"/>
    <n v="0"/>
    <n v="0"/>
    <n v="0"/>
    <n v="0"/>
    <n v="0"/>
    <n v="1"/>
    <n v="0"/>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1"/>
    <n v="1500"/>
    <x v="2"/>
    <m/>
    <m/>
    <n v="14"/>
    <n v="1"/>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credit"/>
    <n v="1"/>
    <n v="1"/>
    <n v="0"/>
    <n v="1"/>
    <n v="0"/>
    <n v="0"/>
    <x v="0"/>
    <x v="2"/>
    <x v="1"/>
    <m/>
    <m/>
    <m/>
    <m/>
    <m/>
    <m/>
    <m/>
    <m/>
    <m/>
    <x v="0"/>
    <s v="personne"/>
    <n v="0"/>
    <n v="0"/>
    <n v="0"/>
    <n v="0"/>
    <n v="0"/>
    <n v="0"/>
    <n v="0"/>
    <n v="1"/>
    <n v="0"/>
    <x v="0"/>
    <s v="RAS"/>
    <m/>
    <m/>
    <n v="385059202"/>
    <d v="2023-01-20T11:38:24"/>
    <m/>
    <m/>
    <s v="submitted_via_web"/>
    <s v="bkf_icsm"/>
    <m/>
  </r>
  <r>
    <n v="113"/>
    <s v="1f7bbf6f-54de-4b26-a75e-20d2abdec02f"/>
    <d v="2023-01-20T00:00:00"/>
    <s v="fada_ngourma"/>
    <d v="2023-01-20T10:26:41"/>
    <d v="2023-01-20T10:38:10"/>
    <s v="audit.csv"/>
    <m/>
    <m/>
    <x v="0"/>
    <d v="2023-01-20T00:00:00"/>
    <s v="est"/>
    <s v="gourma"/>
    <x v="2"/>
    <s v="central"/>
    <m/>
    <m/>
    <s v="ACTED"/>
    <s v="Marché de Fada N'Gourma"/>
    <m/>
    <s v="oui"/>
    <m/>
    <x v="3"/>
    <m/>
    <m/>
    <x v="1"/>
    <n v="0"/>
    <n v="0"/>
    <n v="1"/>
    <n v="0"/>
    <n v="1"/>
    <m/>
    <x v="0"/>
    <m/>
    <x v="0"/>
    <m/>
    <m/>
    <m/>
    <m/>
    <m/>
    <m/>
    <x v="0"/>
    <m/>
    <m/>
    <m/>
    <m/>
    <m/>
    <x v="0"/>
    <m/>
    <m/>
    <m/>
    <m/>
    <m/>
    <m/>
    <x v="1"/>
    <s v="boule250g"/>
    <n v="0"/>
    <n v="1"/>
    <m/>
    <n v="300"/>
    <x v="4"/>
    <s v="ghana"/>
    <m/>
    <n v="14"/>
    <n v="72"/>
    <n v="1"/>
    <m/>
    <x v="1"/>
    <m/>
    <s v="savon400gr"/>
    <n v="0"/>
    <n v="0"/>
    <n v="1"/>
    <n v="0"/>
    <m/>
    <s v="degradation_perte"/>
    <n v="0"/>
    <n v="0"/>
    <n v="1"/>
    <n v="0"/>
    <n v="0"/>
    <n v="0"/>
    <n v="0"/>
    <n v="0"/>
    <n v="0"/>
    <n v="0"/>
    <n v="0"/>
    <m/>
    <m/>
    <s v="prix_baisse"/>
    <n v="0"/>
    <n v="0"/>
    <n v="1"/>
    <n v="0"/>
    <m/>
    <m/>
    <m/>
    <m/>
    <m/>
    <m/>
    <m/>
    <m/>
    <m/>
    <m/>
    <m/>
    <m/>
    <m/>
    <m/>
    <m/>
    <m/>
    <m/>
    <m/>
    <m/>
    <s v="savon400gr"/>
    <n v="0"/>
    <n v="0"/>
    <n v="1"/>
    <n v="0"/>
    <s v="autre"/>
    <n v="0"/>
    <n v="0"/>
    <n v="0"/>
    <n v="0"/>
    <n v="0"/>
    <n v="0"/>
    <n v="0"/>
    <n v="0"/>
    <n v="0"/>
    <n v="0"/>
    <n v="1"/>
    <n v="0"/>
    <s v="Manque d’huile"/>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femmes"/>
    <n v="0"/>
    <n v="1"/>
    <n v="0"/>
    <n v="0"/>
    <n v="0"/>
    <n v="0"/>
    <n v="0"/>
    <n v="0"/>
    <n v="0"/>
    <x v="0"/>
    <s v="Besoin  d’approvisionnement  de ses boules de savon"/>
    <m/>
    <m/>
    <n v="385060198"/>
    <d v="2023-01-20T11:41:18"/>
    <m/>
    <m/>
    <s v="submitted_via_web"/>
    <s v="bkf_icsm"/>
    <m/>
  </r>
  <r>
    <n v="114"/>
    <s v="825caf3a-3a7a-40b2-aebb-96b86409111f"/>
    <d v="2023-01-20T00:00:00"/>
    <s v="fada_ngourma"/>
    <d v="2023-01-20T09:20:35"/>
    <d v="2023-01-20T09:34:23"/>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
    <x v="1"/>
    <n v="0"/>
    <n v="0"/>
    <n v="0"/>
    <n v="0"/>
    <n v="1"/>
    <m/>
    <x v="2"/>
    <n v="6000"/>
    <x v="2"/>
    <x v="0"/>
    <m/>
    <n v="7"/>
    <n v="4"/>
    <n v="0"/>
    <m/>
    <x v="0"/>
    <m/>
    <x v="0"/>
    <m/>
    <m/>
    <m/>
    <m/>
    <m/>
    <m/>
    <x v="0"/>
    <m/>
    <x v="0"/>
    <m/>
    <m/>
    <m/>
    <m/>
    <m/>
    <m/>
    <x v="0"/>
    <m/>
    <x v="0"/>
    <m/>
    <m/>
    <m/>
    <m/>
    <m/>
    <m/>
    <x v="2"/>
    <m/>
    <m/>
    <m/>
    <m/>
    <m/>
    <m/>
    <m/>
    <m/>
    <m/>
    <m/>
    <m/>
    <m/>
    <m/>
    <m/>
    <m/>
    <m/>
    <m/>
    <m/>
    <m/>
    <m/>
    <m/>
    <m/>
    <s v="prix_hausse"/>
    <n v="0"/>
    <n v="1"/>
    <n v="0"/>
    <n v="0"/>
    <s v="bache"/>
    <n v="1"/>
    <n v="0"/>
    <n v="0"/>
    <n v="0"/>
    <n v="0"/>
    <s v="Hausse_prix_fournisseurs hausse_couts"/>
    <n v="1"/>
    <n v="0"/>
    <n v="0"/>
    <n v="0"/>
    <n v="0"/>
    <n v="1"/>
    <n v="0"/>
    <n v="0"/>
    <n v="0"/>
    <n v="0"/>
    <n v="0"/>
    <n v="0"/>
    <m/>
    <m/>
    <m/>
    <m/>
    <m/>
    <m/>
    <m/>
    <m/>
    <m/>
    <m/>
    <m/>
    <m/>
    <m/>
    <m/>
    <m/>
    <m/>
    <m/>
    <m/>
    <m/>
    <m/>
    <m/>
    <m/>
    <x v="39"/>
    <n v="0"/>
    <n v="0"/>
    <n v="0"/>
    <n v="0"/>
    <n v="0"/>
    <n v="0"/>
    <n v="0"/>
    <n v="0"/>
    <n v="0"/>
    <n v="1"/>
    <n v="1"/>
    <n v="1"/>
    <n v="0"/>
    <n v="0"/>
    <n v="1"/>
    <n v="0"/>
    <n v="4"/>
    <n v="6"/>
    <m/>
    <x v="1"/>
    <m/>
    <x v="1"/>
    <m/>
    <m/>
    <m/>
    <m/>
    <m/>
    <m/>
    <x v="1"/>
    <m/>
    <m/>
    <m/>
    <m/>
    <m/>
    <x v="1"/>
    <m/>
    <m/>
    <m/>
    <m/>
    <m/>
    <m/>
    <x v="0"/>
    <m/>
    <m/>
    <m/>
    <m/>
    <m/>
    <m/>
    <m/>
    <x v="0"/>
    <m/>
    <m/>
    <m/>
    <m/>
    <m/>
    <m/>
    <x v="0"/>
    <m/>
    <x v="0"/>
    <m/>
    <m/>
    <m/>
    <m/>
    <m/>
    <m/>
    <x v="0"/>
    <m/>
    <x v="0"/>
    <m/>
    <m/>
    <m/>
    <m/>
    <m/>
    <m/>
    <x v="0"/>
    <m/>
    <x v="0"/>
    <m/>
    <m/>
    <m/>
    <m/>
    <m/>
    <m/>
    <x v="0"/>
    <m/>
    <x v="0"/>
    <m/>
    <m/>
    <m/>
    <m/>
    <m/>
    <m/>
    <x v="0"/>
    <m/>
    <m/>
    <m/>
    <m/>
    <m/>
    <m/>
    <m/>
    <x v="0"/>
    <m/>
    <m/>
    <m/>
    <m/>
    <m/>
    <m/>
    <x v="0"/>
    <m/>
    <x v="0"/>
    <m/>
    <m/>
    <m/>
    <m/>
    <m/>
    <m/>
    <x v="2"/>
    <n v="3500"/>
    <x v="2"/>
    <m/>
    <m/>
    <n v="14"/>
    <n v="4"/>
    <n v="0"/>
    <m/>
    <x v="2"/>
    <n v="2500"/>
    <x v="2"/>
    <m/>
    <m/>
    <n v="7"/>
    <n v="4"/>
    <n v="0"/>
    <m/>
    <s v="peudisponible"/>
    <n v="2500"/>
    <x v="1"/>
    <m/>
    <m/>
    <n v="7"/>
    <n v="4"/>
    <n v="0"/>
    <m/>
    <x v="0"/>
    <m/>
    <x v="0"/>
    <m/>
    <m/>
    <m/>
    <m/>
    <m/>
    <m/>
    <x v="0"/>
    <m/>
    <m/>
    <m/>
    <m/>
    <x v="0"/>
    <m/>
    <m/>
    <m/>
    <m/>
    <m/>
    <m/>
    <x v="2"/>
    <n v="300"/>
    <x v="1"/>
    <m/>
    <m/>
    <n v="7"/>
    <n v="4"/>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RAS"/>
    <m/>
    <m/>
    <n v="385060703"/>
    <d v="2023-01-20T11:42:36"/>
    <m/>
    <m/>
    <s v="submitted_via_web"/>
    <s v="bkf_icsm"/>
    <m/>
  </r>
  <r>
    <n v="115"/>
    <s v="aca20c08-a576-431d-8090-3d74a2b69e83"/>
    <d v="2023-01-20T00:00:00"/>
    <s v="fada_ngourma"/>
    <d v="2023-01-20T10:08:29"/>
    <d v="2023-01-20T10:19:52"/>
    <s v="audit.csv"/>
    <m/>
    <m/>
    <x v="0"/>
    <d v="2023-01-20T00:00:00"/>
    <s v="est"/>
    <s v="gourma"/>
    <x v="2"/>
    <s v="central"/>
    <m/>
    <m/>
    <s v="ACTED"/>
    <s v="Marché de Fada N'Gourma"/>
    <m/>
    <s v="oui"/>
    <m/>
    <x v="1"/>
    <m/>
    <m/>
    <x v="7"/>
    <n v="1"/>
    <n v="1"/>
    <n v="0"/>
    <n v="0"/>
    <n v="2"/>
    <m/>
    <x v="1"/>
    <n v="1000"/>
    <x v="2"/>
    <m/>
    <m/>
    <n v="7"/>
    <n v="3"/>
    <n v="0"/>
    <m/>
    <x v="1"/>
    <s v="20l"/>
    <n v="1"/>
    <n v="0"/>
    <n v="3500"/>
    <m/>
    <x v="2"/>
    <m/>
    <m/>
    <n v="30"/>
    <n v="3"/>
    <n v="0"/>
    <m/>
    <x v="0"/>
    <m/>
    <m/>
    <m/>
    <m/>
    <m/>
    <x v="0"/>
    <m/>
    <m/>
    <m/>
    <m/>
    <m/>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5"/>
    <n v="0"/>
    <n v="0"/>
    <n v="0"/>
    <n v="1"/>
    <n v="1"/>
    <n v="1"/>
    <n v="1"/>
    <n v="1"/>
    <n v="1"/>
    <n v="1"/>
    <n v="0"/>
    <n v="0"/>
    <n v="0"/>
    <n v="0"/>
    <n v="0"/>
    <n v="0"/>
    <n v="7"/>
    <n v="10"/>
    <m/>
    <x v="1"/>
    <m/>
    <x v="1"/>
    <m/>
    <m/>
    <m/>
    <m/>
    <m/>
    <m/>
    <x v="1"/>
    <m/>
    <m/>
    <m/>
    <m/>
    <m/>
    <x v="1"/>
    <m/>
    <m/>
    <m/>
    <m/>
    <m/>
    <m/>
    <x v="0"/>
    <m/>
    <m/>
    <m/>
    <m/>
    <m/>
    <m/>
    <m/>
    <x v="0"/>
    <m/>
    <m/>
    <m/>
    <m/>
    <m/>
    <m/>
    <x v="1"/>
    <n v="6000"/>
    <x v="2"/>
    <m/>
    <m/>
    <n v="7"/>
    <n v="3"/>
    <n v="0"/>
    <m/>
    <x v="1"/>
    <n v="5000"/>
    <x v="2"/>
    <m/>
    <m/>
    <n v="7"/>
    <n v="3"/>
    <n v="0"/>
    <m/>
    <x v="1"/>
    <n v="1500"/>
    <x v="2"/>
    <m/>
    <m/>
    <n v="7"/>
    <n v="3"/>
    <n v="0"/>
    <m/>
    <x v="1"/>
    <n v="125"/>
    <x v="2"/>
    <m/>
    <m/>
    <n v="7"/>
    <n v="3"/>
    <n v="0"/>
    <m/>
    <x v="2"/>
    <s v="1l"/>
    <n v="0"/>
    <n v="0"/>
    <n v="1"/>
    <m/>
    <m/>
    <n v="1000"/>
    <x v="2"/>
    <m/>
    <m/>
    <n v="30"/>
    <n v="3"/>
    <n v="0"/>
    <m/>
    <x v="1"/>
    <n v="1500"/>
    <x v="2"/>
    <m/>
    <m/>
    <n v="7"/>
    <n v="3"/>
    <n v="0"/>
    <m/>
    <x v="1"/>
    <n v="3500"/>
    <x v="2"/>
    <m/>
    <m/>
    <n v="14"/>
    <n v="3"/>
    <n v="0"/>
    <m/>
    <x v="0"/>
    <m/>
    <x v="0"/>
    <m/>
    <m/>
    <m/>
    <m/>
    <m/>
    <m/>
    <m/>
    <m/>
    <x v="0"/>
    <m/>
    <m/>
    <m/>
    <m/>
    <m/>
    <m/>
    <x v="0"/>
    <m/>
    <x v="0"/>
    <m/>
    <m/>
    <m/>
    <m/>
    <m/>
    <m/>
    <x v="0"/>
    <m/>
    <m/>
    <m/>
    <m/>
    <x v="0"/>
    <m/>
    <m/>
    <m/>
    <m/>
    <m/>
    <m/>
    <x v="0"/>
    <m/>
    <x v="0"/>
    <m/>
    <m/>
    <m/>
    <m/>
    <m/>
    <m/>
    <x v="1"/>
    <m/>
    <m/>
    <m/>
    <m/>
    <m/>
    <m/>
    <m/>
    <m/>
    <m/>
    <m/>
    <m/>
    <m/>
    <m/>
    <m/>
    <m/>
    <m/>
    <m/>
    <m/>
    <m/>
    <m/>
    <m/>
    <m/>
    <m/>
    <m/>
    <m/>
    <m/>
    <m/>
    <m/>
    <m/>
    <m/>
    <m/>
    <m/>
    <m/>
    <s v="prix_hausse"/>
    <n v="0"/>
    <n v="1"/>
    <n v="0"/>
    <n v="0"/>
    <s v="marmite7 marmite5 assiette gobelet_plastique gobelet_acier bassine natte"/>
    <n v="0"/>
    <n v="0"/>
    <n v="0"/>
    <n v="1"/>
    <n v="1"/>
    <n v="1"/>
    <n v="1"/>
    <n v="1"/>
    <n v="1"/>
    <n v="1"/>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redit paiementmob"/>
    <n v="1"/>
    <n v="1"/>
    <n v="0"/>
    <n v="1"/>
    <n v="0"/>
    <n v="0"/>
    <x v="0"/>
    <x v="1"/>
    <x v="1"/>
    <m/>
    <m/>
    <m/>
    <m/>
    <m/>
    <m/>
    <m/>
    <m/>
    <m/>
    <x v="0"/>
    <s v="personne"/>
    <n v="0"/>
    <n v="0"/>
    <n v="0"/>
    <n v="0"/>
    <n v="0"/>
    <n v="0"/>
    <n v="0"/>
    <n v="1"/>
    <n v="0"/>
    <x v="0"/>
    <m/>
    <m/>
    <m/>
    <n v="385060728"/>
    <d v="2023-01-20T11:42:39"/>
    <m/>
    <m/>
    <s v="submitted_via_web"/>
    <s v="bkf_icsm"/>
    <m/>
  </r>
  <r>
    <n v="116"/>
    <s v="3431388a-3998-4c33-896a-3f0d19f30b4a"/>
    <d v="2023-01-20T00:00:00"/>
    <s v="fada_ngourma"/>
    <d v="2023-01-20T10:26:26"/>
    <d v="2023-01-20T10:36:36"/>
    <s v="audit.csv"/>
    <m/>
    <m/>
    <x v="0"/>
    <d v="2023-01-20T00:00:00"/>
    <s v="est"/>
    <s v="gourma"/>
    <x v="2"/>
    <s v="central"/>
    <m/>
    <m/>
    <s v="ACTED"/>
    <s v="Marché de Fada N'Gourma"/>
    <m/>
    <s v="oui"/>
    <m/>
    <x v="2"/>
    <m/>
    <m/>
    <x v="1"/>
    <n v="0"/>
    <n v="0"/>
    <n v="1"/>
    <n v="0"/>
    <n v="1"/>
    <m/>
    <x v="0"/>
    <m/>
    <x v="0"/>
    <m/>
    <m/>
    <m/>
    <m/>
    <m/>
    <m/>
    <x v="0"/>
    <m/>
    <m/>
    <m/>
    <m/>
    <m/>
    <x v="0"/>
    <m/>
    <m/>
    <m/>
    <m/>
    <m/>
    <m/>
    <x v="2"/>
    <s v="boule250g boule400g"/>
    <n v="1"/>
    <n v="1"/>
    <n v="450"/>
    <n v="275"/>
    <x v="2"/>
    <m/>
    <m/>
    <n v="30"/>
    <n v="2"/>
    <n v="0"/>
    <m/>
    <x v="1"/>
    <m/>
    <s v="savon400gr"/>
    <n v="0"/>
    <n v="0"/>
    <n v="1"/>
    <n v="0"/>
    <m/>
    <s v="nsp"/>
    <n v="0"/>
    <n v="0"/>
    <n v="0"/>
    <n v="0"/>
    <n v="0"/>
    <n v="0"/>
    <n v="0"/>
    <n v="0"/>
    <n v="0"/>
    <n v="0"/>
    <n v="1"/>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personne"/>
    <n v="0"/>
    <n v="0"/>
    <n v="0"/>
    <n v="0"/>
    <n v="0"/>
    <n v="0"/>
    <n v="0"/>
    <n v="1"/>
    <n v="0"/>
    <x v="0"/>
    <s v="Comme il y a manque de savon après on n aura une augmentation les jours à venir"/>
    <m/>
    <m/>
    <n v="385060748"/>
    <d v="2023-01-20T11:42:42"/>
    <m/>
    <m/>
    <s v="submitted_via_web"/>
    <s v="bkf_icsm"/>
    <m/>
  </r>
  <r>
    <n v="117"/>
    <s v="40fbaf8c-d24e-43f1-9f8e-2f62a7e3ad32"/>
    <d v="2023-01-20T00:00:00"/>
    <s v="fada_ngourma"/>
    <d v="2023-01-20T10:37:18"/>
    <d v="2023-01-20T10:50:49"/>
    <s v="audit.csv"/>
    <m/>
    <m/>
    <x v="0"/>
    <d v="2023-01-20T00:00:00"/>
    <s v="est"/>
    <s v="gourma"/>
    <x v="2"/>
    <s v="central"/>
    <m/>
    <m/>
    <s v="ACTED"/>
    <s v="Marché de Fada N'Gourma"/>
    <m/>
    <s v="oui"/>
    <m/>
    <x v="1"/>
    <m/>
    <m/>
    <x v="7"/>
    <n v="1"/>
    <n v="1"/>
    <n v="0"/>
    <n v="0"/>
    <n v="2"/>
    <m/>
    <x v="1"/>
    <n v="1000"/>
    <x v="2"/>
    <m/>
    <m/>
    <n v="2"/>
    <n v="2"/>
    <n v="1"/>
    <m/>
    <x v="2"/>
    <s v="20l 25l"/>
    <n v="1"/>
    <n v="1"/>
    <n v="4000"/>
    <n v="4000"/>
    <x v="2"/>
    <m/>
    <m/>
    <n v="7"/>
    <n v="2"/>
    <n v="0"/>
    <m/>
    <x v="0"/>
    <m/>
    <m/>
    <m/>
    <m/>
    <m/>
    <x v="0"/>
    <m/>
    <m/>
    <m/>
    <m/>
    <m/>
    <m/>
    <x v="2"/>
    <m/>
    <m/>
    <m/>
    <m/>
    <m/>
    <m/>
    <m/>
    <m/>
    <m/>
    <m/>
    <m/>
    <m/>
    <m/>
    <m/>
    <m/>
    <m/>
    <m/>
    <m/>
    <m/>
    <m/>
    <m/>
    <s v="prix_constants"/>
    <n v="1"/>
    <n v="0"/>
    <n v="0"/>
    <n v="0"/>
    <m/>
    <m/>
    <m/>
    <m/>
    <m/>
    <m/>
    <m/>
    <m/>
    <m/>
    <m/>
    <m/>
    <m/>
    <m/>
    <m/>
    <m/>
    <m/>
    <m/>
    <m/>
    <m/>
    <m/>
    <m/>
    <m/>
    <m/>
    <m/>
    <m/>
    <m/>
    <m/>
    <m/>
    <m/>
    <m/>
    <m/>
    <m/>
    <m/>
    <m/>
    <m/>
    <m/>
    <m/>
    <m/>
    <m/>
    <x v="1"/>
    <x v="1"/>
    <n v="0"/>
    <n v="0"/>
    <n v="0"/>
    <n v="0"/>
    <n v="1"/>
    <m/>
    <x v="1"/>
    <n v="4000"/>
    <x v="2"/>
    <x v="0"/>
    <m/>
    <n v="4"/>
    <n v="2"/>
    <n v="0"/>
    <m/>
    <x v="0"/>
    <m/>
    <x v="0"/>
    <m/>
    <m/>
    <m/>
    <m/>
    <m/>
    <m/>
    <x v="0"/>
    <m/>
    <x v="0"/>
    <m/>
    <m/>
    <m/>
    <m/>
    <m/>
    <m/>
    <x v="0"/>
    <m/>
    <x v="0"/>
    <m/>
    <m/>
    <m/>
    <m/>
    <m/>
    <m/>
    <x v="2"/>
    <m/>
    <m/>
    <m/>
    <m/>
    <m/>
    <m/>
    <m/>
    <m/>
    <m/>
    <m/>
    <m/>
    <m/>
    <m/>
    <m/>
    <m/>
    <m/>
    <m/>
    <m/>
    <m/>
    <m/>
    <m/>
    <m/>
    <s v="prix_constants"/>
    <n v="1"/>
    <n v="0"/>
    <n v="0"/>
    <n v="0"/>
    <m/>
    <m/>
    <m/>
    <m/>
    <m/>
    <m/>
    <m/>
    <m/>
    <m/>
    <m/>
    <m/>
    <m/>
    <m/>
    <m/>
    <m/>
    <m/>
    <m/>
    <m/>
    <m/>
    <m/>
    <m/>
    <m/>
    <m/>
    <m/>
    <m/>
    <m/>
    <m/>
    <m/>
    <m/>
    <m/>
    <m/>
    <m/>
    <m/>
    <m/>
    <m/>
    <m/>
    <m/>
    <m/>
    <m/>
    <m/>
    <m/>
    <x v="40"/>
    <n v="0"/>
    <n v="0"/>
    <n v="0"/>
    <n v="1"/>
    <n v="1"/>
    <n v="1"/>
    <n v="1"/>
    <n v="1"/>
    <n v="1"/>
    <n v="1"/>
    <n v="1"/>
    <n v="1"/>
    <n v="1"/>
    <n v="1"/>
    <n v="1"/>
    <n v="0"/>
    <n v="12"/>
    <n v="15"/>
    <m/>
    <x v="1"/>
    <m/>
    <x v="1"/>
    <m/>
    <m/>
    <m/>
    <m/>
    <m/>
    <m/>
    <x v="1"/>
    <m/>
    <m/>
    <m/>
    <m/>
    <m/>
    <x v="1"/>
    <m/>
    <m/>
    <m/>
    <m/>
    <m/>
    <m/>
    <x v="0"/>
    <m/>
    <m/>
    <m/>
    <m/>
    <m/>
    <m/>
    <m/>
    <x v="0"/>
    <m/>
    <m/>
    <m/>
    <m/>
    <m/>
    <m/>
    <x v="1"/>
    <n v="7000"/>
    <x v="2"/>
    <m/>
    <m/>
    <n v="14"/>
    <n v="2"/>
    <n v="0"/>
    <m/>
    <x v="1"/>
    <n v="5500"/>
    <x v="2"/>
    <m/>
    <m/>
    <n v="14"/>
    <n v="2"/>
    <n v="0"/>
    <m/>
    <x v="1"/>
    <n v="2500"/>
    <x v="2"/>
    <m/>
    <m/>
    <n v="7"/>
    <n v="2"/>
    <n v="0"/>
    <m/>
    <x v="1"/>
    <n v="150"/>
    <x v="2"/>
    <m/>
    <m/>
    <n v="7"/>
    <n v="2"/>
    <n v="0"/>
    <m/>
    <x v="1"/>
    <s v="0_25l 0_5l 1l"/>
    <n v="1"/>
    <n v="1"/>
    <n v="1"/>
    <n v="1000"/>
    <n v="1500"/>
    <n v="2000"/>
    <x v="2"/>
    <m/>
    <m/>
    <n v="7"/>
    <n v="2"/>
    <n v="0"/>
    <m/>
    <x v="1"/>
    <n v="1500"/>
    <x v="2"/>
    <m/>
    <m/>
    <n v="7"/>
    <n v="2"/>
    <n v="0"/>
    <m/>
    <x v="1"/>
    <n v="3000"/>
    <x v="2"/>
    <m/>
    <m/>
    <n v="6"/>
    <n v="2"/>
    <n v="0"/>
    <m/>
    <x v="1"/>
    <n v="2000"/>
    <x v="2"/>
    <m/>
    <m/>
    <n v="5"/>
    <n v="2"/>
    <n v="0"/>
    <m/>
    <s v="disponible"/>
    <n v="2000"/>
    <x v="1"/>
    <m/>
    <m/>
    <n v="6"/>
    <n v="2"/>
    <n v="0"/>
    <m/>
    <x v="1"/>
    <n v="3000"/>
    <x v="2"/>
    <m/>
    <m/>
    <n v="7"/>
    <n v="2"/>
    <n v="0"/>
    <m/>
    <x v="1"/>
    <s v="oui"/>
    <n v="5000"/>
    <m/>
    <m/>
    <x v="2"/>
    <m/>
    <m/>
    <n v="6"/>
    <n v="2"/>
    <n v="0"/>
    <m/>
    <x v="1"/>
    <n v="300"/>
    <x v="1"/>
    <m/>
    <m/>
    <n v="5"/>
    <n v="2"/>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s v="RAS"/>
    <m/>
    <m/>
    <n v="385060759"/>
    <d v="2023-01-20T11:42:44"/>
    <m/>
    <m/>
    <s v="submitted_via_web"/>
    <s v="bkf_icsm"/>
    <m/>
  </r>
  <r>
    <n v="118"/>
    <s v="f1cd8945-92f3-4959-9a43-f3efe01fc78b"/>
    <d v="2023-01-20T00:00:00"/>
    <s v="fada_ngourma"/>
    <d v="2023-01-20T10:56:10"/>
    <d v="2023-01-20T11:03:01"/>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2"/>
    <n v="0"/>
    <n v="0"/>
    <n v="0"/>
    <n v="0"/>
    <n v="0"/>
    <n v="0"/>
    <n v="0"/>
    <n v="0"/>
    <n v="0"/>
    <n v="0"/>
    <n v="0"/>
    <n v="0"/>
    <n v="1"/>
    <n v="0"/>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1"/>
    <n v="1500"/>
    <x v="2"/>
    <m/>
    <m/>
    <n v="14"/>
    <n v="7"/>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s v="RAS"/>
    <m/>
    <m/>
    <n v="385060768"/>
    <d v="2023-01-20T11:42:45"/>
    <m/>
    <m/>
    <s v="submitted_via_web"/>
    <s v="bkf_icsm"/>
    <m/>
  </r>
  <r>
    <n v="119"/>
    <s v="d08900da-85d7-4e90-a2c4-6bb4989b0b8b"/>
    <d v="2023-01-20T00:00:00"/>
    <s v="fada_ngourma"/>
    <d v="2023-01-20T09:28:29"/>
    <d v="2023-01-20T09:38:25"/>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1"/>
    <n v="0"/>
    <n v="0"/>
    <n v="0"/>
    <n v="0"/>
    <n v="0"/>
    <n v="0"/>
    <n v="0"/>
    <n v="0"/>
    <n v="0"/>
    <n v="1"/>
    <n v="1"/>
    <n v="1"/>
    <n v="0"/>
    <n v="0"/>
    <n v="0"/>
    <n v="0"/>
    <n v="3"/>
    <n v="5"/>
    <m/>
    <x v="1"/>
    <m/>
    <x v="1"/>
    <m/>
    <m/>
    <m/>
    <m/>
    <m/>
    <m/>
    <x v="1"/>
    <m/>
    <m/>
    <m/>
    <m/>
    <m/>
    <x v="1"/>
    <m/>
    <m/>
    <m/>
    <m/>
    <m/>
    <m/>
    <x v="0"/>
    <m/>
    <m/>
    <m/>
    <m/>
    <m/>
    <m/>
    <m/>
    <x v="0"/>
    <m/>
    <m/>
    <m/>
    <m/>
    <m/>
    <m/>
    <x v="0"/>
    <m/>
    <x v="0"/>
    <m/>
    <m/>
    <m/>
    <m/>
    <m/>
    <m/>
    <x v="0"/>
    <m/>
    <x v="0"/>
    <m/>
    <m/>
    <m/>
    <m/>
    <m/>
    <m/>
    <x v="0"/>
    <m/>
    <x v="0"/>
    <m/>
    <m/>
    <m/>
    <m/>
    <m/>
    <m/>
    <x v="0"/>
    <m/>
    <x v="0"/>
    <m/>
    <m/>
    <m/>
    <m/>
    <m/>
    <m/>
    <x v="0"/>
    <m/>
    <m/>
    <m/>
    <m/>
    <m/>
    <m/>
    <m/>
    <x v="0"/>
    <m/>
    <m/>
    <m/>
    <m/>
    <m/>
    <m/>
    <x v="0"/>
    <m/>
    <x v="0"/>
    <m/>
    <m/>
    <m/>
    <m/>
    <m/>
    <m/>
    <x v="1"/>
    <n v="2750"/>
    <x v="2"/>
    <m/>
    <m/>
    <n v="30"/>
    <n v="4"/>
    <n v="0"/>
    <m/>
    <x v="1"/>
    <n v="2000"/>
    <x v="2"/>
    <m/>
    <m/>
    <n v="30"/>
    <n v="3"/>
    <n v="0"/>
    <m/>
    <s v="disponible"/>
    <n v="1750"/>
    <x v="1"/>
    <m/>
    <m/>
    <n v="20"/>
    <n v="3"/>
    <n v="0"/>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autre"/>
    <n v="1"/>
    <n v="0"/>
    <n v="0"/>
    <n v="1"/>
    <n v="0"/>
    <n v="1"/>
    <x v="1"/>
    <x v="2"/>
    <x v="1"/>
    <m/>
    <m/>
    <m/>
    <m/>
    <m/>
    <m/>
    <m/>
    <m/>
    <m/>
    <x v="0"/>
    <s v="femmes"/>
    <n v="0"/>
    <n v="1"/>
    <n v="0"/>
    <n v="0"/>
    <n v="0"/>
    <n v="0"/>
    <n v="0"/>
    <n v="0"/>
    <n v="0"/>
    <x v="0"/>
    <s v="Pas de marché"/>
    <m/>
    <m/>
    <n v="385060772"/>
    <d v="2023-01-20T11:42:46"/>
    <m/>
    <m/>
    <s v="submitted_via_web"/>
    <s v="bkf_icsm"/>
    <m/>
  </r>
  <r>
    <n v="120"/>
    <s v="bc6615fe-d7a8-4a05-9616-02e4dea98cca"/>
    <d v="2023-01-20T00:00:00"/>
    <s v="fada_ngourma"/>
    <d v="2023-01-20T11:14:16"/>
    <d v="2023-01-20T11:24:24"/>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2"/>
    <n v="500"/>
    <x v="3"/>
    <m/>
    <m/>
    <n v="2"/>
    <n v="4"/>
    <n v="1"/>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0"/>
    <s v="agression_commercant agression_clients"/>
    <n v="1"/>
    <n v="1"/>
    <n v="0"/>
    <n v="0"/>
    <n v="0"/>
    <n v="0"/>
    <n v="0"/>
    <n v="0"/>
    <x v="0"/>
    <s v="personne"/>
    <n v="0"/>
    <n v="0"/>
    <n v="0"/>
    <n v="0"/>
    <n v="0"/>
    <n v="0"/>
    <n v="0"/>
    <n v="1"/>
    <n v="0"/>
    <x v="0"/>
    <s v="RAS"/>
    <m/>
    <m/>
    <n v="385060787"/>
    <d v="2023-01-20T11:42:47"/>
    <m/>
    <m/>
    <s v="submitted_via_web"/>
    <s v="bkf_icsm"/>
    <m/>
  </r>
  <r>
    <n v="121"/>
    <s v="9da7603e-2c1e-4fad-93b7-4adbe1dcf960"/>
    <d v="2023-01-20T00:00:00"/>
    <s v="fada_ngourma"/>
    <d v="2023-01-20T09:31:09"/>
    <d v="2023-01-20T09:42:21"/>
    <s v="audit.csv"/>
    <m/>
    <m/>
    <x v="0"/>
    <d v="2023-01-20T00:00:00"/>
    <s v="est"/>
    <s v="gourma"/>
    <x v="2"/>
    <s v="central"/>
    <m/>
    <m/>
    <s v="ACTED"/>
    <s v="Marché de Fada N'Gourm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4"/>
    <x v="1"/>
    <n v="1"/>
    <n v="0"/>
    <n v="0"/>
    <n v="0"/>
    <n v="2"/>
    <m/>
    <x v="1"/>
    <n v="4000"/>
    <x v="2"/>
    <x v="0"/>
    <m/>
    <n v="15"/>
    <n v="2"/>
    <n v="0"/>
    <m/>
    <x v="1"/>
    <n v="10000"/>
    <x v="2"/>
    <m/>
    <m/>
    <n v="30"/>
    <n v="2"/>
    <n v="0"/>
    <m/>
    <x v="0"/>
    <m/>
    <x v="0"/>
    <m/>
    <m/>
    <m/>
    <m/>
    <m/>
    <m/>
    <x v="0"/>
    <m/>
    <x v="0"/>
    <m/>
    <m/>
    <m/>
    <m/>
    <m/>
    <m/>
    <x v="2"/>
    <m/>
    <m/>
    <m/>
    <m/>
    <m/>
    <m/>
    <m/>
    <m/>
    <m/>
    <m/>
    <m/>
    <m/>
    <m/>
    <m/>
    <m/>
    <m/>
    <m/>
    <m/>
    <m/>
    <m/>
    <m/>
    <m/>
    <s v="prix_constants"/>
    <n v="1"/>
    <n v="0"/>
    <n v="0"/>
    <n v="0"/>
    <m/>
    <m/>
    <m/>
    <m/>
    <m/>
    <m/>
    <m/>
    <m/>
    <m/>
    <m/>
    <m/>
    <m/>
    <m/>
    <m/>
    <m/>
    <m/>
    <m/>
    <m/>
    <m/>
    <m/>
    <m/>
    <m/>
    <m/>
    <m/>
    <m/>
    <m/>
    <m/>
    <m/>
    <m/>
    <m/>
    <m/>
    <m/>
    <m/>
    <m/>
    <m/>
    <m/>
    <m/>
    <m/>
    <m/>
    <m/>
    <m/>
    <x v="21"/>
    <n v="0"/>
    <n v="0"/>
    <n v="0"/>
    <n v="0"/>
    <n v="0"/>
    <n v="0"/>
    <n v="0"/>
    <n v="0"/>
    <n v="0"/>
    <n v="0"/>
    <n v="0"/>
    <n v="0"/>
    <n v="0"/>
    <n v="0"/>
    <n v="1"/>
    <n v="0"/>
    <n v="1"/>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200"/>
    <x v="1"/>
    <m/>
    <m/>
    <n v="14"/>
    <n v="2"/>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hommes"/>
    <n v="1"/>
    <n v="0"/>
    <n v="0"/>
    <n v="0"/>
    <n v="0"/>
    <n v="0"/>
    <n v="0"/>
    <n v="0"/>
    <n v="0"/>
    <x v="0"/>
    <s v="RAS"/>
    <m/>
    <m/>
    <n v="385120106"/>
    <d v="2023-01-20T14:37:47"/>
    <m/>
    <m/>
    <s v="submitted_via_web"/>
    <s v="bkf_icsm"/>
    <m/>
  </r>
  <r>
    <n v="122"/>
    <s v="0a1daf33-d0bf-4909-9d03-c55291dbb84f"/>
    <d v="2023-01-18T00:00:00"/>
    <s v="gaoua"/>
    <d v="2023-01-18T11:50:09"/>
    <d v="2023-01-18T12:11:54"/>
    <s v="audit.csv"/>
    <m/>
    <m/>
    <x v="1"/>
    <d v="2023-01-18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2"/>
    <s v="6kg 12kg"/>
    <n v="0"/>
    <n v="1"/>
    <n v="1"/>
    <m/>
    <n v="15750"/>
    <n v="22500"/>
    <x v="1"/>
    <m/>
    <m/>
    <n v="14"/>
    <n v="14"/>
    <n v="1"/>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paiementmob espece coupons"/>
    <n v="1"/>
    <n v="0"/>
    <n v="1"/>
    <n v="1"/>
    <n v="0"/>
    <n v="0"/>
    <x v="0"/>
    <x v="0"/>
    <x v="1"/>
    <m/>
    <m/>
    <m/>
    <m/>
    <m/>
    <m/>
    <m/>
    <m/>
    <m/>
    <x v="0"/>
    <s v="nsp"/>
    <n v="0"/>
    <n v="0"/>
    <n v="0"/>
    <n v="0"/>
    <n v="0"/>
    <n v="0"/>
    <n v="0"/>
    <n v="0"/>
    <n v="1"/>
    <x v="0"/>
    <s v="RAS"/>
    <m/>
    <m/>
    <n v="387933300"/>
    <d v="2023-01-27T12:34:58"/>
    <m/>
    <m/>
    <s v="submitted_via_web"/>
    <s v="bkf_icsm"/>
    <m/>
  </r>
  <r>
    <n v="123"/>
    <s v="52b3fd28-70b7-4b4a-8096-b71b3b887297"/>
    <d v="2023-01-18T00:00:00"/>
    <s v="gaoua"/>
    <d v="2023-01-18T12:16:29"/>
    <d v="2023-01-18T12:53:54"/>
    <s v="audit.csv"/>
    <m/>
    <m/>
    <x v="1"/>
    <d v="2023-01-18T00:00:00"/>
    <s v="sud_ouest"/>
    <s v="poni"/>
    <x v="3"/>
    <s v="central"/>
    <m/>
    <m/>
    <s v="PLAN International Burkina Faso"/>
    <s v="Marché de Gaoua"/>
    <m/>
    <s v="oui"/>
    <m/>
    <x v="2"/>
    <m/>
    <m/>
    <x v="8"/>
    <n v="1"/>
    <n v="1"/>
    <n v="1"/>
    <n v="0"/>
    <n v="3"/>
    <m/>
    <x v="1"/>
    <n v="2500"/>
    <x v="2"/>
    <m/>
    <m/>
    <n v="7"/>
    <n v="2"/>
    <n v="0"/>
    <m/>
    <x v="3"/>
    <m/>
    <m/>
    <m/>
    <m/>
    <m/>
    <x v="0"/>
    <m/>
    <m/>
    <m/>
    <m/>
    <m/>
    <m/>
    <x v="1"/>
    <s v="boule400g boule250g"/>
    <n v="1"/>
    <n v="1"/>
    <n v="500"/>
    <n v="300"/>
    <x v="2"/>
    <m/>
    <m/>
    <n v="14"/>
    <n v="2"/>
    <n v="0"/>
    <m/>
    <x v="1"/>
    <m/>
    <s v="bidon"/>
    <n v="0"/>
    <n v="1"/>
    <n v="0"/>
    <n v="0"/>
    <m/>
    <s v="autre"/>
    <n v="0"/>
    <n v="0"/>
    <n v="0"/>
    <n v="0"/>
    <n v="0"/>
    <n v="0"/>
    <n v="0"/>
    <n v="0"/>
    <n v="0"/>
    <n v="1"/>
    <n v="0"/>
    <s v="Produit pas beaucoup disponible sur le marché"/>
    <m/>
    <s v="prix_constants"/>
    <n v="1"/>
    <n v="0"/>
    <n v="0"/>
    <n v="0"/>
    <m/>
    <m/>
    <m/>
    <m/>
    <m/>
    <m/>
    <m/>
    <m/>
    <m/>
    <m/>
    <m/>
    <m/>
    <m/>
    <m/>
    <m/>
    <m/>
    <m/>
    <m/>
    <m/>
    <m/>
    <m/>
    <m/>
    <m/>
    <m/>
    <m/>
    <m/>
    <m/>
    <m/>
    <m/>
    <m/>
    <m/>
    <m/>
    <m/>
    <m/>
    <m/>
    <m/>
    <m/>
    <m/>
    <m/>
    <x v="4"/>
    <x v="1"/>
    <n v="1"/>
    <n v="0"/>
    <n v="0"/>
    <n v="0"/>
    <n v="2"/>
    <m/>
    <x v="1"/>
    <n v="5000"/>
    <x v="2"/>
    <x v="0"/>
    <m/>
    <n v="14"/>
    <n v="2"/>
    <n v="0"/>
    <m/>
    <x v="1"/>
    <n v="4500"/>
    <x v="2"/>
    <m/>
    <m/>
    <n v="14"/>
    <n v="2"/>
    <n v="0"/>
    <m/>
    <x v="0"/>
    <m/>
    <x v="0"/>
    <m/>
    <m/>
    <m/>
    <m/>
    <m/>
    <m/>
    <x v="0"/>
    <m/>
    <x v="0"/>
    <m/>
    <m/>
    <m/>
    <m/>
    <m/>
    <m/>
    <x v="1"/>
    <m/>
    <s v="corde"/>
    <n v="0"/>
    <n v="1"/>
    <n v="0"/>
    <n v="0"/>
    <n v="0"/>
    <m/>
    <s v="route_etat prix_fournisseurs cout_transport autre"/>
    <n v="0"/>
    <n v="0"/>
    <n v="0"/>
    <n v="1"/>
    <n v="1"/>
    <n v="0"/>
    <n v="1"/>
    <n v="0"/>
    <n v="0"/>
    <n v="1"/>
    <n v="0"/>
    <s v="Souvent non disponible avec le même"/>
    <m/>
    <s v="prix_constants"/>
    <n v="1"/>
    <n v="0"/>
    <n v="0"/>
    <n v="0"/>
    <m/>
    <m/>
    <m/>
    <m/>
    <m/>
    <m/>
    <m/>
    <m/>
    <m/>
    <m/>
    <m/>
    <m/>
    <m/>
    <m/>
    <m/>
    <m/>
    <m/>
    <m/>
    <m/>
    <m/>
    <m/>
    <m/>
    <m/>
    <m/>
    <m/>
    <m/>
    <m/>
    <m/>
    <m/>
    <m/>
    <m/>
    <m/>
    <m/>
    <m/>
    <m/>
    <m/>
    <m/>
    <m/>
    <m/>
    <m/>
    <m/>
    <x v="42"/>
    <n v="0"/>
    <n v="0"/>
    <n v="0"/>
    <n v="0"/>
    <n v="0"/>
    <n v="0"/>
    <n v="1"/>
    <n v="0"/>
    <n v="1"/>
    <n v="1"/>
    <n v="1"/>
    <n v="0"/>
    <n v="0"/>
    <n v="0"/>
    <n v="1"/>
    <n v="0"/>
    <n v="5"/>
    <n v="10"/>
    <m/>
    <x v="1"/>
    <m/>
    <x v="1"/>
    <m/>
    <m/>
    <m/>
    <m/>
    <m/>
    <m/>
    <x v="1"/>
    <m/>
    <m/>
    <m/>
    <m/>
    <m/>
    <x v="1"/>
    <m/>
    <m/>
    <m/>
    <m/>
    <m/>
    <m/>
    <x v="0"/>
    <m/>
    <m/>
    <m/>
    <m/>
    <m/>
    <m/>
    <m/>
    <x v="0"/>
    <m/>
    <m/>
    <m/>
    <m/>
    <m/>
    <m/>
    <x v="0"/>
    <m/>
    <x v="0"/>
    <m/>
    <m/>
    <m/>
    <m/>
    <m/>
    <m/>
    <x v="0"/>
    <m/>
    <x v="0"/>
    <m/>
    <m/>
    <m/>
    <m/>
    <m/>
    <m/>
    <x v="0"/>
    <m/>
    <x v="0"/>
    <m/>
    <m/>
    <m/>
    <m/>
    <m/>
    <m/>
    <x v="1"/>
    <n v="200"/>
    <x v="2"/>
    <m/>
    <m/>
    <n v="14"/>
    <n v="2"/>
    <n v="0"/>
    <m/>
    <x v="0"/>
    <m/>
    <m/>
    <m/>
    <m/>
    <m/>
    <m/>
    <m/>
    <x v="0"/>
    <m/>
    <m/>
    <m/>
    <m/>
    <m/>
    <m/>
    <x v="1"/>
    <n v="3000"/>
    <x v="2"/>
    <m/>
    <m/>
    <n v="14"/>
    <n v="2"/>
    <n v="0"/>
    <m/>
    <x v="1"/>
    <n v="3500"/>
    <x v="2"/>
    <m/>
    <m/>
    <n v="7"/>
    <n v="2"/>
    <n v="0"/>
    <m/>
    <x v="1"/>
    <n v="2000"/>
    <x v="2"/>
    <m/>
    <m/>
    <n v="21"/>
    <n v="2"/>
    <n v="0"/>
    <m/>
    <m/>
    <m/>
    <x v="0"/>
    <m/>
    <m/>
    <m/>
    <m/>
    <m/>
    <m/>
    <x v="0"/>
    <m/>
    <x v="0"/>
    <m/>
    <m/>
    <m/>
    <m/>
    <m/>
    <m/>
    <x v="0"/>
    <m/>
    <m/>
    <m/>
    <m/>
    <x v="0"/>
    <m/>
    <m/>
    <m/>
    <m/>
    <m/>
    <m/>
    <x v="1"/>
    <n v="250"/>
    <x v="1"/>
    <m/>
    <m/>
    <n v="7"/>
    <n v="2"/>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oupons paiementmob"/>
    <n v="1"/>
    <n v="0"/>
    <n v="1"/>
    <n v="1"/>
    <n v="0"/>
    <n v="0"/>
    <x v="0"/>
    <x v="0"/>
    <x v="1"/>
    <m/>
    <m/>
    <m/>
    <m/>
    <m/>
    <m/>
    <m/>
    <m/>
    <m/>
    <x v="0"/>
    <s v="personne"/>
    <n v="0"/>
    <n v="0"/>
    <n v="0"/>
    <n v="0"/>
    <n v="0"/>
    <n v="0"/>
    <n v="0"/>
    <n v="1"/>
    <n v="0"/>
    <x v="0"/>
    <s v="RAS"/>
    <m/>
    <m/>
    <n v="387933469"/>
    <d v="2023-01-27T12:35:16"/>
    <m/>
    <m/>
    <s v="submitted_via_web"/>
    <s v="bkf_icsm"/>
    <m/>
  </r>
  <r>
    <n v="124"/>
    <s v="31497024-c90f-461a-b7a8-1403d05c3f75"/>
    <d v="2023-01-18T00:00:00"/>
    <s v="gaoua"/>
    <d v="2023-01-18T13:18:13"/>
    <d v="2023-01-18T13:53:46"/>
    <s v="audit.csv"/>
    <m/>
    <m/>
    <x v="1"/>
    <d v="2023-01-18T00:00:00"/>
    <s v="sud_ouest"/>
    <s v="poni"/>
    <x v="3"/>
    <s v="central"/>
    <m/>
    <m/>
    <s v="PLAN International Burkina Faso"/>
    <s v="Marché de Gaoua"/>
    <m/>
    <s v="oui"/>
    <m/>
    <x v="2"/>
    <m/>
    <m/>
    <x v="2"/>
    <n v="1"/>
    <n v="0"/>
    <n v="0"/>
    <n v="0"/>
    <n v="1"/>
    <m/>
    <x v="1"/>
    <n v="1000"/>
    <x v="2"/>
    <m/>
    <m/>
    <n v="7"/>
    <n v="2"/>
    <n v="0"/>
    <m/>
    <x v="0"/>
    <m/>
    <m/>
    <m/>
    <m/>
    <m/>
    <x v="0"/>
    <m/>
    <m/>
    <m/>
    <m/>
    <m/>
    <m/>
    <x v="0"/>
    <m/>
    <m/>
    <m/>
    <m/>
    <m/>
    <x v="0"/>
    <m/>
    <m/>
    <m/>
    <m/>
    <m/>
    <m/>
    <x v="2"/>
    <m/>
    <m/>
    <m/>
    <m/>
    <m/>
    <m/>
    <m/>
    <m/>
    <m/>
    <m/>
    <m/>
    <m/>
    <m/>
    <m/>
    <m/>
    <m/>
    <m/>
    <m/>
    <m/>
    <m/>
    <m/>
    <s v="prix_hausse"/>
    <n v="0"/>
    <n v="1"/>
    <n v="0"/>
    <n v="0"/>
    <s v="seau"/>
    <n v="1"/>
    <n v="0"/>
    <n v="0"/>
    <n v="0"/>
    <s v="Hausse_prix_fournisseurs"/>
    <n v="0"/>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3"/>
    <n v="0"/>
    <n v="0"/>
    <n v="0"/>
    <n v="0"/>
    <n v="0"/>
    <n v="0"/>
    <n v="1"/>
    <n v="0"/>
    <n v="1"/>
    <n v="1"/>
    <n v="1"/>
    <n v="0"/>
    <n v="0"/>
    <n v="0"/>
    <n v="0"/>
    <n v="0"/>
    <n v="4"/>
    <n v="6"/>
    <m/>
    <x v="1"/>
    <m/>
    <x v="1"/>
    <m/>
    <m/>
    <m/>
    <m/>
    <m/>
    <m/>
    <x v="1"/>
    <m/>
    <m/>
    <m/>
    <m/>
    <m/>
    <x v="1"/>
    <m/>
    <m/>
    <m/>
    <m/>
    <m/>
    <m/>
    <x v="0"/>
    <m/>
    <m/>
    <m/>
    <m/>
    <m/>
    <m/>
    <m/>
    <x v="0"/>
    <m/>
    <m/>
    <m/>
    <m/>
    <m/>
    <m/>
    <x v="0"/>
    <m/>
    <x v="0"/>
    <m/>
    <m/>
    <m/>
    <m/>
    <m/>
    <m/>
    <x v="0"/>
    <m/>
    <x v="0"/>
    <m/>
    <m/>
    <m/>
    <m/>
    <m/>
    <m/>
    <x v="0"/>
    <m/>
    <x v="0"/>
    <m/>
    <m/>
    <m/>
    <m/>
    <m/>
    <m/>
    <x v="1"/>
    <n v="125"/>
    <x v="2"/>
    <m/>
    <m/>
    <n v="30"/>
    <n v="2"/>
    <n v="0"/>
    <m/>
    <x v="0"/>
    <m/>
    <m/>
    <m/>
    <m/>
    <m/>
    <m/>
    <m/>
    <x v="0"/>
    <m/>
    <m/>
    <m/>
    <m/>
    <m/>
    <m/>
    <x v="1"/>
    <n v="1500"/>
    <x v="2"/>
    <m/>
    <m/>
    <n v="21"/>
    <n v="2"/>
    <n v="0"/>
    <m/>
    <x v="1"/>
    <n v="3000"/>
    <x v="4"/>
    <m/>
    <m/>
    <n v="21"/>
    <n v="2"/>
    <n v="0"/>
    <m/>
    <x v="1"/>
    <n v="2000"/>
    <x v="4"/>
    <m/>
    <m/>
    <n v="21"/>
    <n v="1"/>
    <n v="0"/>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3605"/>
    <d v="2023-01-27T12:35:31"/>
    <m/>
    <m/>
    <s v="submitted_via_web"/>
    <s v="bkf_icsm"/>
    <m/>
  </r>
  <r>
    <n v="125"/>
    <s v="8073b90f-94c1-418a-a13d-b8be322044ef"/>
    <d v="2023-01-18T00:00:00"/>
    <s v="gaoua"/>
    <d v="2023-01-18T16:12:41"/>
    <d v="2023-01-18T16:22:21"/>
    <s v="audit.csv"/>
    <m/>
    <m/>
    <x v="1"/>
    <d v="2023-01-18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2"/>
    <s v="6kg 12kg"/>
    <n v="0"/>
    <n v="1"/>
    <n v="1"/>
    <m/>
    <n v="15750"/>
    <n v="22500"/>
    <x v="4"/>
    <m/>
    <m/>
    <n v="21"/>
    <n v="1"/>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autre"/>
    <n v="0"/>
    <n v="0"/>
    <n v="0"/>
    <n v="0"/>
    <n v="0"/>
    <n v="0"/>
    <n v="0"/>
    <n v="0"/>
    <n v="0"/>
    <n v="1"/>
    <n v="0"/>
    <s v="Disponibilité du gaz chez le fournisseur"/>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3690"/>
    <d v="2023-01-27T12:35:45"/>
    <m/>
    <m/>
    <s v="submitted_via_web"/>
    <s v="bkf_icsm"/>
    <m/>
  </r>
  <r>
    <n v="126"/>
    <s v="16b50c08-11c4-4e71-b4df-44158e2d3282"/>
    <d v="2023-01-18T00:00:00"/>
    <s v="gaoua"/>
    <d v="2023-01-18T16:35:24"/>
    <d v="2023-01-18T16:45:08"/>
    <s v="audit.csv"/>
    <m/>
    <m/>
    <x v="1"/>
    <d v="2023-01-18T00:00:00"/>
    <s v="sud_ouest"/>
    <s v="poni"/>
    <x v="3"/>
    <s v="central"/>
    <m/>
    <m/>
    <s v="PLAN International Burkina Faso"/>
    <s v="Marché de Gaoua"/>
    <m/>
    <s v="oui"/>
    <m/>
    <x v="2"/>
    <m/>
    <m/>
    <x v="1"/>
    <n v="0"/>
    <n v="0"/>
    <n v="1"/>
    <n v="0"/>
    <n v="1"/>
    <m/>
    <x v="0"/>
    <m/>
    <x v="0"/>
    <m/>
    <m/>
    <m/>
    <m/>
    <m/>
    <m/>
    <x v="0"/>
    <m/>
    <m/>
    <m/>
    <m/>
    <m/>
    <x v="0"/>
    <m/>
    <m/>
    <m/>
    <m/>
    <m/>
    <m/>
    <x v="1"/>
    <s v="boule400g boule250g"/>
    <n v="1"/>
    <n v="1"/>
    <n v="375"/>
    <n v="265"/>
    <x v="2"/>
    <m/>
    <m/>
    <n v="30"/>
    <n v="7"/>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3763"/>
    <d v="2023-01-27T12:35:53"/>
    <m/>
    <m/>
    <s v="submitted_via_web"/>
    <s v="bkf_icsm"/>
    <m/>
  </r>
  <r>
    <n v="127"/>
    <s v="c2691c6f-5896-4162-a96a-c6603a60aae3"/>
    <d v="2023-01-18T00:00:00"/>
    <s v="gaoua"/>
    <d v="2023-01-18T16:58:59"/>
    <d v="2023-01-18T17:17:33"/>
    <s v="audit.csv"/>
    <m/>
    <m/>
    <x v="1"/>
    <d v="2023-01-18T00:00:00"/>
    <s v="sud_ouest"/>
    <s v="poni"/>
    <x v="3"/>
    <s v="central"/>
    <m/>
    <m/>
    <s v="PLAN International Burkina Faso"/>
    <s v="Marché de Gaoua"/>
    <m/>
    <s v="oui"/>
    <m/>
    <x v="2"/>
    <m/>
    <m/>
    <x v="1"/>
    <n v="0"/>
    <n v="0"/>
    <n v="1"/>
    <n v="0"/>
    <n v="1"/>
    <m/>
    <x v="0"/>
    <m/>
    <x v="0"/>
    <m/>
    <m/>
    <m/>
    <m/>
    <m/>
    <m/>
    <x v="0"/>
    <m/>
    <m/>
    <m/>
    <m/>
    <m/>
    <x v="0"/>
    <m/>
    <m/>
    <m/>
    <m/>
    <m/>
    <m/>
    <x v="1"/>
    <s v="boule400g boule250g"/>
    <n v="1"/>
    <n v="1"/>
    <n v="500"/>
    <n v="300"/>
    <x v="2"/>
    <m/>
    <m/>
    <n v="14"/>
    <n v="2"/>
    <n v="0"/>
    <m/>
    <x v="1"/>
    <m/>
    <s v="savon400gr"/>
    <n v="0"/>
    <n v="0"/>
    <n v="1"/>
    <n v="0"/>
    <m/>
    <s v="route_etat rarete_transport cout_transport"/>
    <n v="0"/>
    <n v="0"/>
    <n v="0"/>
    <n v="1"/>
    <n v="0"/>
    <n v="1"/>
    <n v="1"/>
    <n v="0"/>
    <n v="0"/>
    <n v="0"/>
    <n v="0"/>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2"/>
    <n v="0"/>
    <n v="0"/>
    <n v="0"/>
    <n v="0"/>
    <n v="0"/>
    <n v="0"/>
    <n v="0"/>
    <n v="0"/>
    <n v="0"/>
    <n v="0"/>
    <n v="0"/>
    <n v="0"/>
    <n v="0"/>
    <n v="0"/>
    <n v="0"/>
    <n v="1"/>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3873"/>
    <d v="2023-01-27T12:36:06"/>
    <m/>
    <m/>
    <s v="submitted_via_web"/>
    <s v="bkf_icsm"/>
    <m/>
  </r>
  <r>
    <n v="128"/>
    <s v="0a8927bd-11c2-4947-a524-1a744e7dee68"/>
    <d v="2023-01-18T00:00:00"/>
    <s v="gaoua"/>
    <d v="2023-01-18T17:25:02"/>
    <d v="2023-01-18T17:44:34"/>
    <s v="audit.csv"/>
    <m/>
    <m/>
    <x v="1"/>
    <d v="2023-01-18T00:00:00"/>
    <s v="sud_ouest"/>
    <s v="poni"/>
    <x v="3"/>
    <s v="central"/>
    <m/>
    <m/>
    <s v="PLAN International Burkina Faso"/>
    <s v="Marché de Gaoua"/>
    <m/>
    <s v="oui"/>
    <m/>
    <x v="2"/>
    <m/>
    <m/>
    <x v="1"/>
    <n v="0"/>
    <n v="0"/>
    <n v="1"/>
    <n v="0"/>
    <n v="1"/>
    <m/>
    <x v="0"/>
    <m/>
    <x v="0"/>
    <m/>
    <m/>
    <m/>
    <m/>
    <m/>
    <m/>
    <x v="0"/>
    <m/>
    <m/>
    <m/>
    <m/>
    <m/>
    <x v="0"/>
    <m/>
    <m/>
    <m/>
    <m/>
    <m/>
    <m/>
    <x v="1"/>
    <s v="boule400g boule250g"/>
    <n v="1"/>
    <n v="1"/>
    <n v="500"/>
    <n v="250"/>
    <x v="2"/>
    <m/>
    <m/>
    <n v="2"/>
    <n v="3"/>
    <n v="1"/>
    <m/>
    <x v="1"/>
    <m/>
    <s v="savon400gr"/>
    <n v="0"/>
    <n v="0"/>
    <n v="1"/>
    <n v="0"/>
    <m/>
    <s v="rarete_transport cout_transport"/>
    <n v="0"/>
    <n v="0"/>
    <n v="0"/>
    <n v="0"/>
    <n v="0"/>
    <n v="1"/>
    <n v="1"/>
    <n v="0"/>
    <n v="0"/>
    <n v="0"/>
    <n v="0"/>
    <m/>
    <m/>
    <s v="prix_hausse"/>
    <n v="0"/>
    <n v="1"/>
    <n v="0"/>
    <n v="0"/>
    <s v="savon400gr"/>
    <n v="0"/>
    <n v="0"/>
    <n v="1"/>
    <n v="0"/>
    <s v="hausse_couts Hausse_prix_fournisseurs"/>
    <n v="1"/>
    <n v="0"/>
    <n v="0"/>
    <n v="0"/>
    <n v="0"/>
    <n v="1"/>
    <n v="0"/>
    <n v="0"/>
    <n v="0"/>
    <n v="0"/>
    <n v="0"/>
    <n v="0"/>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2"/>
    <n v="0"/>
    <n v="0"/>
    <n v="0"/>
    <n v="0"/>
    <n v="0"/>
    <n v="0"/>
    <n v="0"/>
    <n v="0"/>
    <n v="0"/>
    <n v="0"/>
    <n v="0"/>
    <n v="0"/>
    <n v="1"/>
    <n v="0"/>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1"/>
    <n v="500"/>
    <x v="2"/>
    <m/>
    <m/>
    <n v="30"/>
    <n v="2"/>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3943"/>
    <d v="2023-01-27T12:36:16"/>
    <m/>
    <m/>
    <s v="submitted_via_web"/>
    <s v="bkf_icsm"/>
    <m/>
  </r>
  <r>
    <n v="129"/>
    <s v="5f56b483-fd1d-4e07-ba05-ce2801a2adda"/>
    <d v="2023-01-18T00:00:00"/>
    <s v="gaoua"/>
    <d v="2023-01-18T17:58:45"/>
    <d v="2023-01-18T18:06:04"/>
    <s v="audit.csv"/>
    <m/>
    <m/>
    <x v="1"/>
    <d v="2023-01-18T00:00:00"/>
    <s v="sud_ouest"/>
    <s v="poni"/>
    <x v="3"/>
    <s v="secondaire"/>
    <m/>
    <m/>
    <s v="PLAN International Burkina Faso"/>
    <s v="Marché de Gaou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2"/>
    <s v="6kg 12kg"/>
    <n v="0"/>
    <n v="1"/>
    <n v="1"/>
    <m/>
    <n v="15750"/>
    <n v="22500"/>
    <x v="4"/>
    <m/>
    <m/>
    <n v="30"/>
    <n v="4"/>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rarete_transport"/>
    <n v="0"/>
    <n v="0"/>
    <n v="0"/>
    <n v="0"/>
    <n v="0"/>
    <n v="1"/>
    <n v="0"/>
    <n v="0"/>
    <n v="0"/>
    <n v="0"/>
    <n v="0"/>
    <m/>
    <m/>
    <s v="prix_hausse"/>
    <n v="0"/>
    <n v="1"/>
    <n v="0"/>
    <n v="0"/>
    <s v="combustible_gaz"/>
    <n v="0"/>
    <n v="0"/>
    <n v="1"/>
    <n v="0"/>
    <n v="0"/>
    <n v="0"/>
    <n v="0"/>
    <n v="0"/>
    <n v="0"/>
    <n v="0"/>
    <n v="0"/>
    <n v="0"/>
    <n v="0"/>
    <n v="0"/>
    <n v="0"/>
    <n v="0"/>
    <s v="Hausse_prix_fournisseurs hausse_couts"/>
    <n v="1"/>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nsp"/>
    <n v="0"/>
    <n v="0"/>
    <n v="0"/>
    <n v="0"/>
    <n v="0"/>
    <n v="0"/>
    <n v="0"/>
    <n v="0"/>
    <n v="1"/>
    <x v="0"/>
    <s v="RAS"/>
    <m/>
    <m/>
    <n v="387933961"/>
    <d v="2023-01-27T12:36:19"/>
    <m/>
    <m/>
    <s v="submitted_via_web"/>
    <s v="bkf_icsm"/>
    <m/>
  </r>
  <r>
    <n v="130"/>
    <s v="e57516b2-7235-4a16-b0d2-446be6f64463"/>
    <d v="2023-01-22T00:00:00"/>
    <s v="gaoua"/>
    <d v="2023-01-22T11:54:34"/>
    <d v="2023-01-22T12:04:24"/>
    <s v="audit.csv"/>
    <m/>
    <m/>
    <x v="1"/>
    <d v="2023-01-22T00:00:00"/>
    <s v="sud_ouest"/>
    <s v="poni"/>
    <x v="3"/>
    <s v="secondaire"/>
    <m/>
    <m/>
    <s v="PLAN International Burkina Faso"/>
    <s v="Marché de Gaou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0"/>
    <n v="1"/>
    <n v="1"/>
    <n v="0"/>
    <n v="0"/>
    <n v="0"/>
    <n v="0"/>
    <n v="0"/>
    <n v="0"/>
    <n v="0"/>
    <n v="0"/>
    <n v="0"/>
    <n v="0"/>
    <n v="0"/>
    <n v="0"/>
    <n v="0"/>
    <n v="0"/>
    <n v="2"/>
    <n v="4"/>
    <m/>
    <x v="2"/>
    <n v="1000"/>
    <x v="3"/>
    <m/>
    <m/>
    <n v="21"/>
    <n v="7"/>
    <n v="0"/>
    <m/>
    <x v="2"/>
    <s v="sac sachet"/>
    <n v="1"/>
    <n v="1"/>
    <n v="5000"/>
    <n v="100"/>
    <x v="2"/>
    <m/>
    <m/>
    <n v="30"/>
    <n v="7"/>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015"/>
    <d v="2023-01-27T12:36:25"/>
    <m/>
    <m/>
    <s v="submitted_via_web"/>
    <s v="bkf_icsm"/>
    <m/>
  </r>
  <r>
    <n v="131"/>
    <s v="3a34e18f-d6e1-4726-b614-e2fd8bdba092"/>
    <d v="2023-01-22T00:00:00"/>
    <s v="gaoua"/>
    <d v="2023-01-22T12:14:31"/>
    <d v="2023-01-22T12:30:55"/>
    <s v="audit.csv"/>
    <m/>
    <m/>
    <x v="1"/>
    <d v="2023-01-22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4"/>
    <n v="0"/>
    <n v="0"/>
    <n v="0"/>
    <n v="0"/>
    <n v="0"/>
    <n v="1"/>
    <n v="1"/>
    <n v="1"/>
    <n v="0"/>
    <n v="0"/>
    <n v="0"/>
    <n v="0"/>
    <n v="1"/>
    <n v="0"/>
    <n v="0"/>
    <n v="0"/>
    <n v="4"/>
    <n v="6"/>
    <m/>
    <x v="1"/>
    <m/>
    <x v="1"/>
    <m/>
    <m/>
    <m/>
    <m/>
    <m/>
    <m/>
    <x v="1"/>
    <m/>
    <m/>
    <m/>
    <m/>
    <m/>
    <x v="1"/>
    <m/>
    <m/>
    <m/>
    <m/>
    <m/>
    <m/>
    <x v="0"/>
    <m/>
    <m/>
    <m/>
    <m/>
    <m/>
    <m/>
    <m/>
    <x v="0"/>
    <m/>
    <m/>
    <m/>
    <m/>
    <m/>
    <m/>
    <x v="0"/>
    <m/>
    <x v="0"/>
    <m/>
    <m/>
    <m/>
    <m/>
    <m/>
    <m/>
    <x v="0"/>
    <m/>
    <x v="0"/>
    <m/>
    <m/>
    <m/>
    <m/>
    <m/>
    <m/>
    <x v="1"/>
    <n v="450"/>
    <x v="3"/>
    <m/>
    <m/>
    <n v="21"/>
    <n v="2"/>
    <n v="0"/>
    <m/>
    <x v="1"/>
    <n v="200"/>
    <x v="3"/>
    <m/>
    <m/>
    <n v="21"/>
    <n v="3"/>
    <n v="0"/>
    <m/>
    <x v="1"/>
    <s v="0_5l 1l"/>
    <n v="0"/>
    <n v="1"/>
    <n v="1"/>
    <m/>
    <n v="1500"/>
    <n v="2000"/>
    <x v="4"/>
    <m/>
    <m/>
    <n v="14"/>
    <n v="7"/>
    <n v="0"/>
    <m/>
    <x v="0"/>
    <m/>
    <x v="0"/>
    <m/>
    <m/>
    <m/>
    <m/>
    <m/>
    <m/>
    <x v="0"/>
    <m/>
    <x v="0"/>
    <m/>
    <m/>
    <m/>
    <m/>
    <m/>
    <m/>
    <x v="0"/>
    <m/>
    <x v="0"/>
    <m/>
    <m/>
    <m/>
    <m/>
    <m/>
    <m/>
    <m/>
    <m/>
    <x v="0"/>
    <m/>
    <m/>
    <m/>
    <m/>
    <m/>
    <m/>
    <x v="1"/>
    <n v="1500"/>
    <x v="2"/>
    <m/>
    <m/>
    <n v="14"/>
    <n v="4"/>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043"/>
    <d v="2023-01-27T12:36:28"/>
    <m/>
    <m/>
    <s v="submitted_via_web"/>
    <s v="bkf_icsm"/>
    <m/>
  </r>
  <r>
    <n v="132"/>
    <s v="d0475e8e-642d-4540-938e-0030adf38417"/>
    <d v="2023-01-22T00:00:00"/>
    <s v="gaoua"/>
    <d v="2023-01-22T12:38:05"/>
    <d v="2023-01-22T12:49:51"/>
    <s v="audit.csv"/>
    <m/>
    <m/>
    <x v="1"/>
    <d v="2023-01-22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
    <x v="1"/>
    <n v="0"/>
    <n v="0"/>
    <n v="0"/>
    <n v="0"/>
    <n v="1"/>
    <m/>
    <x v="1"/>
    <n v="5000"/>
    <x v="6"/>
    <x v="0"/>
    <m/>
    <n v="30"/>
    <n v="3"/>
    <n v="0"/>
    <m/>
    <x v="0"/>
    <m/>
    <x v="0"/>
    <m/>
    <m/>
    <m/>
    <m/>
    <m/>
    <m/>
    <x v="0"/>
    <m/>
    <x v="0"/>
    <m/>
    <m/>
    <m/>
    <m/>
    <m/>
    <m/>
    <x v="0"/>
    <m/>
    <x v="0"/>
    <m/>
    <m/>
    <m/>
    <m/>
    <m/>
    <m/>
    <x v="2"/>
    <m/>
    <m/>
    <m/>
    <m/>
    <m/>
    <m/>
    <m/>
    <m/>
    <m/>
    <m/>
    <m/>
    <m/>
    <m/>
    <m/>
    <m/>
    <m/>
    <m/>
    <m/>
    <m/>
    <m/>
    <m/>
    <m/>
    <s v="prix_constants"/>
    <n v="1"/>
    <n v="0"/>
    <n v="0"/>
    <n v="0"/>
    <m/>
    <m/>
    <m/>
    <m/>
    <m/>
    <m/>
    <m/>
    <m/>
    <m/>
    <m/>
    <m/>
    <m/>
    <m/>
    <m/>
    <m/>
    <m/>
    <m/>
    <m/>
    <m/>
    <m/>
    <m/>
    <m/>
    <m/>
    <m/>
    <m/>
    <m/>
    <m/>
    <m/>
    <m/>
    <m/>
    <m/>
    <m/>
    <m/>
    <m/>
    <m/>
    <m/>
    <m/>
    <m/>
    <m/>
    <m/>
    <m/>
    <x v="45"/>
    <n v="0"/>
    <n v="0"/>
    <n v="0"/>
    <n v="0"/>
    <n v="0"/>
    <n v="1"/>
    <n v="1"/>
    <n v="1"/>
    <n v="0"/>
    <n v="0"/>
    <n v="0"/>
    <n v="0"/>
    <n v="0"/>
    <n v="0"/>
    <n v="0"/>
    <n v="0"/>
    <n v="3"/>
    <n v="5"/>
    <m/>
    <x v="1"/>
    <m/>
    <x v="1"/>
    <m/>
    <m/>
    <m/>
    <m/>
    <m/>
    <m/>
    <x v="1"/>
    <m/>
    <m/>
    <m/>
    <m/>
    <m/>
    <x v="1"/>
    <m/>
    <m/>
    <m/>
    <m/>
    <m/>
    <m/>
    <x v="0"/>
    <m/>
    <m/>
    <m/>
    <m/>
    <m/>
    <m/>
    <m/>
    <x v="0"/>
    <m/>
    <m/>
    <m/>
    <m/>
    <m/>
    <m/>
    <x v="0"/>
    <m/>
    <x v="0"/>
    <m/>
    <m/>
    <m/>
    <m/>
    <m/>
    <m/>
    <x v="0"/>
    <m/>
    <x v="0"/>
    <m/>
    <m/>
    <m/>
    <m/>
    <m/>
    <m/>
    <x v="1"/>
    <n v="500"/>
    <x v="3"/>
    <m/>
    <m/>
    <n v="30"/>
    <n v="3"/>
    <n v="0"/>
    <m/>
    <x v="1"/>
    <n v="200"/>
    <x v="2"/>
    <m/>
    <m/>
    <n v="30"/>
    <n v="3"/>
    <n v="0"/>
    <m/>
    <x v="1"/>
    <s v="0_5l 1l"/>
    <n v="0"/>
    <n v="1"/>
    <n v="1"/>
    <m/>
    <n v="1250"/>
    <n v="1750"/>
    <x v="3"/>
    <m/>
    <m/>
    <n v="21"/>
    <n v="3"/>
    <n v="0"/>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0"/>
    <s v="agression_clients"/>
    <n v="0"/>
    <n v="1"/>
    <n v="0"/>
    <n v="0"/>
    <n v="0"/>
    <n v="0"/>
    <n v="0"/>
    <n v="0"/>
    <x v="0"/>
    <s v="hommes"/>
    <n v="1"/>
    <n v="0"/>
    <n v="0"/>
    <n v="0"/>
    <n v="0"/>
    <n v="0"/>
    <n v="0"/>
    <n v="0"/>
    <n v="0"/>
    <x v="0"/>
    <s v="RAS"/>
    <m/>
    <m/>
    <n v="387934077"/>
    <d v="2023-01-27T12:36:31"/>
    <m/>
    <m/>
    <s v="submitted_via_web"/>
    <s v="bkf_icsm"/>
    <m/>
  </r>
  <r>
    <n v="133"/>
    <s v="f565b789-0af7-4166-8282-1df13ce7ee40"/>
    <d v="2023-01-22T00:00:00"/>
    <s v="gaoua"/>
    <d v="2023-01-22T13:00:23"/>
    <d v="2023-01-22T13:07:35"/>
    <s v="audit.csv"/>
    <m/>
    <m/>
    <x v="1"/>
    <d v="2023-01-22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0"/>
    <n v="0"/>
    <n v="0"/>
    <n v="0"/>
    <n v="1"/>
    <n v="1"/>
    <n v="0"/>
    <n v="0"/>
    <n v="0"/>
    <n v="0"/>
    <n v="0"/>
    <n v="0"/>
    <n v="0"/>
    <n v="0"/>
    <n v="0"/>
    <n v="0"/>
    <n v="0"/>
    <n v="2"/>
    <n v="4"/>
    <m/>
    <x v="1"/>
    <m/>
    <x v="1"/>
    <m/>
    <m/>
    <m/>
    <m/>
    <m/>
    <m/>
    <x v="1"/>
    <m/>
    <m/>
    <m/>
    <m/>
    <m/>
    <x v="1"/>
    <m/>
    <m/>
    <m/>
    <m/>
    <m/>
    <m/>
    <x v="0"/>
    <m/>
    <m/>
    <m/>
    <m/>
    <m/>
    <m/>
    <m/>
    <x v="0"/>
    <m/>
    <m/>
    <m/>
    <m/>
    <m/>
    <m/>
    <x v="1"/>
    <n v="7000"/>
    <x v="3"/>
    <m/>
    <m/>
    <n v="21"/>
    <n v="3"/>
    <n v="0"/>
    <m/>
    <x v="1"/>
    <n v="6000"/>
    <x v="3"/>
    <m/>
    <m/>
    <n v="14"/>
    <n v="3"/>
    <n v="0"/>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hausse"/>
    <n v="0"/>
    <n v="1"/>
    <n v="0"/>
    <n v="0"/>
    <s v="marmite7 marmite5"/>
    <n v="0"/>
    <n v="0"/>
    <n v="0"/>
    <n v="1"/>
    <n v="1"/>
    <n v="0"/>
    <n v="0"/>
    <n v="0"/>
    <n v="0"/>
    <n v="0"/>
    <n v="0"/>
    <n v="0"/>
    <n v="0"/>
    <n v="0"/>
    <n v="0"/>
    <n v="0"/>
    <s v="autre"/>
    <n v="0"/>
    <n v="0"/>
    <n v="0"/>
    <n v="0"/>
    <n v="0"/>
    <n v="0"/>
    <n v="0"/>
    <n v="0"/>
    <n v="0"/>
    <n v="0"/>
    <n v="1"/>
    <n v="0"/>
    <s v="Coût de la matière première (le fer)"/>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197"/>
    <d v="2023-01-27T12:36:43"/>
    <m/>
    <m/>
    <s v="submitted_via_web"/>
    <s v="bkf_icsm"/>
    <m/>
  </r>
  <r>
    <n v="134"/>
    <s v="b582f91e-00b9-4280-afaa-a868917d4865"/>
    <d v="2023-01-25T00:00:00"/>
    <s v="gaoua"/>
    <d v="2023-01-25T10:37:08"/>
    <d v="2023-01-25T10:45:41"/>
    <s v="audit.csv"/>
    <m/>
    <m/>
    <x v="1"/>
    <d v="2023-01-25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2"/>
    <s v="sac sachet"/>
    <n v="1"/>
    <n v="1"/>
    <n v="7000"/>
    <n v="100"/>
    <x v="2"/>
    <m/>
    <m/>
    <n v="4"/>
    <n v="2"/>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nsp"/>
    <n v="0"/>
    <n v="0"/>
    <n v="0"/>
    <n v="0"/>
    <n v="0"/>
    <n v="0"/>
    <n v="0"/>
    <n v="0"/>
    <n v="1"/>
    <x v="0"/>
    <s v="RAS"/>
    <m/>
    <m/>
    <n v="387934234"/>
    <d v="2023-01-27T12:36:46"/>
    <m/>
    <m/>
    <s v="submitted_via_web"/>
    <s v="bkf_icsm"/>
    <m/>
  </r>
  <r>
    <n v="135"/>
    <s v="49ac047d-b06c-4384-8c03-fc8dc3f856dd"/>
    <d v="2023-01-25T00:00:00"/>
    <s v="gaoua"/>
    <d v="2023-01-25T10:54:48"/>
    <d v="2023-01-25T10:59:01"/>
    <s v="audit.csv"/>
    <m/>
    <m/>
    <x v="1"/>
    <d v="2023-01-25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3"/>
    <n v="1"/>
    <n v="0"/>
    <n v="0"/>
    <n v="0"/>
    <n v="0"/>
    <n v="0"/>
    <n v="0"/>
    <n v="0"/>
    <n v="0"/>
    <n v="0"/>
    <n v="0"/>
    <n v="0"/>
    <n v="0"/>
    <n v="0"/>
    <n v="0"/>
    <n v="0"/>
    <n v="1"/>
    <n v="3"/>
    <m/>
    <x v="2"/>
    <n v="500"/>
    <x v="0"/>
    <m/>
    <m/>
    <n v="21"/>
    <n v="3"/>
    <n v="0"/>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nsp"/>
    <n v="0"/>
    <n v="0"/>
    <n v="0"/>
    <n v="0"/>
    <n v="0"/>
    <n v="0"/>
    <n v="0"/>
    <n v="0"/>
    <n v="1"/>
    <x v="0"/>
    <s v="RAS"/>
    <m/>
    <m/>
    <n v="387934266"/>
    <d v="2023-01-27T12:36:49"/>
    <m/>
    <m/>
    <s v="submitted_via_web"/>
    <s v="bkf_icsm"/>
    <m/>
  </r>
  <r>
    <n v="136"/>
    <s v="fd9fef79-eb0d-4866-9a65-0bd307f86e0b"/>
    <d v="2023-01-25T00:00:00"/>
    <s v="gaoua"/>
    <d v="2023-01-25T11:01:52"/>
    <d v="2023-01-25T11:07:54"/>
    <s v="audit.csv"/>
    <m/>
    <m/>
    <x v="1"/>
    <d v="2023-01-25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0"/>
    <n v="1"/>
    <n v="1"/>
    <n v="0"/>
    <n v="0"/>
    <n v="0"/>
    <n v="0"/>
    <n v="0"/>
    <n v="0"/>
    <n v="0"/>
    <n v="0"/>
    <n v="0"/>
    <n v="0"/>
    <n v="0"/>
    <n v="0"/>
    <n v="0"/>
    <n v="0"/>
    <n v="2"/>
    <n v="4"/>
    <m/>
    <x v="2"/>
    <n v="1000"/>
    <x v="3"/>
    <m/>
    <m/>
    <n v="14"/>
    <n v="1"/>
    <n v="0"/>
    <m/>
    <x v="2"/>
    <s v="sac sachet"/>
    <n v="1"/>
    <n v="1"/>
    <n v="6500"/>
    <n v="100"/>
    <x v="2"/>
    <m/>
    <m/>
    <n v="1"/>
    <n v="1"/>
    <n v="1"/>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taxes"/>
    <n v="0"/>
    <n v="0"/>
    <n v="0"/>
    <n v="0"/>
    <n v="0"/>
    <n v="0"/>
    <n v="0"/>
    <n v="1"/>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nsp"/>
    <n v="0"/>
    <n v="0"/>
    <n v="0"/>
    <n v="0"/>
    <n v="0"/>
    <n v="0"/>
    <n v="0"/>
    <n v="0"/>
    <n v="1"/>
    <x v="0"/>
    <s v="RAS"/>
    <m/>
    <m/>
    <n v="387934296"/>
    <d v="2023-01-27T12:36:52"/>
    <m/>
    <m/>
    <s v="submitted_via_web"/>
    <s v="bkf_icsm"/>
    <m/>
  </r>
  <r>
    <n v="137"/>
    <s v="1139fe7d-bd12-4375-bccc-66b2b646f19a"/>
    <d v="2023-01-25T00:00:00"/>
    <s v="gaoua"/>
    <d v="2023-01-25T11:16:17"/>
    <d v="2023-01-25T11:19:25"/>
    <s v="audit.csv"/>
    <m/>
    <m/>
    <x v="1"/>
    <d v="2023-01-25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4"/>
    <n v="0"/>
    <n v="1"/>
    <n v="0"/>
    <n v="0"/>
    <n v="0"/>
    <n v="0"/>
    <n v="0"/>
    <n v="0"/>
    <n v="0"/>
    <n v="0"/>
    <n v="0"/>
    <n v="0"/>
    <n v="0"/>
    <n v="0"/>
    <n v="0"/>
    <n v="0"/>
    <n v="1"/>
    <n v="3"/>
    <m/>
    <x v="1"/>
    <m/>
    <x v="1"/>
    <m/>
    <m/>
    <m/>
    <m/>
    <m/>
    <m/>
    <x v="2"/>
    <s v="sac"/>
    <n v="1"/>
    <n v="0"/>
    <n v="6500"/>
    <m/>
    <x v="2"/>
    <m/>
    <m/>
    <n v="14"/>
    <n v="2"/>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charbon"/>
    <n v="0"/>
    <n v="1"/>
    <n v="0"/>
    <n v="0"/>
    <n v="0"/>
    <n v="0"/>
    <n v="0"/>
    <n v="0"/>
    <n v="0"/>
    <n v="0"/>
    <n v="0"/>
    <n v="0"/>
    <n v="0"/>
    <n v="0"/>
    <n v="0"/>
    <n v="0"/>
    <m/>
    <s v="taxes"/>
    <n v="0"/>
    <n v="0"/>
    <n v="0"/>
    <n v="0"/>
    <n v="0"/>
    <n v="0"/>
    <n v="0"/>
    <n v="1"/>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nsp"/>
    <n v="0"/>
    <n v="0"/>
    <n v="0"/>
    <n v="0"/>
    <n v="0"/>
    <n v="0"/>
    <n v="0"/>
    <n v="0"/>
    <n v="1"/>
    <x v="0"/>
    <s v="RAS"/>
    <m/>
    <m/>
    <n v="387934321"/>
    <d v="2023-01-27T12:36:55"/>
    <m/>
    <m/>
    <s v="submitted_via_web"/>
    <s v="bkf_icsm"/>
    <m/>
  </r>
  <r>
    <n v="138"/>
    <s v="9929b19c-2953-42b6-94a8-4dff4428b352"/>
    <d v="2023-01-26T00:00:00"/>
    <s v="gaoua"/>
    <d v="2023-01-26T10:14:14"/>
    <d v="2023-01-26T10:22:37"/>
    <s v="audit.csv"/>
    <m/>
    <m/>
    <x v="1"/>
    <d v="2023-01-26T00:00:00"/>
    <s v="sud_ouest"/>
    <s v="poni"/>
    <x v="3"/>
    <s v="secondaire"/>
    <m/>
    <m/>
    <s v="PLAN International Burkina Faso"/>
    <s v="Marché de Gaou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13"/>
    <x v="1"/>
    <n v="0"/>
    <n v="1"/>
    <n v="1"/>
    <n v="0"/>
    <n v="3"/>
    <m/>
    <x v="1"/>
    <n v="5000"/>
    <x v="6"/>
    <x v="0"/>
    <m/>
    <n v="21"/>
    <n v="7"/>
    <n v="0"/>
    <m/>
    <x v="0"/>
    <m/>
    <x v="0"/>
    <m/>
    <m/>
    <m/>
    <m/>
    <m/>
    <m/>
    <x v="1"/>
    <n v="1000"/>
    <x v="2"/>
    <m/>
    <m/>
    <n v="21"/>
    <n v="7"/>
    <n v="0"/>
    <m/>
    <x v="1"/>
    <n v="2500"/>
    <x v="3"/>
    <m/>
    <m/>
    <n v="14"/>
    <n v="7"/>
    <n v="0"/>
    <m/>
    <x v="1"/>
    <m/>
    <s v="bache tenaille pelle"/>
    <n v="1"/>
    <n v="0"/>
    <n v="1"/>
    <n v="1"/>
    <n v="0"/>
    <m/>
    <s v="route_etat autre"/>
    <n v="0"/>
    <n v="0"/>
    <n v="0"/>
    <n v="1"/>
    <n v="0"/>
    <n v="0"/>
    <n v="0"/>
    <n v="0"/>
    <n v="0"/>
    <n v="1"/>
    <n v="0"/>
    <s v="Distance avec Ouagadougou"/>
    <m/>
    <s v="prix_constants"/>
    <n v="1"/>
    <n v="0"/>
    <n v="0"/>
    <n v="0"/>
    <m/>
    <m/>
    <m/>
    <m/>
    <m/>
    <m/>
    <m/>
    <m/>
    <m/>
    <m/>
    <m/>
    <m/>
    <m/>
    <m/>
    <m/>
    <m/>
    <m/>
    <m/>
    <m/>
    <m/>
    <m/>
    <m/>
    <m/>
    <m/>
    <m/>
    <m/>
    <m/>
    <m/>
    <m/>
    <m/>
    <m/>
    <m/>
    <m/>
    <m/>
    <m/>
    <m/>
    <m/>
    <m/>
    <m/>
    <m/>
    <m/>
    <x v="12"/>
    <n v="0"/>
    <n v="0"/>
    <n v="0"/>
    <n v="0"/>
    <n v="0"/>
    <n v="0"/>
    <n v="0"/>
    <n v="0"/>
    <n v="0"/>
    <n v="0"/>
    <n v="0"/>
    <n v="0"/>
    <n v="0"/>
    <n v="0"/>
    <n v="0"/>
    <n v="1"/>
    <n v="1"/>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350"/>
    <d v="2023-01-27T12:36:59"/>
    <m/>
    <m/>
    <s v="submitted_via_web"/>
    <s v="bkf_icsm"/>
    <m/>
  </r>
  <r>
    <n v="139"/>
    <s v="5c5b770b-2289-423d-bcd0-09a5eb082753"/>
    <d v="2023-01-26T00:00:00"/>
    <s v="gaoua"/>
    <d v="2023-01-26T10:37:08"/>
    <d v="2023-01-26T10:58:01"/>
    <s v="audit.csv"/>
    <m/>
    <m/>
    <x v="1"/>
    <d v="2023-01-26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4"/>
    <x v="1"/>
    <n v="1"/>
    <n v="1"/>
    <n v="1"/>
    <n v="0"/>
    <n v="4"/>
    <m/>
    <x v="1"/>
    <n v="4500"/>
    <x v="6"/>
    <x v="0"/>
    <m/>
    <n v="14"/>
    <n v="2"/>
    <n v="0"/>
    <m/>
    <x v="1"/>
    <n v="5250"/>
    <x v="3"/>
    <m/>
    <m/>
    <n v="1"/>
    <n v="2"/>
    <n v="1"/>
    <m/>
    <x v="1"/>
    <n v="1500"/>
    <x v="2"/>
    <m/>
    <m/>
    <n v="14"/>
    <n v="2"/>
    <n v="0"/>
    <m/>
    <x v="1"/>
    <n v="3000"/>
    <x v="3"/>
    <m/>
    <m/>
    <n v="21"/>
    <n v="2"/>
    <n v="0"/>
    <m/>
    <x v="2"/>
    <m/>
    <m/>
    <m/>
    <m/>
    <m/>
    <m/>
    <m/>
    <m/>
    <m/>
    <m/>
    <m/>
    <m/>
    <m/>
    <m/>
    <m/>
    <m/>
    <m/>
    <m/>
    <m/>
    <m/>
    <m/>
    <m/>
    <s v="prix_hausse"/>
    <n v="0"/>
    <n v="1"/>
    <n v="0"/>
    <n v="0"/>
    <s v="bache corde tenaille pelle"/>
    <n v="1"/>
    <n v="1"/>
    <n v="1"/>
    <n v="1"/>
    <n v="0"/>
    <s v="Hausse_prix_fournisseurs"/>
    <n v="0"/>
    <n v="0"/>
    <n v="0"/>
    <n v="0"/>
    <n v="0"/>
    <n v="1"/>
    <n v="0"/>
    <n v="0"/>
    <n v="0"/>
    <n v="0"/>
    <n v="0"/>
    <n v="0"/>
    <m/>
    <m/>
    <m/>
    <m/>
    <m/>
    <m/>
    <m/>
    <m/>
    <m/>
    <m/>
    <m/>
    <m/>
    <m/>
    <m/>
    <m/>
    <m/>
    <m/>
    <m/>
    <m/>
    <m/>
    <m/>
    <m/>
    <x v="12"/>
    <n v="0"/>
    <n v="0"/>
    <n v="0"/>
    <n v="0"/>
    <n v="0"/>
    <n v="0"/>
    <n v="0"/>
    <n v="0"/>
    <n v="0"/>
    <n v="0"/>
    <n v="0"/>
    <n v="0"/>
    <n v="0"/>
    <n v="0"/>
    <n v="0"/>
    <n v="1"/>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coupons"/>
    <n v="1"/>
    <n v="0"/>
    <n v="1"/>
    <n v="1"/>
    <n v="0"/>
    <n v="0"/>
    <x v="0"/>
    <x v="1"/>
    <x v="0"/>
    <s v="nsp"/>
    <n v="0"/>
    <n v="0"/>
    <n v="0"/>
    <n v="0"/>
    <n v="0"/>
    <n v="0"/>
    <n v="0"/>
    <n v="1"/>
    <x v="0"/>
    <s v="nsp"/>
    <n v="0"/>
    <n v="0"/>
    <n v="0"/>
    <n v="0"/>
    <n v="0"/>
    <n v="0"/>
    <n v="0"/>
    <n v="0"/>
    <n v="1"/>
    <x v="0"/>
    <s v="RAS"/>
    <m/>
    <m/>
    <n v="387934370"/>
    <d v="2023-01-27T12:37:03"/>
    <m/>
    <m/>
    <s v="submitted_via_web"/>
    <s v="bkf_icsm"/>
    <m/>
  </r>
  <r>
    <n v="140"/>
    <s v="cc6d6902-1413-41e9-8c9d-8ab3e60fa280"/>
    <d v="2023-01-26T00:00:00"/>
    <s v="gaoua"/>
    <d v="2023-01-26T11:03:35"/>
    <d v="2023-01-26T11:07:56"/>
    <s v="audit.csv"/>
    <m/>
    <m/>
    <x v="1"/>
    <d v="2023-01-26T00:00:00"/>
    <s v="sud_ouest"/>
    <s v="poni"/>
    <x v="3"/>
    <s v="secondaire"/>
    <m/>
    <m/>
    <s v="PLAN International Burkina Faso"/>
    <s v="Marché de Gaoua"/>
    <m/>
    <s v="oui"/>
    <m/>
    <x v="1"/>
    <m/>
    <m/>
    <x v="0"/>
    <n v="0"/>
    <n v="0"/>
    <n v="0"/>
    <n v="1"/>
    <n v="1"/>
    <m/>
    <x v="0"/>
    <m/>
    <x v="0"/>
    <m/>
    <m/>
    <m/>
    <m/>
    <m/>
    <m/>
    <x v="0"/>
    <m/>
    <m/>
    <m/>
    <m/>
    <m/>
    <x v="0"/>
    <m/>
    <m/>
    <m/>
    <m/>
    <m/>
    <m/>
    <x v="0"/>
    <m/>
    <m/>
    <m/>
    <m/>
    <m/>
    <x v="0"/>
    <m/>
    <m/>
    <m/>
    <m/>
    <m/>
    <m/>
    <x v="0"/>
    <m/>
    <m/>
    <m/>
    <m/>
    <m/>
    <m/>
    <m/>
    <m/>
    <m/>
    <m/>
    <m/>
    <m/>
    <m/>
    <m/>
    <m/>
    <m/>
    <m/>
    <m/>
    <m/>
    <m/>
    <m/>
    <m/>
    <m/>
    <m/>
    <m/>
    <m/>
    <m/>
    <m/>
    <m/>
    <m/>
    <m/>
    <m/>
    <m/>
    <m/>
    <m/>
    <m/>
    <m/>
    <m/>
    <m/>
    <m/>
    <m/>
    <m/>
    <m/>
    <m/>
    <m/>
    <m/>
    <m/>
    <m/>
    <m/>
    <m/>
    <m/>
    <m/>
    <m/>
    <m/>
    <m/>
    <m/>
    <m/>
    <m/>
    <m/>
    <m/>
    <m/>
    <m/>
    <m/>
    <m/>
    <m/>
    <x v="15"/>
    <x v="0"/>
    <n v="0"/>
    <n v="1"/>
    <n v="1"/>
    <n v="0"/>
    <n v="2"/>
    <m/>
    <x v="0"/>
    <m/>
    <x v="0"/>
    <x v="0"/>
    <m/>
    <m/>
    <m/>
    <m/>
    <m/>
    <x v="0"/>
    <m/>
    <x v="0"/>
    <m/>
    <m/>
    <m/>
    <m/>
    <m/>
    <m/>
    <x v="1"/>
    <n v="1000"/>
    <x v="2"/>
    <m/>
    <m/>
    <n v="31"/>
    <n v="2"/>
    <n v="0"/>
    <m/>
    <x v="1"/>
    <n v="2500"/>
    <x v="3"/>
    <m/>
    <m/>
    <n v="21"/>
    <n v="2"/>
    <n v="0"/>
    <m/>
    <x v="2"/>
    <m/>
    <m/>
    <m/>
    <m/>
    <m/>
    <m/>
    <m/>
    <m/>
    <m/>
    <m/>
    <m/>
    <m/>
    <m/>
    <m/>
    <m/>
    <m/>
    <m/>
    <m/>
    <m/>
    <m/>
    <m/>
    <m/>
    <s v="prix_constants"/>
    <n v="1"/>
    <n v="0"/>
    <n v="0"/>
    <n v="0"/>
    <m/>
    <m/>
    <m/>
    <m/>
    <m/>
    <m/>
    <m/>
    <m/>
    <m/>
    <m/>
    <m/>
    <m/>
    <m/>
    <m/>
    <m/>
    <m/>
    <m/>
    <m/>
    <m/>
    <m/>
    <m/>
    <m/>
    <m/>
    <m/>
    <m/>
    <m/>
    <m/>
    <m/>
    <m/>
    <m/>
    <m/>
    <m/>
    <m/>
    <m/>
    <m/>
    <m/>
    <m/>
    <m/>
    <m/>
    <m/>
    <m/>
    <x v="12"/>
    <n v="0"/>
    <n v="0"/>
    <n v="0"/>
    <n v="0"/>
    <n v="0"/>
    <n v="0"/>
    <n v="0"/>
    <n v="0"/>
    <n v="0"/>
    <n v="0"/>
    <n v="0"/>
    <n v="0"/>
    <n v="0"/>
    <n v="0"/>
    <n v="0"/>
    <n v="1"/>
    <n v="1"/>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391"/>
    <d v="2023-01-27T12:37:06"/>
    <m/>
    <m/>
    <s v="submitted_via_web"/>
    <s v="bkf_icsm"/>
    <m/>
  </r>
  <r>
    <n v="141"/>
    <s v="88ec4db7-6495-4803-bd64-8409fa836391"/>
    <d v="2023-01-26T00:00:00"/>
    <s v="gaoua"/>
    <d v="2023-01-26T11:58:03"/>
    <d v="2023-01-26T12:04:48"/>
    <s v="audit.csv"/>
    <m/>
    <m/>
    <x v="1"/>
    <d v="2023-01-26T00:00:00"/>
    <s v="sud_ouest"/>
    <s v="poni"/>
    <x v="3"/>
    <s v="secondaire"/>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6"/>
    <n v="0"/>
    <n v="0"/>
    <n v="0"/>
    <n v="0"/>
    <n v="0"/>
    <n v="1"/>
    <n v="0"/>
    <n v="1"/>
    <n v="0"/>
    <n v="0"/>
    <n v="0"/>
    <n v="0"/>
    <n v="0"/>
    <n v="0"/>
    <n v="0"/>
    <n v="0"/>
    <n v="2"/>
    <n v="4"/>
    <m/>
    <x v="1"/>
    <m/>
    <x v="1"/>
    <m/>
    <m/>
    <m/>
    <m/>
    <m/>
    <m/>
    <x v="1"/>
    <m/>
    <m/>
    <m/>
    <m/>
    <m/>
    <x v="1"/>
    <m/>
    <m/>
    <m/>
    <m/>
    <m/>
    <m/>
    <x v="0"/>
    <m/>
    <m/>
    <m/>
    <m/>
    <m/>
    <m/>
    <m/>
    <x v="0"/>
    <m/>
    <m/>
    <m/>
    <m/>
    <m/>
    <m/>
    <x v="0"/>
    <m/>
    <x v="0"/>
    <m/>
    <m/>
    <m/>
    <m/>
    <m/>
    <m/>
    <x v="0"/>
    <m/>
    <x v="0"/>
    <m/>
    <m/>
    <m/>
    <m/>
    <m/>
    <m/>
    <x v="1"/>
    <n v="500"/>
    <x v="3"/>
    <m/>
    <m/>
    <n v="31"/>
    <n v="2"/>
    <n v="0"/>
    <m/>
    <x v="0"/>
    <m/>
    <x v="0"/>
    <m/>
    <m/>
    <m/>
    <m/>
    <m/>
    <m/>
    <x v="1"/>
    <s v="0_5l 1l"/>
    <n v="0"/>
    <n v="1"/>
    <n v="1"/>
    <m/>
    <n v="2500"/>
    <n v="3000"/>
    <x v="3"/>
    <m/>
    <m/>
    <n v="21"/>
    <n v="2"/>
    <n v="0"/>
    <m/>
    <x v="0"/>
    <m/>
    <x v="0"/>
    <m/>
    <m/>
    <m/>
    <m/>
    <m/>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nsp"/>
    <n v="0"/>
    <n v="0"/>
    <n v="0"/>
    <n v="0"/>
    <n v="0"/>
    <n v="0"/>
    <n v="0"/>
    <n v="0"/>
    <n v="1"/>
    <x v="0"/>
    <s v="RAS"/>
    <m/>
    <m/>
    <n v="387934407"/>
    <d v="2023-01-27T12:37:08"/>
    <m/>
    <m/>
    <s v="submitted_via_web"/>
    <s v="bkf_icsm"/>
    <m/>
  </r>
  <r>
    <n v="142"/>
    <s v="0574deeb-1fc3-4d9b-b32f-41913880ab0d"/>
    <d v="2023-01-26T00:00:00"/>
    <s v="gaoua"/>
    <d v="2023-01-26T12:08:21"/>
    <d v="2023-01-26T12:16:38"/>
    <s v="audit.csv"/>
    <m/>
    <m/>
    <x v="1"/>
    <d v="2023-01-26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7"/>
    <n v="0"/>
    <n v="0"/>
    <n v="0"/>
    <n v="1"/>
    <n v="1"/>
    <n v="0"/>
    <n v="0"/>
    <n v="0"/>
    <n v="0"/>
    <n v="0"/>
    <n v="0"/>
    <n v="0"/>
    <n v="0"/>
    <n v="0"/>
    <n v="0"/>
    <n v="0"/>
    <n v="2"/>
    <n v="4"/>
    <m/>
    <x v="1"/>
    <m/>
    <x v="1"/>
    <m/>
    <m/>
    <m/>
    <m/>
    <m/>
    <m/>
    <x v="1"/>
    <m/>
    <m/>
    <m/>
    <m/>
    <m/>
    <x v="1"/>
    <m/>
    <m/>
    <m/>
    <m/>
    <m/>
    <m/>
    <x v="0"/>
    <m/>
    <m/>
    <m/>
    <m/>
    <m/>
    <m/>
    <m/>
    <x v="0"/>
    <m/>
    <m/>
    <m/>
    <m/>
    <m/>
    <m/>
    <x v="1"/>
    <n v="7500"/>
    <x v="2"/>
    <m/>
    <m/>
    <n v="21"/>
    <n v="7"/>
    <n v="0"/>
    <m/>
    <x v="1"/>
    <n v="6500"/>
    <x v="2"/>
    <m/>
    <m/>
    <n v="21"/>
    <n v="7"/>
    <n v="0"/>
    <m/>
    <x v="0"/>
    <m/>
    <x v="0"/>
    <m/>
    <m/>
    <m/>
    <m/>
    <m/>
    <m/>
    <x v="0"/>
    <m/>
    <x v="0"/>
    <m/>
    <m/>
    <m/>
    <m/>
    <m/>
    <m/>
    <x v="0"/>
    <m/>
    <m/>
    <m/>
    <m/>
    <m/>
    <m/>
    <m/>
    <x v="0"/>
    <m/>
    <m/>
    <m/>
    <m/>
    <m/>
    <m/>
    <x v="0"/>
    <m/>
    <x v="0"/>
    <m/>
    <m/>
    <m/>
    <m/>
    <m/>
    <m/>
    <x v="0"/>
    <m/>
    <x v="0"/>
    <m/>
    <m/>
    <m/>
    <m/>
    <m/>
    <m/>
    <x v="0"/>
    <m/>
    <x v="0"/>
    <m/>
    <m/>
    <m/>
    <m/>
    <m/>
    <m/>
    <m/>
    <m/>
    <x v="0"/>
    <m/>
    <m/>
    <m/>
    <m/>
    <m/>
    <m/>
    <x v="0"/>
    <m/>
    <x v="0"/>
    <m/>
    <m/>
    <m/>
    <m/>
    <m/>
    <m/>
    <x v="0"/>
    <m/>
    <m/>
    <m/>
    <m/>
    <x v="0"/>
    <m/>
    <m/>
    <m/>
    <m/>
    <m/>
    <m/>
    <x v="0"/>
    <m/>
    <x v="0"/>
    <m/>
    <m/>
    <m/>
    <m/>
    <m/>
    <m/>
    <x v="0"/>
    <m/>
    <s v="marmite7 marmite5"/>
    <n v="0"/>
    <n v="0"/>
    <n v="0"/>
    <n v="1"/>
    <n v="1"/>
    <n v="0"/>
    <n v="0"/>
    <n v="0"/>
    <n v="0"/>
    <n v="0"/>
    <n v="0"/>
    <n v="0"/>
    <n v="0"/>
    <n v="0"/>
    <n v="0"/>
    <n v="0"/>
    <m/>
    <s v="route_etat autre"/>
    <n v="0"/>
    <n v="0"/>
    <n v="0"/>
    <n v="1"/>
    <n v="0"/>
    <n v="0"/>
    <n v="0"/>
    <n v="0"/>
    <n v="0"/>
    <n v="1"/>
    <n v="0"/>
    <s v="Disponibilité chez le fournisseur"/>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0"/>
    <s v="nsp"/>
    <n v="0"/>
    <n v="0"/>
    <n v="0"/>
    <n v="0"/>
    <n v="0"/>
    <n v="0"/>
    <n v="0"/>
    <n v="1"/>
    <x v="0"/>
    <s v="hommes femmes"/>
    <n v="1"/>
    <n v="1"/>
    <n v="0"/>
    <n v="0"/>
    <n v="0"/>
    <n v="0"/>
    <n v="0"/>
    <n v="0"/>
    <n v="0"/>
    <x v="0"/>
    <s v="RAS"/>
    <m/>
    <m/>
    <n v="387934458"/>
    <d v="2023-01-27T12:37:17"/>
    <m/>
    <m/>
    <s v="submitted_via_web"/>
    <s v="bkf_icsm"/>
    <m/>
  </r>
  <r>
    <n v="143"/>
    <s v="29886341-805d-45af-9da9-10bf39e23914"/>
    <d v="2023-01-26T00:00:00"/>
    <s v="gaoua"/>
    <d v="2023-01-26T12:43:52"/>
    <d v="2023-01-26T12:50:27"/>
    <s v="audit.csv"/>
    <m/>
    <m/>
    <x v="1"/>
    <d v="2023-01-26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9"/>
    <n v="0"/>
    <n v="0"/>
    <n v="0"/>
    <n v="0"/>
    <n v="0"/>
    <n v="0"/>
    <n v="0"/>
    <n v="0"/>
    <n v="0"/>
    <n v="0"/>
    <n v="0"/>
    <n v="0"/>
    <n v="0"/>
    <n v="1"/>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1"/>
    <s v="oui"/>
    <n v="5000"/>
    <m/>
    <m/>
    <x v="1"/>
    <m/>
    <m/>
    <n v="21"/>
    <n v="2"/>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3"/>
    <x v="1"/>
    <m/>
    <m/>
    <m/>
    <m/>
    <m/>
    <m/>
    <m/>
    <m/>
    <m/>
    <x v="0"/>
    <s v="nsp"/>
    <n v="0"/>
    <n v="0"/>
    <n v="0"/>
    <n v="0"/>
    <n v="0"/>
    <n v="0"/>
    <n v="0"/>
    <n v="0"/>
    <n v="1"/>
    <x v="0"/>
    <s v="RAS"/>
    <m/>
    <m/>
    <n v="387934481"/>
    <d v="2023-01-27T12:37:20"/>
    <m/>
    <m/>
    <s v="submitted_via_web"/>
    <s v="bkf_icsm"/>
    <m/>
  </r>
  <r>
    <n v="144"/>
    <s v="b4692648-d3c0-46f9-9a2f-fcee2fd003ee"/>
    <d v="2023-01-26T00:00:00"/>
    <s v="gaoua"/>
    <d v="2023-01-26T12:29:03"/>
    <d v="2023-01-26T12:43:46"/>
    <s v="audit.csv"/>
    <m/>
    <m/>
    <x v="1"/>
    <d v="2023-01-26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9"/>
    <n v="0"/>
    <n v="0"/>
    <n v="0"/>
    <n v="0"/>
    <n v="0"/>
    <n v="0"/>
    <n v="0"/>
    <n v="0"/>
    <n v="0"/>
    <n v="0"/>
    <n v="0"/>
    <n v="0"/>
    <n v="0"/>
    <n v="1"/>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1"/>
    <s v="oui"/>
    <n v="4500"/>
    <m/>
    <m/>
    <x v="1"/>
    <m/>
    <m/>
    <n v="21"/>
    <n v="7"/>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nsp"/>
    <n v="0"/>
    <n v="0"/>
    <n v="0"/>
    <n v="0"/>
    <n v="0"/>
    <n v="0"/>
    <n v="0"/>
    <n v="0"/>
    <n v="1"/>
    <x v="0"/>
    <s v="RAS"/>
    <m/>
    <m/>
    <n v="387934694"/>
    <d v="2023-01-27T12:37:50"/>
    <m/>
    <m/>
    <s v="submitted_via_web"/>
    <s v="bkf_icsm"/>
    <m/>
  </r>
  <r>
    <n v="145"/>
    <s v="d719ceda-0b61-48b2-b41d-b422de1e9a35"/>
    <d v="2023-01-26T00:00:00"/>
    <s v="gaoua"/>
    <d v="2023-01-26T13:11:03"/>
    <d v="2023-01-26T13:16:26"/>
    <s v="audit.csv"/>
    <m/>
    <m/>
    <x v="1"/>
    <d v="2023-01-26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9"/>
    <n v="0"/>
    <n v="0"/>
    <n v="0"/>
    <n v="0"/>
    <n v="0"/>
    <n v="0"/>
    <n v="0"/>
    <n v="0"/>
    <n v="0"/>
    <n v="0"/>
    <n v="0"/>
    <n v="0"/>
    <n v="0"/>
    <n v="1"/>
    <n v="0"/>
    <n v="0"/>
    <n v="1"/>
    <n v="3"/>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1"/>
    <s v="oui"/>
    <n v="5000"/>
    <m/>
    <m/>
    <x v="1"/>
    <m/>
    <m/>
    <n v="21"/>
    <n v="2"/>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1"/>
    <x v="1"/>
    <m/>
    <m/>
    <m/>
    <m/>
    <m/>
    <m/>
    <m/>
    <m/>
    <m/>
    <x v="0"/>
    <s v="nsp"/>
    <n v="0"/>
    <n v="0"/>
    <n v="0"/>
    <n v="0"/>
    <n v="0"/>
    <n v="0"/>
    <n v="0"/>
    <n v="0"/>
    <n v="1"/>
    <x v="0"/>
    <s v="RAS"/>
    <m/>
    <m/>
    <n v="387934703"/>
    <d v="2023-01-27T12:37:51"/>
    <m/>
    <m/>
    <s v="submitted_via_web"/>
    <s v="bkf_icsm"/>
    <m/>
  </r>
  <r>
    <n v="146"/>
    <s v="10aaa19d-b5ec-4370-aec3-18b084618aa8"/>
    <d v="2023-01-26T00:00:00"/>
    <s v="gaoua"/>
    <d v="2023-01-26T13:18:46"/>
    <d v="2023-01-26T13:29:32"/>
    <s v="audit.csv"/>
    <m/>
    <m/>
    <x v="1"/>
    <d v="2023-01-26T00:00:00"/>
    <s v="sud_ouest"/>
    <s v="poni"/>
    <x v="3"/>
    <s v="central"/>
    <m/>
    <m/>
    <s v="PLAN International Burkina Faso"/>
    <s v="Marché de Gaoua"/>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0"/>
    <n v="0"/>
    <n v="0"/>
    <n v="0"/>
    <n v="1"/>
    <n v="1"/>
    <n v="0"/>
    <n v="0"/>
    <n v="0"/>
    <n v="0"/>
    <n v="0"/>
    <n v="0"/>
    <n v="0"/>
    <n v="0"/>
    <n v="0"/>
    <n v="0"/>
    <n v="0"/>
    <n v="2"/>
    <n v="4"/>
    <m/>
    <x v="1"/>
    <m/>
    <x v="1"/>
    <m/>
    <m/>
    <m/>
    <m/>
    <m/>
    <m/>
    <x v="1"/>
    <m/>
    <m/>
    <m/>
    <m/>
    <m/>
    <x v="1"/>
    <m/>
    <m/>
    <m/>
    <m/>
    <m/>
    <m/>
    <x v="0"/>
    <m/>
    <m/>
    <m/>
    <m/>
    <m/>
    <m/>
    <m/>
    <x v="0"/>
    <m/>
    <m/>
    <m/>
    <m/>
    <m/>
    <m/>
    <x v="1"/>
    <n v="8000"/>
    <x v="2"/>
    <m/>
    <m/>
    <n v="21"/>
    <n v="14"/>
    <n v="0"/>
    <m/>
    <x v="1"/>
    <n v="7000"/>
    <x v="2"/>
    <m/>
    <m/>
    <n v="21"/>
    <n v="14"/>
    <n v="0"/>
    <m/>
    <x v="0"/>
    <m/>
    <x v="0"/>
    <m/>
    <m/>
    <m/>
    <m/>
    <m/>
    <m/>
    <x v="0"/>
    <m/>
    <x v="0"/>
    <m/>
    <m/>
    <m/>
    <m/>
    <m/>
    <m/>
    <x v="0"/>
    <m/>
    <m/>
    <m/>
    <m/>
    <m/>
    <m/>
    <m/>
    <x v="0"/>
    <m/>
    <m/>
    <m/>
    <m/>
    <m/>
    <m/>
    <x v="0"/>
    <m/>
    <x v="0"/>
    <m/>
    <m/>
    <m/>
    <m/>
    <m/>
    <m/>
    <x v="0"/>
    <m/>
    <x v="0"/>
    <m/>
    <m/>
    <m/>
    <m/>
    <m/>
    <m/>
    <x v="0"/>
    <m/>
    <x v="0"/>
    <m/>
    <m/>
    <m/>
    <m/>
    <m/>
    <m/>
    <m/>
    <m/>
    <x v="0"/>
    <m/>
    <m/>
    <m/>
    <m/>
    <m/>
    <m/>
    <x v="0"/>
    <m/>
    <x v="0"/>
    <m/>
    <m/>
    <m/>
    <m/>
    <m/>
    <m/>
    <x v="0"/>
    <m/>
    <m/>
    <m/>
    <m/>
    <x v="0"/>
    <m/>
    <m/>
    <m/>
    <m/>
    <m/>
    <m/>
    <x v="0"/>
    <m/>
    <x v="0"/>
    <m/>
    <m/>
    <m/>
    <m/>
    <m/>
    <m/>
    <x v="0"/>
    <m/>
    <s v="marmite5 marmite7"/>
    <n v="0"/>
    <n v="0"/>
    <n v="0"/>
    <n v="1"/>
    <n v="1"/>
    <n v="0"/>
    <n v="0"/>
    <n v="0"/>
    <n v="0"/>
    <n v="0"/>
    <n v="0"/>
    <n v="0"/>
    <n v="0"/>
    <n v="0"/>
    <n v="0"/>
    <n v="0"/>
    <m/>
    <s v="autre"/>
    <n v="0"/>
    <n v="0"/>
    <n v="0"/>
    <n v="0"/>
    <n v="0"/>
    <n v="0"/>
    <n v="0"/>
    <n v="0"/>
    <n v="0"/>
    <n v="1"/>
    <n v="0"/>
    <s v="Disponibilité dela matière première"/>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0"/>
    <x v="1"/>
    <m/>
    <m/>
    <m/>
    <m/>
    <m/>
    <m/>
    <m/>
    <m/>
    <m/>
    <x v="0"/>
    <s v="nsp"/>
    <n v="0"/>
    <n v="0"/>
    <n v="0"/>
    <n v="0"/>
    <n v="0"/>
    <n v="0"/>
    <n v="0"/>
    <n v="0"/>
    <n v="1"/>
    <x v="0"/>
    <s v="RAS"/>
    <m/>
    <m/>
    <n v="387934721"/>
    <d v="2023-01-27T12:37:54"/>
    <m/>
    <m/>
    <s v="submitted_via_web"/>
    <s v="bkf_icsm"/>
    <m/>
  </r>
  <r>
    <n v="147"/>
    <s v="46fb79e5-00a6-4df5-b32f-9bafd1e8e7df"/>
    <d v="2023-01-26T00:00:00"/>
    <s v="dedougou"/>
    <d v="2023-01-26T10:47:53"/>
    <d v="2023-01-27T08:04:31"/>
    <s v="audit.csv"/>
    <m/>
    <m/>
    <x v="2"/>
    <d v="2023-01-26T00:00:00"/>
    <s v="boucle_mouhoun"/>
    <s v="mouhoun"/>
    <x v="4"/>
    <s v="central"/>
    <m/>
    <m/>
    <s v="Catholic Relief Services"/>
    <s v="Marché de Dédougou"/>
    <m/>
    <s v="oui"/>
    <m/>
    <x v="2"/>
    <m/>
    <m/>
    <x v="2"/>
    <n v="1"/>
    <n v="0"/>
    <n v="0"/>
    <n v="0"/>
    <n v="1"/>
    <m/>
    <x v="1"/>
    <n v="1000"/>
    <x v="2"/>
    <m/>
    <m/>
    <n v="30"/>
    <n v="2"/>
    <n v="0"/>
    <m/>
    <x v="0"/>
    <m/>
    <m/>
    <m/>
    <m/>
    <m/>
    <x v="0"/>
    <m/>
    <m/>
    <m/>
    <m/>
    <m/>
    <m/>
    <x v="0"/>
    <m/>
    <m/>
    <m/>
    <m/>
    <m/>
    <x v="0"/>
    <m/>
    <m/>
    <m/>
    <m/>
    <m/>
    <m/>
    <x v="1"/>
    <m/>
    <s v="seau"/>
    <n v="1"/>
    <n v="0"/>
    <n v="0"/>
    <n v="0"/>
    <m/>
    <s v="degradation_perte"/>
    <n v="0"/>
    <n v="0"/>
    <n v="1"/>
    <n v="0"/>
    <n v="0"/>
    <n v="0"/>
    <n v="0"/>
    <n v="0"/>
    <n v="0"/>
    <n v="0"/>
    <n v="0"/>
    <m/>
    <m/>
    <s v="prix_constants"/>
    <n v="1"/>
    <n v="0"/>
    <n v="0"/>
    <n v="0"/>
    <m/>
    <m/>
    <m/>
    <m/>
    <m/>
    <m/>
    <m/>
    <m/>
    <m/>
    <m/>
    <m/>
    <m/>
    <m/>
    <m/>
    <m/>
    <m/>
    <m/>
    <m/>
    <m/>
    <m/>
    <m/>
    <m/>
    <m/>
    <m/>
    <m/>
    <m/>
    <m/>
    <m/>
    <m/>
    <m/>
    <m/>
    <m/>
    <m/>
    <m/>
    <m/>
    <m/>
    <m/>
    <m/>
    <m/>
    <x v="1"/>
    <x v="1"/>
    <n v="0"/>
    <n v="0"/>
    <n v="0"/>
    <n v="0"/>
    <n v="1"/>
    <m/>
    <x v="1"/>
    <n v="5000"/>
    <x v="2"/>
    <x v="0"/>
    <m/>
    <n v="60"/>
    <n v="2"/>
    <n v="0"/>
    <m/>
    <x v="0"/>
    <m/>
    <x v="0"/>
    <m/>
    <m/>
    <m/>
    <m/>
    <m/>
    <m/>
    <x v="0"/>
    <m/>
    <x v="0"/>
    <m/>
    <m/>
    <m/>
    <m/>
    <m/>
    <m/>
    <x v="0"/>
    <m/>
    <x v="0"/>
    <m/>
    <m/>
    <m/>
    <m/>
    <m/>
    <m/>
    <x v="1"/>
    <m/>
    <s v="bache"/>
    <n v="1"/>
    <n v="0"/>
    <n v="0"/>
    <n v="0"/>
    <n v="0"/>
    <m/>
    <s v="degradation_perte"/>
    <n v="0"/>
    <n v="0"/>
    <n v="1"/>
    <n v="0"/>
    <n v="0"/>
    <n v="0"/>
    <n v="0"/>
    <n v="0"/>
    <n v="0"/>
    <n v="0"/>
    <n v="0"/>
    <m/>
    <m/>
    <s v="prix_constants"/>
    <n v="1"/>
    <n v="0"/>
    <n v="0"/>
    <n v="0"/>
    <m/>
    <m/>
    <m/>
    <m/>
    <m/>
    <m/>
    <m/>
    <m/>
    <m/>
    <m/>
    <m/>
    <m/>
    <m/>
    <m/>
    <m/>
    <m/>
    <m/>
    <m/>
    <m/>
    <m/>
    <m/>
    <m/>
    <m/>
    <m/>
    <m/>
    <m/>
    <m/>
    <m/>
    <m/>
    <m/>
    <m/>
    <m/>
    <m/>
    <m/>
    <m/>
    <m/>
    <m/>
    <m/>
    <m/>
    <m/>
    <m/>
    <x v="48"/>
    <n v="0"/>
    <n v="0"/>
    <n v="0"/>
    <n v="1"/>
    <n v="1"/>
    <n v="1"/>
    <n v="1"/>
    <n v="1"/>
    <n v="1"/>
    <n v="1"/>
    <n v="1"/>
    <n v="1"/>
    <n v="0"/>
    <n v="1"/>
    <n v="0"/>
    <n v="0"/>
    <n v="10"/>
    <n v="12"/>
    <m/>
    <x v="1"/>
    <m/>
    <x v="1"/>
    <m/>
    <m/>
    <m/>
    <m/>
    <m/>
    <m/>
    <x v="1"/>
    <m/>
    <m/>
    <m/>
    <m/>
    <m/>
    <x v="1"/>
    <m/>
    <m/>
    <m/>
    <m/>
    <m/>
    <m/>
    <x v="0"/>
    <m/>
    <m/>
    <m/>
    <m/>
    <m/>
    <m/>
    <m/>
    <x v="0"/>
    <m/>
    <m/>
    <m/>
    <m/>
    <m/>
    <m/>
    <x v="1"/>
    <n v="7000"/>
    <x v="2"/>
    <m/>
    <m/>
    <n v="60"/>
    <n v="2"/>
    <n v="0"/>
    <m/>
    <x v="1"/>
    <n v="5500"/>
    <x v="2"/>
    <m/>
    <m/>
    <n v="90"/>
    <n v="2"/>
    <n v="0"/>
    <m/>
    <x v="1"/>
    <n v="400"/>
    <x v="2"/>
    <m/>
    <m/>
    <n v="90"/>
    <n v="2"/>
    <n v="0"/>
    <m/>
    <x v="1"/>
    <n v="125"/>
    <x v="2"/>
    <m/>
    <m/>
    <n v="90"/>
    <n v="2"/>
    <n v="0"/>
    <m/>
    <x v="1"/>
    <s v="0_25l 0_5l 1l"/>
    <n v="1"/>
    <n v="1"/>
    <n v="1"/>
    <n v="600"/>
    <n v="1000"/>
    <n v="1250"/>
    <x v="2"/>
    <m/>
    <m/>
    <n v="90"/>
    <n v="2"/>
    <n v="0"/>
    <m/>
    <x v="1"/>
    <n v="2500"/>
    <x v="2"/>
    <m/>
    <m/>
    <n v="60"/>
    <n v="2"/>
    <n v="0"/>
    <m/>
    <x v="1"/>
    <n v="3000"/>
    <x v="2"/>
    <m/>
    <m/>
    <n v="180"/>
    <n v="2"/>
    <n v="0"/>
    <m/>
    <x v="1"/>
    <n v="2500"/>
    <x v="2"/>
    <m/>
    <m/>
    <n v="90"/>
    <n v="7"/>
    <n v="0"/>
    <m/>
    <s v="disponible"/>
    <n v="3000"/>
    <x v="1"/>
    <m/>
    <m/>
    <n v="180"/>
    <n v="7"/>
    <n v="0"/>
    <m/>
    <x v="0"/>
    <m/>
    <x v="0"/>
    <m/>
    <m/>
    <m/>
    <m/>
    <m/>
    <m/>
    <x v="1"/>
    <s v="oui"/>
    <n v="2250"/>
    <m/>
    <m/>
    <x v="1"/>
    <m/>
    <m/>
    <n v="90"/>
    <n v="1"/>
    <n v="0"/>
    <m/>
    <x v="0"/>
    <m/>
    <x v="0"/>
    <m/>
    <m/>
    <m/>
    <m/>
    <m/>
    <m/>
    <x v="0"/>
    <m/>
    <s v="gobelet_plastique bassine"/>
    <n v="0"/>
    <n v="0"/>
    <n v="0"/>
    <n v="0"/>
    <n v="0"/>
    <n v="0"/>
    <n v="1"/>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paiementmob espece coupons"/>
    <n v="1"/>
    <n v="0"/>
    <n v="1"/>
    <n v="1"/>
    <n v="0"/>
    <n v="0"/>
    <x v="0"/>
    <x v="0"/>
    <x v="1"/>
    <m/>
    <m/>
    <m/>
    <m/>
    <m/>
    <m/>
    <m/>
    <m/>
    <m/>
    <x v="0"/>
    <s v="personne"/>
    <n v="0"/>
    <n v="0"/>
    <n v="0"/>
    <n v="0"/>
    <n v="0"/>
    <n v="0"/>
    <n v="0"/>
    <n v="1"/>
    <n v="0"/>
    <x v="0"/>
    <s v="Dans les Kits AME le vendeur de pagne est voisin au vendeur du reste des kits"/>
    <m/>
    <m/>
    <n v="389286469"/>
    <d v="2023-01-31T08:34:45"/>
    <m/>
    <m/>
    <s v="submitted_via_web"/>
    <s v="bkf_icsm"/>
    <m/>
  </r>
  <r>
    <n v="148"/>
    <s v="2f2e44e2-f36f-45f4-816e-b345a0419357"/>
    <d v="2023-01-26T00:00:00"/>
    <s v="dedougou"/>
    <d v="2023-01-26T11:47:17"/>
    <d v="2023-01-29T14:09:42"/>
    <s v="audit.csv"/>
    <m/>
    <m/>
    <x v="2"/>
    <d v="2023-01-26T00:00:00"/>
    <s v="boucle_mouhoun"/>
    <s v="mouhoun"/>
    <x v="4"/>
    <s v="secondaire"/>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3"/>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autre"/>
    <n v="0"/>
    <n v="0"/>
    <n v="0"/>
    <n v="0"/>
    <n v="0"/>
    <n v="0"/>
    <n v="0"/>
    <n v="0"/>
    <n v="0"/>
    <n v="1"/>
    <n v="0"/>
    <s v="les produits sont en manque et les prix ont trop augmentés"/>
    <m/>
    <s v="prix_hausse"/>
    <n v="0"/>
    <n v="1"/>
    <n v="0"/>
    <n v="0"/>
    <s v="combustible_gaz"/>
    <n v="0"/>
    <n v="0"/>
    <n v="1"/>
    <n v="0"/>
    <n v="0"/>
    <n v="0"/>
    <n v="0"/>
    <n v="0"/>
    <n v="0"/>
    <n v="0"/>
    <n v="0"/>
    <n v="0"/>
    <n v="0"/>
    <n v="0"/>
    <n v="0"/>
    <n v="0"/>
    <s v="nsp"/>
    <n v="0"/>
    <n v="0"/>
    <n v="0"/>
    <n v="0"/>
    <n v="0"/>
    <n v="0"/>
    <n v="0"/>
    <n v="0"/>
    <n v="0"/>
    <n v="0"/>
    <n v="0"/>
    <n v="1"/>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3"/>
    <x v="1"/>
    <m/>
    <m/>
    <m/>
    <m/>
    <m/>
    <m/>
    <m/>
    <m/>
    <m/>
    <x v="0"/>
    <s v="personne"/>
    <n v="0"/>
    <n v="0"/>
    <n v="0"/>
    <n v="0"/>
    <n v="0"/>
    <n v="0"/>
    <n v="0"/>
    <n v="1"/>
    <n v="0"/>
    <x v="0"/>
    <m/>
    <m/>
    <m/>
    <n v="389286508"/>
    <d v="2023-01-31T08:34:52"/>
    <m/>
    <m/>
    <s v="submitted_via_web"/>
    <s v="bkf_icsm"/>
    <m/>
  </r>
  <r>
    <n v="149"/>
    <s v="c48c03a8-80e6-4841-b7c0-2817dd280f05"/>
    <d v="2023-01-26T00:00:00"/>
    <s v="dedougou"/>
    <d v="2023-01-26T18:13:08"/>
    <d v="2023-01-26T18:23:18"/>
    <s v="audit.csv"/>
    <m/>
    <m/>
    <x v="2"/>
    <d v="2023-01-26T00:00:00"/>
    <s v="boucle_mouhoun"/>
    <s v="mouhoun"/>
    <x v="4"/>
    <s v="secondaire"/>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0"/>
    <n v="1"/>
    <n v="1"/>
    <n v="0"/>
    <n v="0"/>
    <n v="0"/>
    <n v="0"/>
    <n v="0"/>
    <n v="0"/>
    <n v="0"/>
    <n v="0"/>
    <n v="0"/>
    <n v="0"/>
    <n v="0"/>
    <n v="0"/>
    <n v="0"/>
    <n v="0"/>
    <n v="2"/>
    <n v="4"/>
    <m/>
    <x v="2"/>
    <n v="200"/>
    <x v="4"/>
    <m/>
    <m/>
    <n v="30"/>
    <n v="7"/>
    <n v="0"/>
    <m/>
    <x v="2"/>
    <s v="sachet"/>
    <n v="0"/>
    <n v="1"/>
    <m/>
    <n v="100"/>
    <x v="3"/>
    <m/>
    <m/>
    <n v="30"/>
    <n v="7"/>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charbon"/>
    <n v="0"/>
    <n v="1"/>
    <n v="0"/>
    <n v="0"/>
    <n v="0"/>
    <n v="0"/>
    <n v="0"/>
    <n v="0"/>
    <n v="0"/>
    <n v="0"/>
    <n v="0"/>
    <n v="0"/>
    <n v="0"/>
    <n v="0"/>
    <n v="0"/>
    <n v="0"/>
    <m/>
    <s v="autre"/>
    <n v="0"/>
    <n v="0"/>
    <n v="0"/>
    <n v="0"/>
    <n v="0"/>
    <n v="0"/>
    <n v="0"/>
    <n v="0"/>
    <n v="0"/>
    <n v="1"/>
    <n v="0"/>
    <s v="le fournisseur se sont déplacés à cause de la situation sécuritaire le charbon est en manque"/>
    <m/>
    <s v="prix_hausse"/>
    <n v="0"/>
    <n v="1"/>
    <n v="0"/>
    <n v="0"/>
    <s v="combustible_charbon combustible_bois"/>
    <n v="1"/>
    <n v="1"/>
    <n v="0"/>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s v="le charbon en manque donc elle ne vend plus en sac"/>
    <m/>
    <m/>
    <n v="389286627"/>
    <d v="2023-01-31T08:35:10"/>
    <m/>
    <m/>
    <s v="submitted_via_web"/>
    <s v="bkf_icsm"/>
    <m/>
  </r>
  <r>
    <n v="150"/>
    <s v="7d5edd9e-83f2-46bb-a94e-2b6f038fa077"/>
    <d v="2023-01-27T00:00:00"/>
    <s v="dedougou"/>
    <d v="2023-01-27T12:09:47"/>
    <d v="2023-01-29T13:08:07"/>
    <s v="audit.csv"/>
    <m/>
    <m/>
    <x v="2"/>
    <d v="2023-01-27T00:00:00"/>
    <s v="boucle_mouhoun"/>
    <s v="mouhoun"/>
    <x v="4"/>
    <s v="secondaire"/>
    <m/>
    <m/>
    <s v="Catholic Relief Services"/>
    <s v="Marché de Dédougou"/>
    <m/>
    <s v="oui"/>
    <m/>
    <x v="2"/>
    <m/>
    <m/>
    <x v="2"/>
    <n v="1"/>
    <n v="0"/>
    <n v="0"/>
    <n v="0"/>
    <n v="1"/>
    <m/>
    <x v="1"/>
    <n v="1000"/>
    <x v="2"/>
    <m/>
    <m/>
    <n v="90"/>
    <n v="2"/>
    <n v="0"/>
    <m/>
    <x v="0"/>
    <m/>
    <m/>
    <m/>
    <m/>
    <m/>
    <x v="0"/>
    <m/>
    <m/>
    <m/>
    <m/>
    <m/>
    <m/>
    <x v="0"/>
    <m/>
    <m/>
    <m/>
    <m/>
    <m/>
    <x v="0"/>
    <m/>
    <m/>
    <m/>
    <m/>
    <m/>
    <m/>
    <x v="1"/>
    <m/>
    <s v="seau"/>
    <n v="1"/>
    <n v="0"/>
    <n v="0"/>
    <n v="0"/>
    <m/>
    <s v="degradation_perte"/>
    <n v="0"/>
    <n v="0"/>
    <n v="1"/>
    <n v="0"/>
    <n v="0"/>
    <n v="0"/>
    <n v="0"/>
    <n v="0"/>
    <n v="0"/>
    <n v="0"/>
    <n v="0"/>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49"/>
    <n v="0"/>
    <n v="0"/>
    <n v="0"/>
    <n v="0"/>
    <n v="0"/>
    <n v="1"/>
    <n v="1"/>
    <n v="1"/>
    <n v="1"/>
    <n v="1"/>
    <n v="1"/>
    <n v="1"/>
    <n v="0"/>
    <n v="1"/>
    <n v="0"/>
    <n v="0"/>
    <n v="8"/>
    <n v="10"/>
    <m/>
    <x v="1"/>
    <m/>
    <x v="1"/>
    <m/>
    <m/>
    <m/>
    <m/>
    <m/>
    <m/>
    <x v="1"/>
    <m/>
    <m/>
    <m/>
    <m/>
    <m/>
    <x v="1"/>
    <m/>
    <m/>
    <m/>
    <m/>
    <m/>
    <m/>
    <x v="0"/>
    <m/>
    <m/>
    <m/>
    <m/>
    <m/>
    <m/>
    <m/>
    <x v="0"/>
    <m/>
    <m/>
    <m/>
    <m/>
    <m/>
    <m/>
    <x v="0"/>
    <m/>
    <x v="0"/>
    <m/>
    <m/>
    <m/>
    <m/>
    <m/>
    <m/>
    <x v="0"/>
    <m/>
    <x v="0"/>
    <m/>
    <m/>
    <m/>
    <m/>
    <m/>
    <m/>
    <x v="1"/>
    <n v="500"/>
    <x v="2"/>
    <m/>
    <m/>
    <n v="60"/>
    <n v="2"/>
    <n v="0"/>
    <m/>
    <x v="1"/>
    <n v="125"/>
    <x v="2"/>
    <m/>
    <m/>
    <n v="30"/>
    <n v="2"/>
    <n v="0"/>
    <m/>
    <x v="1"/>
    <s v="0_25l 0_5l 1l"/>
    <n v="1"/>
    <n v="1"/>
    <n v="1"/>
    <n v="500"/>
    <n v="750"/>
    <n v="1100"/>
    <x v="2"/>
    <m/>
    <m/>
    <n v="180"/>
    <n v="2"/>
    <n v="0"/>
    <m/>
    <x v="1"/>
    <n v="2000"/>
    <x v="2"/>
    <m/>
    <m/>
    <n v="90"/>
    <n v="2"/>
    <n v="0"/>
    <m/>
    <x v="1"/>
    <n v="3000"/>
    <x v="2"/>
    <m/>
    <m/>
    <n v="180"/>
    <n v="2"/>
    <n v="0"/>
    <m/>
    <x v="1"/>
    <n v="2500"/>
    <x v="2"/>
    <m/>
    <m/>
    <n v="2500"/>
    <n v="2"/>
    <n v="0"/>
    <m/>
    <s v="nondisponible"/>
    <m/>
    <x v="0"/>
    <m/>
    <m/>
    <m/>
    <m/>
    <m/>
    <m/>
    <x v="0"/>
    <m/>
    <x v="0"/>
    <m/>
    <m/>
    <m/>
    <m/>
    <m/>
    <m/>
    <x v="1"/>
    <s v="oui"/>
    <n v="2250"/>
    <m/>
    <m/>
    <x v="2"/>
    <m/>
    <m/>
    <n v="90"/>
    <n v="2"/>
    <n v="0"/>
    <m/>
    <x v="0"/>
    <m/>
    <x v="0"/>
    <m/>
    <m/>
    <m/>
    <m/>
    <m/>
    <m/>
    <x v="0"/>
    <m/>
    <s v="moustiquaire"/>
    <n v="0"/>
    <n v="0"/>
    <n v="0"/>
    <n v="0"/>
    <n v="0"/>
    <n v="0"/>
    <n v="0"/>
    <n v="0"/>
    <n v="0"/>
    <n v="0"/>
    <n v="0"/>
    <n v="1"/>
    <n v="0"/>
    <n v="0"/>
    <n v="0"/>
    <n v="0"/>
    <m/>
    <s v="autre"/>
    <n v="0"/>
    <n v="0"/>
    <n v="0"/>
    <n v="0"/>
    <n v="0"/>
    <n v="0"/>
    <n v="0"/>
    <n v="0"/>
    <n v="0"/>
    <n v="1"/>
    <n v="0"/>
    <s v="Il n'y a plus de marché du à la distribution gratuite de moustiquaire donc elle prend plus pour vendre"/>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286670"/>
    <d v="2023-01-31T08:35:15"/>
    <m/>
    <m/>
    <s v="submitted_via_web"/>
    <s v="bkf_icsm"/>
    <m/>
  </r>
  <r>
    <n v="151"/>
    <s v="62aa87a9-d652-43c5-b3f0-50d9e1076f06"/>
    <d v="2023-01-29T00:00:00"/>
    <s v="dedougou"/>
    <d v="2023-01-29T11:57:32"/>
    <d v="2023-01-29T12:28:11"/>
    <s v="audit.csv"/>
    <m/>
    <m/>
    <x v="2"/>
    <d v="2023-01-29T00:00:00"/>
    <s v="boucle_mouhoun"/>
    <s v="mouhoun"/>
    <x v="4"/>
    <s v="secondaire"/>
    <m/>
    <m/>
    <s v="Catholic Relief Services"/>
    <s v="Marché de Dédougou"/>
    <m/>
    <s v="oui"/>
    <m/>
    <x v="1"/>
    <m/>
    <m/>
    <x v="1"/>
    <n v="0"/>
    <n v="0"/>
    <n v="1"/>
    <n v="0"/>
    <n v="1"/>
    <m/>
    <x v="0"/>
    <m/>
    <x v="0"/>
    <m/>
    <m/>
    <m/>
    <m/>
    <m/>
    <m/>
    <x v="0"/>
    <m/>
    <m/>
    <m/>
    <m/>
    <m/>
    <x v="0"/>
    <m/>
    <m/>
    <m/>
    <m/>
    <m/>
    <m/>
    <x v="1"/>
    <s v="boule400g boule250g"/>
    <n v="1"/>
    <n v="1"/>
    <n v="450"/>
    <n v="300"/>
    <x v="3"/>
    <m/>
    <m/>
    <n v="60"/>
    <n v="1"/>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0"/>
    <n v="0"/>
    <n v="0"/>
    <n v="0"/>
    <n v="0"/>
    <n v="0"/>
    <n v="0"/>
    <n v="0"/>
    <n v="0"/>
    <n v="0"/>
    <n v="0"/>
    <n v="0"/>
    <n v="0"/>
    <n v="1"/>
    <n v="0"/>
    <n v="1"/>
    <n v="0"/>
    <n v="2"/>
    <n v="4"/>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2"/>
    <m/>
    <x v="0"/>
    <m/>
    <m/>
    <m/>
    <m/>
    <m/>
    <m/>
    <x v="0"/>
    <m/>
    <m/>
    <m/>
    <m/>
    <x v="0"/>
    <m/>
    <m/>
    <m/>
    <m/>
    <m/>
    <m/>
    <x v="1"/>
    <n v="250"/>
    <x v="3"/>
    <m/>
    <m/>
    <n v="30"/>
    <n v="1"/>
    <n v="0"/>
    <m/>
    <x v="3"/>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286687"/>
    <d v="2023-01-31T08:35:16"/>
    <m/>
    <m/>
    <s v="submitted_via_web"/>
    <s v="bkf_icsm"/>
    <m/>
  </r>
  <r>
    <n v="152"/>
    <s v="0d6cabb8-76f7-4547-b438-8c0f95c8516d"/>
    <d v="2023-01-29T00:00:00"/>
    <s v="dedougou"/>
    <d v="2023-01-29T14:10:55"/>
    <d v="2023-01-30T08:26:55"/>
    <s v="audit.csv"/>
    <m/>
    <m/>
    <x v="2"/>
    <d v="2023-01-29T00:00:00"/>
    <s v="boucle_mouhoun"/>
    <s v="mouhoun"/>
    <x v="4"/>
    <s v="secondaire"/>
    <m/>
    <m/>
    <s v="Catholic Relief Services"/>
    <s v="Marché de Dédougou"/>
    <m/>
    <s v="oui"/>
    <m/>
    <x v="1"/>
    <m/>
    <m/>
    <x v="1"/>
    <n v="0"/>
    <n v="0"/>
    <n v="1"/>
    <n v="0"/>
    <n v="1"/>
    <m/>
    <x v="0"/>
    <m/>
    <x v="0"/>
    <m/>
    <m/>
    <m/>
    <m/>
    <m/>
    <m/>
    <x v="0"/>
    <m/>
    <m/>
    <m/>
    <m/>
    <m/>
    <x v="0"/>
    <m/>
    <m/>
    <m/>
    <m/>
    <m/>
    <m/>
    <x v="1"/>
    <s v="boule400g boule250g"/>
    <n v="1"/>
    <n v="1"/>
    <n v="450"/>
    <n v="250"/>
    <x v="3"/>
    <m/>
    <m/>
    <n v="30"/>
    <n v="1"/>
    <n v="0"/>
    <m/>
    <x v="2"/>
    <m/>
    <m/>
    <m/>
    <m/>
    <m/>
    <m/>
    <m/>
    <m/>
    <m/>
    <m/>
    <m/>
    <m/>
    <m/>
    <m/>
    <m/>
    <m/>
    <m/>
    <m/>
    <m/>
    <m/>
    <m/>
    <s v="prix_constants"/>
    <n v="1"/>
    <n v="0"/>
    <n v="0"/>
    <n v="0"/>
    <m/>
    <m/>
    <m/>
    <m/>
    <m/>
    <m/>
    <m/>
    <m/>
    <m/>
    <m/>
    <m/>
    <m/>
    <m/>
    <m/>
    <m/>
    <m/>
    <m/>
    <m/>
    <m/>
    <m/>
    <m/>
    <m/>
    <m/>
    <m/>
    <m/>
    <m/>
    <m/>
    <m/>
    <m/>
    <m/>
    <m/>
    <m/>
    <m/>
    <m/>
    <m/>
    <m/>
    <m/>
    <m/>
    <m/>
    <x v="10"/>
    <x v="0"/>
    <n v="0"/>
    <n v="1"/>
    <n v="1"/>
    <n v="0"/>
    <n v="2"/>
    <m/>
    <x v="0"/>
    <m/>
    <x v="0"/>
    <x v="0"/>
    <m/>
    <m/>
    <m/>
    <m/>
    <m/>
    <x v="0"/>
    <m/>
    <x v="0"/>
    <m/>
    <m/>
    <m/>
    <m/>
    <m/>
    <m/>
    <x v="1"/>
    <n v="1000"/>
    <x v="2"/>
    <m/>
    <m/>
    <n v="180"/>
    <n v="1"/>
    <n v="0"/>
    <m/>
    <x v="2"/>
    <n v="2000"/>
    <x v="3"/>
    <m/>
    <m/>
    <n v="180"/>
    <n v="1"/>
    <n v="0"/>
    <m/>
    <x v="2"/>
    <m/>
    <m/>
    <m/>
    <m/>
    <m/>
    <m/>
    <m/>
    <m/>
    <m/>
    <m/>
    <m/>
    <m/>
    <m/>
    <m/>
    <m/>
    <m/>
    <m/>
    <m/>
    <m/>
    <m/>
    <m/>
    <m/>
    <s v="prix_constants"/>
    <n v="1"/>
    <n v="0"/>
    <n v="0"/>
    <n v="0"/>
    <m/>
    <m/>
    <m/>
    <m/>
    <m/>
    <m/>
    <m/>
    <m/>
    <m/>
    <m/>
    <m/>
    <m/>
    <m/>
    <m/>
    <m/>
    <m/>
    <m/>
    <m/>
    <m/>
    <m/>
    <m/>
    <m/>
    <m/>
    <m/>
    <m/>
    <m/>
    <m/>
    <m/>
    <m/>
    <m/>
    <m/>
    <m/>
    <m/>
    <m/>
    <m/>
    <m/>
    <m/>
    <m/>
    <m/>
    <m/>
    <m/>
    <x v="51"/>
    <n v="1"/>
    <n v="1"/>
    <n v="0"/>
    <n v="0"/>
    <n v="0"/>
    <n v="0"/>
    <n v="0"/>
    <n v="0"/>
    <n v="0"/>
    <n v="0"/>
    <n v="0"/>
    <n v="0"/>
    <n v="1"/>
    <n v="0"/>
    <n v="0"/>
    <n v="0"/>
    <n v="3"/>
    <n v="6"/>
    <m/>
    <x v="3"/>
    <m/>
    <x v="1"/>
    <m/>
    <m/>
    <m/>
    <m/>
    <m/>
    <m/>
    <x v="0"/>
    <s v="sac sachet"/>
    <n v="1"/>
    <n v="1"/>
    <n v="5000"/>
    <n v="100"/>
    <x v="4"/>
    <m/>
    <m/>
    <n v="30"/>
    <n v="14"/>
    <n v="0"/>
    <m/>
    <x v="0"/>
    <m/>
    <m/>
    <m/>
    <m/>
    <m/>
    <m/>
    <m/>
    <x v="0"/>
    <m/>
    <m/>
    <m/>
    <m/>
    <m/>
    <m/>
    <x v="0"/>
    <m/>
    <x v="0"/>
    <m/>
    <m/>
    <m/>
    <m/>
    <m/>
    <m/>
    <x v="0"/>
    <m/>
    <x v="0"/>
    <m/>
    <m/>
    <m/>
    <m/>
    <m/>
    <m/>
    <x v="0"/>
    <m/>
    <x v="0"/>
    <m/>
    <m/>
    <m/>
    <m/>
    <m/>
    <m/>
    <x v="0"/>
    <m/>
    <x v="0"/>
    <m/>
    <m/>
    <m/>
    <m/>
    <m/>
    <m/>
    <x v="0"/>
    <m/>
    <m/>
    <m/>
    <m/>
    <m/>
    <m/>
    <m/>
    <x v="0"/>
    <m/>
    <m/>
    <m/>
    <m/>
    <m/>
    <m/>
    <x v="0"/>
    <m/>
    <x v="0"/>
    <m/>
    <m/>
    <m/>
    <m/>
    <m/>
    <m/>
    <x v="0"/>
    <m/>
    <x v="0"/>
    <m/>
    <m/>
    <m/>
    <m/>
    <m/>
    <m/>
    <x v="0"/>
    <m/>
    <x v="0"/>
    <m/>
    <m/>
    <m/>
    <m/>
    <m/>
    <m/>
    <m/>
    <m/>
    <x v="0"/>
    <m/>
    <m/>
    <m/>
    <m/>
    <m/>
    <m/>
    <x v="1"/>
    <n v="1500"/>
    <x v="3"/>
    <m/>
    <m/>
    <n v="90"/>
    <n v="1"/>
    <n v="0"/>
    <m/>
    <x v="0"/>
    <m/>
    <m/>
    <m/>
    <m/>
    <x v="0"/>
    <m/>
    <m/>
    <m/>
    <m/>
    <m/>
    <m/>
    <x v="0"/>
    <m/>
    <x v="0"/>
    <m/>
    <m/>
    <m/>
    <m/>
    <m/>
    <m/>
    <x v="0"/>
    <m/>
    <s v="combustible_bois combustible_charbon"/>
    <n v="1"/>
    <n v="1"/>
    <n v="0"/>
    <n v="0"/>
    <n v="0"/>
    <n v="0"/>
    <n v="0"/>
    <n v="0"/>
    <n v="0"/>
    <n v="0"/>
    <n v="0"/>
    <n v="0"/>
    <n v="0"/>
    <n v="0"/>
    <n v="0"/>
    <n v="0"/>
    <m/>
    <s v="prix_fournisseurs autre"/>
    <n v="0"/>
    <n v="0"/>
    <n v="0"/>
    <n v="0"/>
    <n v="1"/>
    <n v="0"/>
    <n v="0"/>
    <n v="0"/>
    <n v="0"/>
    <n v="1"/>
    <n v="0"/>
    <s v="Il n'y a plus de fournisseur il sont déplacés du à la situation sécuritaire"/>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9286715"/>
    <d v="2023-01-31T08:35:19"/>
    <m/>
    <m/>
    <s v="submitted_via_web"/>
    <s v="bkf_icsm"/>
    <m/>
  </r>
  <r>
    <n v="153"/>
    <s v="7582cf94-e249-417a-922f-2a1738d61d70"/>
    <d v="2023-01-24T00:00:00"/>
    <s v="dedougou"/>
    <d v="2023-01-24T17:18:12"/>
    <d v="2023-01-26T16:51:28"/>
    <s v="audit.csv"/>
    <m/>
    <m/>
    <x v="2"/>
    <d v="2023-01-24T00:00:00"/>
    <s v="boucle_mouhoun"/>
    <s v="mouhoun"/>
    <x v="4"/>
    <s v="central"/>
    <m/>
    <m/>
    <s v="Catholic Relief Services"/>
    <s v="Marché de Dédougou"/>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2"/>
    <n v="0"/>
    <n v="0"/>
    <n v="0"/>
    <n v="0"/>
    <n v="0"/>
    <n v="0"/>
    <n v="0"/>
    <n v="0"/>
    <n v="0"/>
    <n v="0"/>
    <n v="1"/>
    <n v="1"/>
    <n v="0"/>
    <n v="1"/>
    <n v="0"/>
    <n v="0"/>
    <n v="3"/>
    <n v="5"/>
    <m/>
    <x v="1"/>
    <m/>
    <x v="1"/>
    <m/>
    <m/>
    <m/>
    <m/>
    <m/>
    <m/>
    <x v="1"/>
    <m/>
    <m/>
    <m/>
    <m/>
    <m/>
    <x v="1"/>
    <m/>
    <m/>
    <m/>
    <m/>
    <m/>
    <m/>
    <x v="0"/>
    <m/>
    <m/>
    <m/>
    <m/>
    <m/>
    <m/>
    <m/>
    <x v="0"/>
    <m/>
    <m/>
    <m/>
    <m/>
    <m/>
    <m/>
    <x v="0"/>
    <m/>
    <x v="0"/>
    <m/>
    <m/>
    <m/>
    <m/>
    <m/>
    <m/>
    <x v="0"/>
    <m/>
    <x v="0"/>
    <m/>
    <m/>
    <m/>
    <m/>
    <m/>
    <m/>
    <x v="0"/>
    <m/>
    <x v="0"/>
    <m/>
    <m/>
    <m/>
    <m/>
    <m/>
    <m/>
    <x v="0"/>
    <m/>
    <x v="0"/>
    <m/>
    <m/>
    <m/>
    <m/>
    <m/>
    <m/>
    <x v="0"/>
    <m/>
    <m/>
    <m/>
    <m/>
    <m/>
    <m/>
    <m/>
    <x v="0"/>
    <m/>
    <m/>
    <m/>
    <m/>
    <m/>
    <m/>
    <x v="0"/>
    <m/>
    <x v="0"/>
    <m/>
    <m/>
    <m/>
    <m/>
    <m/>
    <m/>
    <x v="0"/>
    <m/>
    <x v="0"/>
    <m/>
    <m/>
    <m/>
    <m/>
    <m/>
    <m/>
    <x v="1"/>
    <n v="2500"/>
    <x v="2"/>
    <m/>
    <m/>
    <n v="90"/>
    <n v="7"/>
    <n v="0"/>
    <m/>
    <s v="disponible"/>
    <n v="3000"/>
    <x v="1"/>
    <m/>
    <m/>
    <n v="180"/>
    <n v="7"/>
    <n v="0"/>
    <m/>
    <x v="0"/>
    <m/>
    <x v="0"/>
    <m/>
    <m/>
    <m/>
    <m/>
    <m/>
    <m/>
    <x v="1"/>
    <s v="oui"/>
    <n v="2250"/>
    <m/>
    <m/>
    <x v="2"/>
    <m/>
    <m/>
    <n v="60"/>
    <n v="7"/>
    <n v="0"/>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paiementmob"/>
    <n v="1"/>
    <n v="0"/>
    <n v="0"/>
    <n v="1"/>
    <n v="0"/>
    <n v="0"/>
    <x v="0"/>
    <x v="2"/>
    <x v="1"/>
    <m/>
    <m/>
    <m/>
    <m/>
    <m/>
    <m/>
    <m/>
    <m/>
    <m/>
    <x v="0"/>
    <s v="personne"/>
    <n v="0"/>
    <n v="0"/>
    <n v="0"/>
    <n v="0"/>
    <n v="0"/>
    <n v="0"/>
    <n v="0"/>
    <n v="1"/>
    <n v="0"/>
    <x v="0"/>
    <m/>
    <m/>
    <m/>
    <n v="389302524"/>
    <d v="2023-01-31T09:13:45"/>
    <m/>
    <m/>
    <s v="submitted_via_web"/>
    <s v="bkf_icsm"/>
    <m/>
  </r>
  <r>
    <n v="154"/>
    <s v="81d866fe-eed2-4d32-854d-7092fced3677"/>
    <d v="2023-01-25T00:00:00"/>
    <s v="dedougou"/>
    <d v="2023-01-25T12:53:30"/>
    <d v="2023-01-25T13:04:03"/>
    <s v="audit.csv"/>
    <m/>
    <m/>
    <x v="2"/>
    <d v="2023-01-25T00:00:00"/>
    <s v="boucle_mouhoun"/>
    <s v="mouhoun"/>
    <x v="4"/>
    <s v="secondaire"/>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13"/>
    <x v="1"/>
    <n v="0"/>
    <n v="1"/>
    <n v="1"/>
    <n v="0"/>
    <n v="3"/>
    <m/>
    <x v="2"/>
    <n v="5000"/>
    <x v="6"/>
    <x v="0"/>
    <m/>
    <n v="30"/>
    <n v="1"/>
    <n v="0"/>
    <m/>
    <x v="0"/>
    <m/>
    <x v="0"/>
    <m/>
    <m/>
    <m/>
    <m/>
    <m/>
    <m/>
    <x v="2"/>
    <n v="1000"/>
    <x v="2"/>
    <m/>
    <m/>
    <n v="180"/>
    <n v="1"/>
    <n v="0"/>
    <m/>
    <x v="1"/>
    <n v="2000"/>
    <x v="3"/>
    <m/>
    <m/>
    <n v="90"/>
    <n v="1"/>
    <n v="0"/>
    <m/>
    <x v="1"/>
    <m/>
    <s v="bache tenaille pelle"/>
    <n v="1"/>
    <n v="0"/>
    <n v="1"/>
    <n v="1"/>
    <n v="0"/>
    <m/>
    <s v="cout_transport"/>
    <n v="0"/>
    <n v="0"/>
    <n v="0"/>
    <n v="0"/>
    <n v="0"/>
    <n v="0"/>
    <n v="1"/>
    <n v="0"/>
    <n v="0"/>
    <n v="0"/>
    <n v="0"/>
    <m/>
    <m/>
    <s v="prix_baisse"/>
    <n v="0"/>
    <n v="0"/>
    <n v="1"/>
    <n v="0"/>
    <m/>
    <m/>
    <m/>
    <m/>
    <m/>
    <m/>
    <m/>
    <m/>
    <m/>
    <m/>
    <m/>
    <m/>
    <m/>
    <m/>
    <m/>
    <m/>
    <m/>
    <m/>
    <m/>
    <m/>
    <s v="bache"/>
    <n v="1"/>
    <n v="0"/>
    <n v="0"/>
    <n v="0"/>
    <n v="0"/>
    <s v="baisse_prix_fournisseurs"/>
    <n v="0"/>
    <n v="0"/>
    <n v="0"/>
    <n v="0"/>
    <n v="0"/>
    <n v="1"/>
    <n v="0"/>
    <n v="0"/>
    <n v="0"/>
    <n v="0"/>
    <n v="0"/>
    <n v="0"/>
    <m/>
    <m/>
    <x v="50"/>
    <n v="0"/>
    <n v="0"/>
    <n v="0"/>
    <n v="0"/>
    <n v="0"/>
    <n v="0"/>
    <n v="0"/>
    <n v="0"/>
    <n v="0"/>
    <n v="0"/>
    <n v="0"/>
    <n v="0"/>
    <n v="1"/>
    <n v="0"/>
    <n v="1"/>
    <n v="0"/>
    <n v="2"/>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3"/>
    <n v="1500"/>
    <x v="3"/>
    <m/>
    <m/>
    <n v="180"/>
    <n v="1"/>
    <n v="0"/>
    <m/>
    <x v="0"/>
    <m/>
    <m/>
    <m/>
    <m/>
    <x v="0"/>
    <m/>
    <m/>
    <m/>
    <m/>
    <m/>
    <m/>
    <x v="1"/>
    <n v="225"/>
    <x v="3"/>
    <m/>
    <m/>
    <n v="60"/>
    <n v="1"/>
    <n v="0"/>
    <m/>
    <x v="1"/>
    <m/>
    <m/>
    <m/>
    <m/>
    <m/>
    <m/>
    <m/>
    <m/>
    <m/>
    <m/>
    <m/>
    <m/>
    <m/>
    <m/>
    <m/>
    <m/>
    <m/>
    <m/>
    <m/>
    <m/>
    <m/>
    <m/>
    <m/>
    <m/>
    <m/>
    <m/>
    <m/>
    <m/>
    <m/>
    <m/>
    <m/>
    <m/>
    <m/>
    <s v="prix_baisse"/>
    <n v="0"/>
    <n v="0"/>
    <n v="1"/>
    <n v="0"/>
    <m/>
    <m/>
    <m/>
    <m/>
    <m/>
    <m/>
    <m/>
    <m/>
    <m/>
    <m/>
    <m/>
    <m/>
    <m/>
    <m/>
    <m/>
    <m/>
    <m/>
    <m/>
    <m/>
    <m/>
    <m/>
    <m/>
    <m/>
    <m/>
    <m/>
    <m/>
    <m/>
    <m/>
    <m/>
    <m/>
    <m/>
    <s v="lampe sac_boro"/>
    <n v="0"/>
    <n v="0"/>
    <n v="0"/>
    <n v="0"/>
    <n v="0"/>
    <n v="0"/>
    <n v="0"/>
    <n v="0"/>
    <n v="0"/>
    <n v="0"/>
    <n v="0"/>
    <n v="0"/>
    <n v="1"/>
    <n v="0"/>
    <n v="1"/>
    <n v="0"/>
    <s v="baisse_prix_fournisseurs"/>
    <n v="0"/>
    <n v="0"/>
    <n v="0"/>
    <n v="0"/>
    <n v="0"/>
    <n v="1"/>
    <n v="0"/>
    <n v="0"/>
    <n v="0"/>
    <n v="0"/>
    <n v="0"/>
    <n v="0"/>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redit coupons paiementmob"/>
    <n v="1"/>
    <n v="1"/>
    <n v="1"/>
    <n v="1"/>
    <n v="0"/>
    <n v="0"/>
    <x v="0"/>
    <x v="2"/>
    <x v="1"/>
    <m/>
    <m/>
    <m/>
    <m/>
    <m/>
    <m/>
    <m/>
    <m/>
    <m/>
    <x v="0"/>
    <s v="personne"/>
    <n v="0"/>
    <n v="0"/>
    <n v="0"/>
    <n v="0"/>
    <n v="0"/>
    <n v="0"/>
    <n v="0"/>
    <n v="1"/>
    <n v="0"/>
    <x v="0"/>
    <s v="Le commerçant ne dispose pas de bidon"/>
    <m/>
    <m/>
    <n v="389302544"/>
    <d v="2023-01-31T09:13:48"/>
    <m/>
    <m/>
    <s v="submitted_via_web"/>
    <s v="bkf_icsm"/>
    <m/>
  </r>
  <r>
    <n v="155"/>
    <s v="5364eae1-1e96-4f64-8cf5-90df6d4e386f"/>
    <d v="2023-01-25T00:00:00"/>
    <s v="dedougou"/>
    <d v="2023-01-25T13:12:15"/>
    <d v="2023-01-25T13:30:00"/>
    <s v="audit.csv"/>
    <m/>
    <m/>
    <x v="2"/>
    <d v="2023-01-25T00:00:00"/>
    <s v="boucle_mouhoun"/>
    <s v="mouhoun"/>
    <x v="4"/>
    <s v="secondaire"/>
    <m/>
    <m/>
    <s v="Catholic Relief Services"/>
    <s v="Marché de Dédougou"/>
    <m/>
    <s v="oui"/>
    <m/>
    <x v="2"/>
    <m/>
    <m/>
    <x v="4"/>
    <n v="1"/>
    <n v="0"/>
    <n v="1"/>
    <n v="0"/>
    <n v="2"/>
    <m/>
    <x v="1"/>
    <n v="1000"/>
    <x v="3"/>
    <m/>
    <m/>
    <n v="180"/>
    <n v="1"/>
    <n v="0"/>
    <m/>
    <x v="0"/>
    <m/>
    <m/>
    <m/>
    <m/>
    <m/>
    <x v="0"/>
    <m/>
    <m/>
    <m/>
    <m/>
    <m/>
    <m/>
    <x v="1"/>
    <s v="boule250g"/>
    <n v="0"/>
    <n v="1"/>
    <m/>
    <n v="300"/>
    <x v="3"/>
    <m/>
    <m/>
    <n v="60"/>
    <n v="1"/>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3"/>
    <n v="0"/>
    <n v="0"/>
    <n v="0"/>
    <n v="1"/>
    <n v="1"/>
    <n v="1"/>
    <n v="1"/>
    <n v="0"/>
    <n v="1"/>
    <n v="1"/>
    <n v="0"/>
    <n v="0"/>
    <n v="0"/>
    <n v="0"/>
    <n v="0"/>
    <n v="0"/>
    <n v="6"/>
    <n v="9"/>
    <m/>
    <x v="1"/>
    <m/>
    <x v="1"/>
    <m/>
    <m/>
    <m/>
    <m/>
    <m/>
    <m/>
    <x v="1"/>
    <m/>
    <m/>
    <m/>
    <m/>
    <m/>
    <x v="1"/>
    <m/>
    <m/>
    <m/>
    <m/>
    <m/>
    <m/>
    <x v="0"/>
    <m/>
    <m/>
    <m/>
    <m/>
    <m/>
    <m/>
    <m/>
    <x v="0"/>
    <m/>
    <m/>
    <m/>
    <m/>
    <m/>
    <m/>
    <x v="1"/>
    <n v="8500"/>
    <x v="3"/>
    <m/>
    <m/>
    <n v="180"/>
    <n v="1"/>
    <n v="0"/>
    <m/>
    <x v="1"/>
    <n v="6000"/>
    <x v="3"/>
    <m/>
    <m/>
    <n v="180"/>
    <n v="1"/>
    <n v="0"/>
    <m/>
    <x v="2"/>
    <n v="300"/>
    <x v="3"/>
    <m/>
    <m/>
    <n v="30"/>
    <n v="1"/>
    <n v="0"/>
    <m/>
    <x v="1"/>
    <n v="125"/>
    <x v="3"/>
    <m/>
    <m/>
    <n v="60"/>
    <n v="1"/>
    <n v="0"/>
    <m/>
    <x v="0"/>
    <m/>
    <m/>
    <m/>
    <m/>
    <m/>
    <m/>
    <m/>
    <x v="0"/>
    <m/>
    <m/>
    <m/>
    <m/>
    <m/>
    <m/>
    <x v="2"/>
    <n v="1500"/>
    <x v="3"/>
    <m/>
    <m/>
    <n v="60"/>
    <n v="1"/>
    <n v="0"/>
    <m/>
    <x v="1"/>
    <n v="3000"/>
    <x v="1"/>
    <m/>
    <m/>
    <n v="180"/>
    <n v="1"/>
    <n v="0"/>
    <m/>
    <x v="0"/>
    <m/>
    <x v="0"/>
    <m/>
    <m/>
    <m/>
    <m/>
    <m/>
    <m/>
    <m/>
    <m/>
    <x v="0"/>
    <m/>
    <m/>
    <m/>
    <m/>
    <m/>
    <m/>
    <x v="0"/>
    <m/>
    <x v="0"/>
    <m/>
    <m/>
    <m/>
    <m/>
    <m/>
    <m/>
    <x v="0"/>
    <m/>
    <m/>
    <m/>
    <m/>
    <x v="0"/>
    <m/>
    <m/>
    <m/>
    <m/>
    <m/>
    <m/>
    <x v="0"/>
    <m/>
    <x v="0"/>
    <m/>
    <m/>
    <m/>
    <m/>
    <m/>
    <m/>
    <x v="1"/>
    <m/>
    <m/>
    <m/>
    <m/>
    <m/>
    <m/>
    <m/>
    <m/>
    <m/>
    <m/>
    <m/>
    <m/>
    <m/>
    <m/>
    <m/>
    <m/>
    <m/>
    <m/>
    <m/>
    <m/>
    <m/>
    <m/>
    <m/>
    <m/>
    <m/>
    <m/>
    <m/>
    <m/>
    <m/>
    <m/>
    <m/>
    <m/>
    <m/>
    <s v="prix_hausse"/>
    <n v="0"/>
    <n v="1"/>
    <n v="0"/>
    <n v="0"/>
    <s v="marmite7 marmite5"/>
    <n v="0"/>
    <n v="0"/>
    <n v="0"/>
    <n v="1"/>
    <n v="1"/>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302579"/>
    <d v="2023-01-31T09:13:54"/>
    <m/>
    <m/>
    <s v="submitted_via_web"/>
    <s v="bkf_icsm"/>
    <m/>
  </r>
  <r>
    <n v="156"/>
    <s v="64890aa8-0087-4276-81ca-f0f6af6de3c0"/>
    <d v="2023-01-25T00:00:00"/>
    <s v="dedougou"/>
    <d v="2023-01-25T13:38:05"/>
    <d v="2023-01-25T13:46:19"/>
    <s v="audit.csv"/>
    <m/>
    <m/>
    <x v="2"/>
    <d v="2023-01-25T00:00:00"/>
    <s v="boucle_mouhoun"/>
    <s v="mouhoun"/>
    <x v="4"/>
    <s v="secondaire"/>
    <m/>
    <m/>
    <s v="Catholic Relief Services"/>
    <s v="Marché de Dédougou"/>
    <m/>
    <s v="oui"/>
    <m/>
    <x v="1"/>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
    <n v="1"/>
    <n v="1"/>
    <n v="0"/>
    <n v="0"/>
    <n v="0"/>
    <n v="0"/>
    <n v="0"/>
    <n v="0"/>
    <n v="0"/>
    <n v="0"/>
    <n v="0"/>
    <n v="0"/>
    <n v="0"/>
    <n v="0"/>
    <n v="0"/>
    <n v="0"/>
    <n v="2"/>
    <n v="4"/>
    <m/>
    <x v="0"/>
    <n v="500"/>
    <x v="0"/>
    <m/>
    <m/>
    <n v="14"/>
    <n v="14"/>
    <n v="1"/>
    <m/>
    <x v="2"/>
    <s v="sac sachet"/>
    <n v="1"/>
    <n v="1"/>
    <n v="4000"/>
    <n v="100"/>
    <x v="0"/>
    <m/>
    <m/>
    <n v="21"/>
    <n v="14"/>
    <n v="0"/>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route_etat prix_fournisseurs rarete_transport autre"/>
    <n v="0"/>
    <n v="0"/>
    <n v="0"/>
    <n v="1"/>
    <n v="1"/>
    <n v="1"/>
    <n v="0"/>
    <n v="0"/>
    <n v="0"/>
    <n v="1"/>
    <n v="0"/>
    <s v="le zone qui livre le bois et le charbon se sont déplacés"/>
    <m/>
    <s v="prix_hausse"/>
    <n v="0"/>
    <n v="1"/>
    <n v="0"/>
    <n v="0"/>
    <s v="combustible_bois"/>
    <n v="1"/>
    <n v="0"/>
    <n v="0"/>
    <n v="0"/>
    <n v="0"/>
    <n v="0"/>
    <n v="0"/>
    <n v="0"/>
    <n v="0"/>
    <n v="0"/>
    <n v="0"/>
    <n v="0"/>
    <n v="0"/>
    <n v="0"/>
    <n v="0"/>
    <n v="0"/>
    <s v="baisse_offre_rupturestocks baisse_offre_securite"/>
    <n v="0"/>
    <n v="0"/>
    <n v="0"/>
    <n v="0"/>
    <n v="0"/>
    <n v="0"/>
    <n v="1"/>
    <n v="0"/>
    <n v="1"/>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1"/>
    <x v="1"/>
    <m/>
    <m/>
    <m/>
    <m/>
    <m/>
    <m/>
    <m/>
    <m/>
    <m/>
    <x v="0"/>
    <s v="personne"/>
    <n v="0"/>
    <n v="0"/>
    <n v="0"/>
    <n v="0"/>
    <n v="0"/>
    <n v="0"/>
    <n v="0"/>
    <n v="1"/>
    <n v="0"/>
    <x v="0"/>
    <m/>
    <m/>
    <m/>
    <n v="389302679"/>
    <d v="2023-01-31T09:14:16"/>
    <m/>
    <m/>
    <s v="submitted_via_web"/>
    <s v="bkf_icsm"/>
    <m/>
  </r>
  <r>
    <n v="157"/>
    <s v="ccfcdd6b-642f-443a-a478-a317a2291432"/>
    <d v="2023-01-25T00:00:00"/>
    <s v="dedougou"/>
    <d v="2023-01-25T14:13:54"/>
    <d v="2023-01-25T14:27:04"/>
    <s v="audit.csv"/>
    <m/>
    <m/>
    <x v="2"/>
    <d v="2023-01-25T00:00:00"/>
    <s v="boucle_mouhoun"/>
    <s v="mouhoun"/>
    <x v="4"/>
    <s v="central"/>
    <m/>
    <m/>
    <s v="Catholic Relief Services"/>
    <s v="Marché de Dédougou"/>
    <m/>
    <s v="oui"/>
    <m/>
    <x v="1"/>
    <m/>
    <m/>
    <x v="2"/>
    <n v="1"/>
    <n v="0"/>
    <n v="0"/>
    <n v="0"/>
    <n v="1"/>
    <m/>
    <x v="2"/>
    <n v="1100"/>
    <x v="2"/>
    <m/>
    <m/>
    <n v="60"/>
    <n v="7"/>
    <n v="0"/>
    <m/>
    <x v="0"/>
    <m/>
    <m/>
    <m/>
    <m/>
    <m/>
    <x v="0"/>
    <m/>
    <m/>
    <m/>
    <m/>
    <m/>
    <m/>
    <x v="0"/>
    <m/>
    <m/>
    <m/>
    <m/>
    <m/>
    <x v="0"/>
    <m/>
    <m/>
    <m/>
    <m/>
    <m/>
    <m/>
    <x v="1"/>
    <m/>
    <s v="seau"/>
    <n v="1"/>
    <n v="0"/>
    <n v="0"/>
    <n v="0"/>
    <m/>
    <s v="cout_transport"/>
    <n v="0"/>
    <n v="0"/>
    <n v="0"/>
    <n v="0"/>
    <n v="0"/>
    <n v="0"/>
    <n v="1"/>
    <n v="0"/>
    <n v="0"/>
    <n v="0"/>
    <n v="0"/>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15"/>
    <n v="0"/>
    <n v="0"/>
    <n v="0"/>
    <n v="1"/>
    <n v="1"/>
    <n v="1"/>
    <n v="1"/>
    <n v="1"/>
    <n v="1"/>
    <n v="1"/>
    <n v="0"/>
    <n v="0"/>
    <n v="0"/>
    <n v="0"/>
    <n v="0"/>
    <n v="0"/>
    <n v="7"/>
    <n v="9"/>
    <m/>
    <x v="1"/>
    <m/>
    <x v="1"/>
    <m/>
    <m/>
    <m/>
    <m/>
    <m/>
    <m/>
    <x v="1"/>
    <m/>
    <m/>
    <m/>
    <m/>
    <m/>
    <x v="1"/>
    <m/>
    <m/>
    <m/>
    <m/>
    <m/>
    <m/>
    <x v="0"/>
    <m/>
    <m/>
    <m/>
    <m/>
    <m/>
    <m/>
    <m/>
    <x v="0"/>
    <m/>
    <m/>
    <m/>
    <m/>
    <m/>
    <m/>
    <x v="1"/>
    <n v="7000"/>
    <x v="2"/>
    <m/>
    <m/>
    <n v="60"/>
    <n v="7"/>
    <n v="0"/>
    <m/>
    <x v="1"/>
    <n v="5000"/>
    <x v="2"/>
    <m/>
    <m/>
    <n v="60"/>
    <n v="7"/>
    <n v="0"/>
    <m/>
    <x v="1"/>
    <n v="400"/>
    <x v="2"/>
    <m/>
    <m/>
    <n v="90"/>
    <n v="7"/>
    <n v="0"/>
    <m/>
    <x v="1"/>
    <n v="100"/>
    <x v="2"/>
    <m/>
    <m/>
    <n v="60"/>
    <n v="7"/>
    <n v="0"/>
    <m/>
    <x v="1"/>
    <s v="0_25l 0_5l 1l"/>
    <n v="1"/>
    <n v="1"/>
    <n v="1"/>
    <n v="500"/>
    <n v="750"/>
    <n v="1000"/>
    <x v="2"/>
    <m/>
    <m/>
    <n v="180"/>
    <n v="7"/>
    <n v="0"/>
    <m/>
    <x v="1"/>
    <n v="5000"/>
    <x v="2"/>
    <m/>
    <m/>
    <n v="180"/>
    <n v="14"/>
    <n v="0"/>
    <m/>
    <x v="1"/>
    <n v="3000"/>
    <x v="2"/>
    <m/>
    <m/>
    <n v="180"/>
    <n v="14"/>
    <n v="0"/>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coupons"/>
    <n v="1"/>
    <n v="0"/>
    <n v="1"/>
    <n v="0"/>
    <n v="0"/>
    <n v="0"/>
    <x v="0"/>
    <x v="2"/>
    <x v="1"/>
    <m/>
    <m/>
    <m/>
    <m/>
    <m/>
    <m/>
    <m/>
    <m/>
    <m/>
    <x v="0"/>
    <s v="personne"/>
    <n v="0"/>
    <n v="0"/>
    <n v="0"/>
    <n v="0"/>
    <n v="0"/>
    <n v="0"/>
    <n v="0"/>
    <n v="1"/>
    <n v="0"/>
    <x v="0"/>
    <m/>
    <m/>
    <m/>
    <n v="389302727"/>
    <d v="2023-01-31T09:14:25"/>
    <m/>
    <m/>
    <s v="submitted_via_web"/>
    <s v="bkf_icsm"/>
    <m/>
  </r>
  <r>
    <n v="158"/>
    <s v="79847373-a25a-4f60-9b9b-423f1d1c9913"/>
    <d v="2023-01-25T00:00:00"/>
    <s v="dedougou"/>
    <d v="2023-01-25T14:27:56"/>
    <d v="2023-01-25T15:27:20"/>
    <s v="audit.csv"/>
    <m/>
    <m/>
    <x v="2"/>
    <d v="2023-01-25T00:00:00"/>
    <s v="boucle_mouhoun"/>
    <s v="mouhoun"/>
    <x v="4"/>
    <s v="central"/>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4"/>
    <n v="0"/>
    <n v="0"/>
    <n v="0"/>
    <n v="1"/>
    <n v="1"/>
    <n v="1"/>
    <n v="1"/>
    <n v="1"/>
    <n v="1"/>
    <n v="0"/>
    <n v="0"/>
    <n v="0"/>
    <n v="0"/>
    <n v="0"/>
    <n v="0"/>
    <n v="0"/>
    <n v="6"/>
    <n v="8"/>
    <m/>
    <x v="1"/>
    <m/>
    <x v="1"/>
    <m/>
    <m/>
    <m/>
    <m/>
    <m/>
    <m/>
    <x v="1"/>
    <m/>
    <m/>
    <m/>
    <m/>
    <m/>
    <x v="1"/>
    <m/>
    <m/>
    <m/>
    <m/>
    <m/>
    <m/>
    <x v="0"/>
    <m/>
    <m/>
    <m/>
    <m/>
    <m/>
    <m/>
    <m/>
    <x v="0"/>
    <m/>
    <m/>
    <m/>
    <m/>
    <m/>
    <m/>
    <x v="1"/>
    <n v="8000"/>
    <x v="3"/>
    <m/>
    <m/>
    <n v="180"/>
    <n v="7"/>
    <n v="0"/>
    <m/>
    <x v="1"/>
    <n v="5000"/>
    <x v="3"/>
    <m/>
    <m/>
    <n v="180"/>
    <n v="7"/>
    <n v="0"/>
    <m/>
    <x v="1"/>
    <n v="500"/>
    <x v="2"/>
    <m/>
    <m/>
    <n v="90"/>
    <n v="7"/>
    <n v="0"/>
    <m/>
    <x v="1"/>
    <n v="125"/>
    <x v="3"/>
    <m/>
    <m/>
    <n v="60"/>
    <n v="1"/>
    <n v="0"/>
    <m/>
    <x v="2"/>
    <s v="0_25l 0_5l 1l"/>
    <n v="1"/>
    <n v="1"/>
    <n v="1"/>
    <n v="600"/>
    <n v="800"/>
    <n v="1200"/>
    <x v="2"/>
    <m/>
    <m/>
    <n v="180"/>
    <n v="7"/>
    <n v="0"/>
    <m/>
    <x v="2"/>
    <n v="1500"/>
    <x v="2"/>
    <m/>
    <m/>
    <n v="60"/>
    <n v="7"/>
    <n v="0"/>
    <m/>
    <x v="0"/>
    <m/>
    <x v="0"/>
    <m/>
    <m/>
    <m/>
    <m/>
    <m/>
    <m/>
    <x v="0"/>
    <m/>
    <x v="0"/>
    <m/>
    <m/>
    <m/>
    <m/>
    <m/>
    <m/>
    <m/>
    <m/>
    <x v="0"/>
    <m/>
    <m/>
    <m/>
    <m/>
    <m/>
    <m/>
    <x v="0"/>
    <m/>
    <x v="0"/>
    <m/>
    <m/>
    <m/>
    <m/>
    <m/>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302777"/>
    <d v="2023-01-31T09:14:38"/>
    <m/>
    <m/>
    <s v="submitted_via_web"/>
    <s v="bkf_icsm"/>
    <m/>
  </r>
  <r>
    <n v="159"/>
    <s v="72ce5a5f-17b0-479f-be50-967f926c7521"/>
    <d v="2023-01-25T00:00:00"/>
    <s v="dedougou"/>
    <d v="2023-01-25T16:42:11"/>
    <d v="2023-01-25T16:47:04"/>
    <s v="audit.csv"/>
    <m/>
    <m/>
    <x v="2"/>
    <d v="2023-01-25T00:00:00"/>
    <s v="boucle_mouhoun"/>
    <s v="mouhoun"/>
    <x v="4"/>
    <s v="secondaire"/>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0"/>
    <n v="1"/>
    <n v="1"/>
    <n v="0"/>
    <n v="0"/>
    <n v="0"/>
    <n v="0"/>
    <n v="0"/>
    <n v="0"/>
    <n v="0"/>
    <n v="0"/>
    <n v="0"/>
    <n v="0"/>
    <n v="0"/>
    <n v="0"/>
    <n v="0"/>
    <n v="0"/>
    <n v="2"/>
    <n v="4"/>
    <m/>
    <x v="3"/>
    <m/>
    <x v="1"/>
    <m/>
    <m/>
    <m/>
    <m/>
    <m/>
    <m/>
    <x v="3"/>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bois combustible_charbon"/>
    <n v="1"/>
    <n v="1"/>
    <n v="0"/>
    <n v="0"/>
    <n v="0"/>
    <n v="0"/>
    <n v="0"/>
    <n v="0"/>
    <n v="0"/>
    <n v="0"/>
    <n v="0"/>
    <n v="0"/>
    <n v="0"/>
    <n v="0"/>
    <n v="0"/>
    <n v="0"/>
    <m/>
    <s v="securite autre"/>
    <n v="1"/>
    <n v="0"/>
    <n v="0"/>
    <n v="0"/>
    <n v="0"/>
    <n v="0"/>
    <n v="0"/>
    <n v="0"/>
    <n v="0"/>
    <n v="1"/>
    <n v="0"/>
    <s v="les fournisseurs ne sont plus dans leur localité ils sont déplacés suite aux menaces terroristes."/>
    <m/>
    <s v="nsp"/>
    <n v="0"/>
    <n v="0"/>
    <n v="0"/>
    <n v="1"/>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302793"/>
    <d v="2023-01-31T09:14:41"/>
    <m/>
    <m/>
    <s v="submitted_via_web"/>
    <s v="bkf_icsm"/>
    <m/>
  </r>
  <r>
    <n v="160"/>
    <s v="b6705c96-40c7-4aa6-b0e1-35bc51b5578c"/>
    <d v="2023-01-26T00:00:00"/>
    <s v="dedougou"/>
    <d v="2023-01-26T10:16:57"/>
    <d v="2023-01-26T10:32:40"/>
    <s v="audit.csv"/>
    <m/>
    <m/>
    <x v="2"/>
    <d v="2023-01-26T00:00:00"/>
    <s v="boucle_mouhoun"/>
    <s v="mouhoun"/>
    <x v="4"/>
    <s v="central"/>
    <m/>
    <m/>
    <s v="Catholic Relief Services"/>
    <s v="Marché de Dédougou"/>
    <m/>
    <s v="oui"/>
    <m/>
    <x v="1"/>
    <m/>
    <m/>
    <x v="5"/>
    <n v="0"/>
    <n v="1"/>
    <n v="0"/>
    <n v="0"/>
    <n v="1"/>
    <m/>
    <x v="0"/>
    <m/>
    <x v="0"/>
    <m/>
    <m/>
    <m/>
    <m/>
    <m/>
    <m/>
    <x v="3"/>
    <m/>
    <m/>
    <m/>
    <m/>
    <m/>
    <x v="0"/>
    <m/>
    <m/>
    <m/>
    <m/>
    <m/>
    <m/>
    <x v="0"/>
    <m/>
    <m/>
    <m/>
    <m/>
    <m/>
    <x v="0"/>
    <m/>
    <m/>
    <m/>
    <m/>
    <m/>
    <m/>
    <x v="1"/>
    <m/>
    <s v="bidon"/>
    <n v="0"/>
    <n v="1"/>
    <n v="0"/>
    <n v="0"/>
    <m/>
    <s v="autre"/>
    <n v="0"/>
    <n v="0"/>
    <n v="0"/>
    <n v="0"/>
    <n v="0"/>
    <n v="0"/>
    <n v="0"/>
    <n v="0"/>
    <n v="0"/>
    <n v="1"/>
    <n v="0"/>
    <s v="indisponible des articles"/>
    <m/>
    <s v="prix_constants"/>
    <n v="1"/>
    <n v="0"/>
    <n v="0"/>
    <n v="0"/>
    <m/>
    <m/>
    <m/>
    <m/>
    <m/>
    <m/>
    <m/>
    <m/>
    <m/>
    <m/>
    <m/>
    <m/>
    <m/>
    <m/>
    <m/>
    <m/>
    <m/>
    <m/>
    <m/>
    <m/>
    <m/>
    <m/>
    <m/>
    <m/>
    <m/>
    <m/>
    <m/>
    <m/>
    <m/>
    <m/>
    <m/>
    <m/>
    <m/>
    <m/>
    <m/>
    <m/>
    <m/>
    <m/>
    <m/>
    <x v="3"/>
    <x v="1"/>
    <n v="1"/>
    <n v="1"/>
    <n v="1"/>
    <n v="0"/>
    <n v="4"/>
    <m/>
    <x v="1"/>
    <n v="5000"/>
    <x v="2"/>
    <x v="0"/>
    <m/>
    <n v="30"/>
    <n v="7"/>
    <n v="0"/>
    <m/>
    <x v="2"/>
    <n v="9000"/>
    <x v="2"/>
    <m/>
    <m/>
    <n v="30"/>
    <n v="14"/>
    <n v="0"/>
    <m/>
    <x v="1"/>
    <n v="1250"/>
    <x v="2"/>
    <m/>
    <m/>
    <n v="180"/>
    <n v="1"/>
    <n v="0"/>
    <m/>
    <x v="1"/>
    <n v="1500"/>
    <x v="1"/>
    <m/>
    <m/>
    <n v="180"/>
    <n v="7"/>
    <n v="0"/>
    <m/>
    <x v="2"/>
    <m/>
    <m/>
    <m/>
    <m/>
    <m/>
    <m/>
    <m/>
    <m/>
    <m/>
    <m/>
    <m/>
    <m/>
    <m/>
    <m/>
    <m/>
    <m/>
    <m/>
    <m/>
    <m/>
    <m/>
    <m/>
    <m/>
    <s v="prix_constants"/>
    <n v="1"/>
    <n v="0"/>
    <n v="0"/>
    <n v="0"/>
    <m/>
    <m/>
    <m/>
    <m/>
    <m/>
    <m/>
    <m/>
    <m/>
    <m/>
    <m/>
    <m/>
    <m/>
    <m/>
    <m/>
    <m/>
    <m/>
    <m/>
    <m/>
    <m/>
    <m/>
    <m/>
    <m/>
    <m/>
    <m/>
    <m/>
    <m/>
    <m/>
    <m/>
    <m/>
    <m/>
    <m/>
    <m/>
    <m/>
    <m/>
    <m/>
    <m/>
    <m/>
    <m/>
    <m/>
    <m/>
    <m/>
    <x v="21"/>
    <n v="0"/>
    <n v="0"/>
    <n v="0"/>
    <n v="0"/>
    <n v="0"/>
    <n v="0"/>
    <n v="0"/>
    <n v="0"/>
    <n v="0"/>
    <n v="0"/>
    <n v="0"/>
    <n v="0"/>
    <n v="0"/>
    <n v="0"/>
    <n v="1"/>
    <n v="0"/>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250"/>
    <x v="1"/>
    <m/>
    <m/>
    <n v="30"/>
    <n v="14"/>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9302846"/>
    <d v="2023-01-31T09:14:50"/>
    <m/>
    <m/>
    <s v="submitted_via_web"/>
    <s v="bkf_icsm"/>
    <m/>
  </r>
  <r>
    <n v="161"/>
    <s v="83e5dea9-70d0-4dac-bb71-3b8ea8cc0581"/>
    <d v="2023-01-26T00:00:00"/>
    <s v="dedougou"/>
    <d v="2023-01-26T10:35:27"/>
    <d v="2023-01-26T10:47:45"/>
    <s v="audit.csv"/>
    <m/>
    <m/>
    <x v="2"/>
    <d v="2023-01-26T00:00:00"/>
    <s v="boucle_mouhoun"/>
    <s v="mouhoun"/>
    <x v="4"/>
    <s v="central"/>
    <m/>
    <m/>
    <s v="Catholic Relief Services"/>
    <s v="Marché de Dédougou"/>
    <m/>
    <s v="oui"/>
    <m/>
    <x v="2"/>
    <m/>
    <m/>
    <x v="5"/>
    <n v="0"/>
    <n v="1"/>
    <n v="0"/>
    <n v="0"/>
    <n v="1"/>
    <m/>
    <x v="0"/>
    <m/>
    <x v="0"/>
    <m/>
    <m/>
    <m/>
    <m/>
    <m/>
    <m/>
    <x v="3"/>
    <m/>
    <m/>
    <m/>
    <m/>
    <m/>
    <x v="0"/>
    <m/>
    <m/>
    <m/>
    <m/>
    <m/>
    <m/>
    <x v="0"/>
    <m/>
    <m/>
    <m/>
    <m/>
    <m/>
    <x v="0"/>
    <m/>
    <m/>
    <m/>
    <m/>
    <m/>
    <m/>
    <x v="1"/>
    <m/>
    <s v="bidon"/>
    <n v="0"/>
    <n v="1"/>
    <n v="0"/>
    <n v="0"/>
    <m/>
    <s v="autre"/>
    <n v="0"/>
    <n v="0"/>
    <n v="0"/>
    <n v="0"/>
    <n v="0"/>
    <n v="0"/>
    <n v="0"/>
    <n v="0"/>
    <n v="0"/>
    <n v="1"/>
    <n v="0"/>
    <s v="indisponibilité des bidon blanc"/>
    <m/>
    <s v="nsp"/>
    <n v="0"/>
    <n v="0"/>
    <n v="0"/>
    <n v="1"/>
    <m/>
    <m/>
    <m/>
    <m/>
    <m/>
    <m/>
    <m/>
    <m/>
    <m/>
    <m/>
    <m/>
    <m/>
    <m/>
    <m/>
    <m/>
    <m/>
    <m/>
    <m/>
    <m/>
    <m/>
    <m/>
    <m/>
    <m/>
    <m/>
    <m/>
    <m/>
    <m/>
    <m/>
    <m/>
    <m/>
    <m/>
    <m/>
    <m/>
    <m/>
    <m/>
    <m/>
    <m/>
    <m/>
    <m/>
    <x v="3"/>
    <x v="1"/>
    <n v="1"/>
    <n v="1"/>
    <n v="1"/>
    <n v="0"/>
    <n v="4"/>
    <m/>
    <x v="1"/>
    <n v="5000"/>
    <x v="2"/>
    <x v="0"/>
    <m/>
    <n v="180"/>
    <n v="7"/>
    <n v="0"/>
    <m/>
    <x v="3"/>
    <m/>
    <x v="0"/>
    <m/>
    <m/>
    <m/>
    <m/>
    <m/>
    <m/>
    <x v="1"/>
    <n v="1500"/>
    <x v="2"/>
    <m/>
    <m/>
    <n v="180"/>
    <n v="1"/>
    <n v="0"/>
    <m/>
    <x v="1"/>
    <n v="2000"/>
    <x v="1"/>
    <m/>
    <m/>
    <n v="180"/>
    <n v="14"/>
    <n v="0"/>
    <m/>
    <x v="1"/>
    <m/>
    <s v="corde"/>
    <n v="0"/>
    <n v="1"/>
    <n v="0"/>
    <n v="0"/>
    <n v="0"/>
    <m/>
    <s v="autre"/>
    <n v="0"/>
    <n v="0"/>
    <n v="0"/>
    <n v="0"/>
    <n v="0"/>
    <n v="0"/>
    <n v="0"/>
    <n v="0"/>
    <n v="0"/>
    <n v="1"/>
    <n v="0"/>
    <s v="le commerçant ne dipose pas de corde indiqué"/>
    <m/>
    <s v="prix_constants"/>
    <n v="1"/>
    <n v="0"/>
    <n v="0"/>
    <n v="0"/>
    <m/>
    <m/>
    <m/>
    <m/>
    <m/>
    <m/>
    <m/>
    <m/>
    <m/>
    <m/>
    <m/>
    <m/>
    <m/>
    <m/>
    <m/>
    <m/>
    <m/>
    <m/>
    <m/>
    <m/>
    <m/>
    <m/>
    <m/>
    <m/>
    <m/>
    <m/>
    <m/>
    <m/>
    <m/>
    <m/>
    <m/>
    <m/>
    <m/>
    <m/>
    <m/>
    <m/>
    <m/>
    <m/>
    <m/>
    <m/>
    <m/>
    <x v="21"/>
    <n v="0"/>
    <n v="0"/>
    <n v="0"/>
    <n v="0"/>
    <n v="0"/>
    <n v="0"/>
    <n v="0"/>
    <n v="0"/>
    <n v="0"/>
    <n v="0"/>
    <n v="0"/>
    <n v="0"/>
    <n v="0"/>
    <n v="0"/>
    <n v="1"/>
    <n v="0"/>
    <n v="1"/>
    <n v="6"/>
    <m/>
    <x v="1"/>
    <m/>
    <x v="1"/>
    <m/>
    <m/>
    <m/>
    <m/>
    <m/>
    <m/>
    <x v="1"/>
    <m/>
    <m/>
    <m/>
    <m/>
    <m/>
    <x v="1"/>
    <m/>
    <m/>
    <m/>
    <m/>
    <m/>
    <m/>
    <x v="0"/>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1"/>
    <n v="250"/>
    <x v="3"/>
    <m/>
    <m/>
    <n v="30"/>
    <n v="1"/>
    <n v="0"/>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9302866"/>
    <d v="2023-01-31T09:14:53"/>
    <m/>
    <m/>
    <s v="submitted_via_web"/>
    <s v="bkf_icsm"/>
    <m/>
  </r>
  <r>
    <n v="162"/>
    <s v="651cf0e3-273d-4333-85bf-e3320d206929"/>
    <d v="2023-01-29T00:00:00"/>
    <s v="dedougou"/>
    <d v="2023-01-29T14:09:47"/>
    <d v="2023-01-30T09:43:11"/>
    <s v="audit.csv"/>
    <m/>
    <m/>
    <x v="2"/>
    <d v="2023-01-29T00:00:00"/>
    <s v="boucle_mouhoun"/>
    <s v="mouhoun"/>
    <x v="4"/>
    <s v="secondaire"/>
    <m/>
    <m/>
    <s v="Catholic Relief Services"/>
    <s v="Marché de Dédougou"/>
    <m/>
    <s v="oui"/>
    <m/>
    <x v="1"/>
    <m/>
    <m/>
    <x v="1"/>
    <n v="0"/>
    <n v="0"/>
    <n v="1"/>
    <n v="0"/>
    <n v="1"/>
    <m/>
    <x v="0"/>
    <m/>
    <x v="0"/>
    <m/>
    <m/>
    <m/>
    <m/>
    <m/>
    <m/>
    <x v="0"/>
    <m/>
    <m/>
    <m/>
    <m/>
    <m/>
    <x v="0"/>
    <m/>
    <m/>
    <m/>
    <m/>
    <m/>
    <m/>
    <x v="1"/>
    <s v="boule400g boule250g"/>
    <n v="1"/>
    <n v="1"/>
    <n v="450"/>
    <n v="250"/>
    <x v="3"/>
    <m/>
    <m/>
    <n v="30"/>
    <n v="1"/>
    <n v="0"/>
    <m/>
    <x v="2"/>
    <m/>
    <m/>
    <m/>
    <m/>
    <m/>
    <m/>
    <m/>
    <m/>
    <m/>
    <m/>
    <m/>
    <m/>
    <m/>
    <m/>
    <m/>
    <m/>
    <m/>
    <m/>
    <m/>
    <m/>
    <m/>
    <s v="prix_constants"/>
    <n v="1"/>
    <n v="0"/>
    <n v="0"/>
    <n v="0"/>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55"/>
    <n v="0"/>
    <n v="1"/>
    <n v="0"/>
    <n v="0"/>
    <n v="0"/>
    <n v="0"/>
    <n v="0"/>
    <n v="0"/>
    <n v="0"/>
    <n v="0"/>
    <n v="0"/>
    <n v="0"/>
    <n v="1"/>
    <n v="0"/>
    <n v="0"/>
    <n v="0"/>
    <n v="2"/>
    <n v="4"/>
    <m/>
    <x v="1"/>
    <m/>
    <x v="1"/>
    <m/>
    <m/>
    <m/>
    <m/>
    <m/>
    <m/>
    <x v="2"/>
    <s v="sachet"/>
    <n v="0"/>
    <n v="1"/>
    <m/>
    <n v="100"/>
    <x v="2"/>
    <m/>
    <m/>
    <n v="30"/>
    <n v="1"/>
    <n v="0"/>
    <m/>
    <x v="0"/>
    <m/>
    <m/>
    <m/>
    <m/>
    <m/>
    <m/>
    <m/>
    <x v="0"/>
    <m/>
    <m/>
    <m/>
    <m/>
    <m/>
    <m/>
    <x v="0"/>
    <m/>
    <x v="0"/>
    <m/>
    <m/>
    <m/>
    <m/>
    <m/>
    <m/>
    <x v="0"/>
    <m/>
    <x v="0"/>
    <m/>
    <m/>
    <m/>
    <m/>
    <m/>
    <m/>
    <x v="0"/>
    <m/>
    <x v="0"/>
    <m/>
    <m/>
    <m/>
    <m/>
    <m/>
    <m/>
    <x v="0"/>
    <m/>
    <x v="0"/>
    <m/>
    <m/>
    <m/>
    <m/>
    <m/>
    <m/>
    <x v="0"/>
    <m/>
    <m/>
    <m/>
    <m/>
    <m/>
    <m/>
    <m/>
    <x v="0"/>
    <m/>
    <m/>
    <m/>
    <m/>
    <m/>
    <m/>
    <x v="0"/>
    <m/>
    <x v="0"/>
    <m/>
    <m/>
    <m/>
    <m/>
    <m/>
    <m/>
    <x v="0"/>
    <m/>
    <x v="0"/>
    <m/>
    <m/>
    <m/>
    <m/>
    <m/>
    <m/>
    <x v="0"/>
    <m/>
    <x v="0"/>
    <m/>
    <m/>
    <m/>
    <m/>
    <m/>
    <m/>
    <m/>
    <m/>
    <x v="0"/>
    <m/>
    <m/>
    <m/>
    <m/>
    <m/>
    <m/>
    <x v="1"/>
    <n v="1500"/>
    <x v="3"/>
    <m/>
    <m/>
    <n v="180"/>
    <n v="1"/>
    <n v="0"/>
    <m/>
    <x v="0"/>
    <m/>
    <m/>
    <m/>
    <m/>
    <x v="0"/>
    <m/>
    <m/>
    <m/>
    <m/>
    <m/>
    <m/>
    <x v="0"/>
    <m/>
    <x v="0"/>
    <m/>
    <m/>
    <m/>
    <m/>
    <m/>
    <m/>
    <x v="1"/>
    <m/>
    <m/>
    <m/>
    <m/>
    <m/>
    <m/>
    <m/>
    <m/>
    <m/>
    <m/>
    <m/>
    <m/>
    <m/>
    <m/>
    <m/>
    <m/>
    <m/>
    <m/>
    <m/>
    <m/>
    <m/>
    <m/>
    <m/>
    <m/>
    <m/>
    <m/>
    <m/>
    <m/>
    <m/>
    <m/>
    <m/>
    <m/>
    <m/>
    <s v="prix_constants"/>
    <n v="1"/>
    <n v="0"/>
    <n v="0"/>
    <n v="0"/>
    <m/>
    <m/>
    <m/>
    <m/>
    <m/>
    <m/>
    <m/>
    <m/>
    <m/>
    <m/>
    <m/>
    <m/>
    <m/>
    <m/>
    <m/>
    <m/>
    <m/>
    <m/>
    <m/>
    <m/>
    <m/>
    <m/>
    <m/>
    <m/>
    <m/>
    <m/>
    <m/>
    <m/>
    <m/>
    <m/>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2"/>
    <x v="1"/>
    <m/>
    <m/>
    <m/>
    <m/>
    <m/>
    <m/>
    <m/>
    <m/>
    <m/>
    <x v="0"/>
    <s v="personne"/>
    <n v="0"/>
    <n v="0"/>
    <n v="0"/>
    <n v="0"/>
    <n v="0"/>
    <n v="0"/>
    <n v="0"/>
    <n v="1"/>
    <n v="0"/>
    <x v="0"/>
    <m/>
    <m/>
    <m/>
    <n v="389302898"/>
    <d v="2023-01-31T09:14:56"/>
    <m/>
    <m/>
    <s v="submitted_via_web"/>
    <s v="bkf_icsm"/>
    <m/>
  </r>
  <r>
    <n v="163"/>
    <s v="46e7c458-fa92-4e98-9e03-b23eacc88e92"/>
    <d v="2023-01-26T00:00:00"/>
    <s v="dedougou"/>
    <d v="2023-01-26T10:06:21"/>
    <d v="2023-01-26T10:10:02"/>
    <s v="audit.csv"/>
    <m/>
    <m/>
    <x v="2"/>
    <d v="2023-01-26T00:00:00"/>
    <s v="boucle_mouhoun"/>
    <s v="mouhoun"/>
    <x v="4"/>
    <s v="secondaire"/>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2"/>
    <s v="6kg 12kg"/>
    <n v="0"/>
    <n v="1"/>
    <n v="1"/>
    <m/>
    <n v="31000"/>
    <n v="37500"/>
    <x v="1"/>
    <m/>
    <m/>
    <n v="60"/>
    <n v="14"/>
    <n v="0"/>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autre"/>
    <n v="0"/>
    <n v="0"/>
    <n v="0"/>
    <n v="0"/>
    <n v="0"/>
    <n v="0"/>
    <n v="0"/>
    <n v="0"/>
    <n v="0"/>
    <n v="1"/>
    <n v="0"/>
    <s v="souvent en manque"/>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0"/>
    <x v="1"/>
    <m/>
    <m/>
    <m/>
    <m/>
    <m/>
    <m/>
    <m/>
    <m/>
    <m/>
    <x v="0"/>
    <s v="personne"/>
    <n v="0"/>
    <n v="0"/>
    <n v="0"/>
    <n v="0"/>
    <n v="0"/>
    <n v="0"/>
    <n v="0"/>
    <n v="1"/>
    <n v="0"/>
    <x v="0"/>
    <m/>
    <m/>
    <m/>
    <n v="389337383"/>
    <d v="2023-01-31T10:35:38"/>
    <m/>
    <m/>
    <s v="submitted_via_web"/>
    <s v="bkf_icsm"/>
    <m/>
  </r>
  <r>
    <n v="164"/>
    <s v="02ae7f9c-f519-4e6c-b55f-65b10ce83eab"/>
    <d v="2023-01-25T00:00:00"/>
    <s v="dedougou"/>
    <d v="2023-01-25T14:01:29"/>
    <d v="2023-01-31T10:47:17"/>
    <s v="audit.csv"/>
    <m/>
    <m/>
    <x v="2"/>
    <d v="2023-01-25T00:00:00"/>
    <s v="boucle_mouhoun"/>
    <s v="mouhoun"/>
    <x v="4"/>
    <s v="central"/>
    <m/>
    <m/>
    <s v="Catholic Relief Services"/>
    <s v="Marché de Dédougou"/>
    <m/>
    <s v="oui"/>
    <m/>
    <x v="2"/>
    <m/>
    <m/>
    <x v="0"/>
    <n v="0"/>
    <n v="0"/>
    <n v="0"/>
    <n v="1"/>
    <n v="1"/>
    <m/>
    <x v="0"/>
    <m/>
    <x v="0"/>
    <m/>
    <m/>
    <m/>
    <m/>
    <m/>
    <m/>
    <x v="0"/>
    <m/>
    <m/>
    <m/>
    <m/>
    <m/>
    <x v="0"/>
    <m/>
    <m/>
    <m/>
    <m/>
    <m/>
    <m/>
    <x v="0"/>
    <m/>
    <m/>
    <m/>
    <m/>
    <m/>
    <x v="0"/>
    <m/>
    <m/>
    <m/>
    <m/>
    <m/>
    <m/>
    <x v="0"/>
    <m/>
    <m/>
    <m/>
    <m/>
    <m/>
    <m/>
    <m/>
    <m/>
    <m/>
    <m/>
    <m/>
    <m/>
    <m/>
    <m/>
    <m/>
    <m/>
    <m/>
    <m/>
    <m/>
    <m/>
    <m/>
    <m/>
    <m/>
    <m/>
    <m/>
    <m/>
    <m/>
    <m/>
    <m/>
    <m/>
    <m/>
    <m/>
    <m/>
    <m/>
    <m/>
    <m/>
    <m/>
    <m/>
    <m/>
    <m/>
    <m/>
    <m/>
    <m/>
    <m/>
    <m/>
    <m/>
    <m/>
    <m/>
    <m/>
    <m/>
    <m/>
    <m/>
    <m/>
    <m/>
    <m/>
    <m/>
    <m/>
    <m/>
    <m/>
    <m/>
    <m/>
    <m/>
    <m/>
    <m/>
    <m/>
    <x v="0"/>
    <x v="0"/>
    <n v="0"/>
    <n v="0"/>
    <n v="0"/>
    <n v="1"/>
    <n v="1"/>
    <m/>
    <x v="0"/>
    <m/>
    <x v="0"/>
    <x v="0"/>
    <m/>
    <m/>
    <m/>
    <m/>
    <m/>
    <x v="0"/>
    <m/>
    <x v="0"/>
    <m/>
    <m/>
    <m/>
    <m/>
    <m/>
    <m/>
    <x v="0"/>
    <m/>
    <x v="0"/>
    <m/>
    <m/>
    <m/>
    <m/>
    <m/>
    <m/>
    <x v="0"/>
    <m/>
    <x v="0"/>
    <m/>
    <m/>
    <m/>
    <m/>
    <m/>
    <m/>
    <x v="0"/>
    <m/>
    <m/>
    <m/>
    <m/>
    <m/>
    <m/>
    <m/>
    <m/>
    <m/>
    <m/>
    <m/>
    <m/>
    <m/>
    <m/>
    <m/>
    <m/>
    <m/>
    <m/>
    <m/>
    <m/>
    <m/>
    <m/>
    <m/>
    <m/>
    <m/>
    <m/>
    <m/>
    <m/>
    <m/>
    <m/>
    <m/>
    <m/>
    <m/>
    <m/>
    <m/>
    <m/>
    <m/>
    <m/>
    <m/>
    <m/>
    <m/>
    <m/>
    <m/>
    <m/>
    <m/>
    <m/>
    <m/>
    <m/>
    <m/>
    <m/>
    <m/>
    <m/>
    <m/>
    <m/>
    <m/>
    <m/>
    <m/>
    <m/>
    <m/>
    <m/>
    <m/>
    <m/>
    <m/>
    <m/>
    <m/>
    <m/>
    <m/>
    <m/>
    <x v="24"/>
    <n v="0"/>
    <n v="0"/>
    <n v="1"/>
    <n v="0"/>
    <n v="0"/>
    <n v="0"/>
    <n v="0"/>
    <n v="0"/>
    <n v="0"/>
    <n v="0"/>
    <n v="0"/>
    <n v="0"/>
    <n v="0"/>
    <n v="0"/>
    <n v="0"/>
    <n v="0"/>
    <n v="1"/>
    <n v="3"/>
    <m/>
    <x v="1"/>
    <m/>
    <x v="1"/>
    <m/>
    <m/>
    <m/>
    <m/>
    <m/>
    <m/>
    <x v="1"/>
    <m/>
    <m/>
    <m/>
    <m/>
    <m/>
    <x v="1"/>
    <m/>
    <m/>
    <m/>
    <m/>
    <m/>
    <m/>
    <x v="3"/>
    <m/>
    <m/>
    <m/>
    <m/>
    <m/>
    <m/>
    <m/>
    <x v="0"/>
    <m/>
    <m/>
    <m/>
    <m/>
    <m/>
    <m/>
    <x v="0"/>
    <m/>
    <x v="0"/>
    <m/>
    <m/>
    <m/>
    <m/>
    <m/>
    <m/>
    <x v="0"/>
    <m/>
    <x v="0"/>
    <m/>
    <m/>
    <m/>
    <m/>
    <m/>
    <m/>
    <x v="0"/>
    <m/>
    <x v="0"/>
    <m/>
    <m/>
    <m/>
    <m/>
    <m/>
    <m/>
    <x v="0"/>
    <m/>
    <x v="0"/>
    <m/>
    <m/>
    <m/>
    <m/>
    <m/>
    <m/>
    <x v="0"/>
    <m/>
    <m/>
    <m/>
    <m/>
    <m/>
    <m/>
    <m/>
    <x v="0"/>
    <m/>
    <m/>
    <m/>
    <m/>
    <m/>
    <m/>
    <x v="0"/>
    <m/>
    <x v="0"/>
    <m/>
    <m/>
    <m/>
    <m/>
    <m/>
    <m/>
    <x v="0"/>
    <m/>
    <x v="0"/>
    <m/>
    <m/>
    <m/>
    <m/>
    <m/>
    <m/>
    <x v="0"/>
    <m/>
    <x v="0"/>
    <m/>
    <m/>
    <m/>
    <m/>
    <m/>
    <m/>
    <m/>
    <m/>
    <x v="0"/>
    <m/>
    <m/>
    <m/>
    <m/>
    <m/>
    <m/>
    <x v="0"/>
    <m/>
    <x v="0"/>
    <m/>
    <m/>
    <m/>
    <m/>
    <m/>
    <m/>
    <x v="0"/>
    <m/>
    <m/>
    <m/>
    <m/>
    <x v="0"/>
    <m/>
    <m/>
    <m/>
    <m/>
    <m/>
    <m/>
    <x v="0"/>
    <m/>
    <x v="0"/>
    <m/>
    <m/>
    <m/>
    <m/>
    <m/>
    <m/>
    <x v="0"/>
    <m/>
    <s v="combustible_gaz"/>
    <n v="0"/>
    <n v="0"/>
    <n v="1"/>
    <n v="0"/>
    <n v="0"/>
    <n v="0"/>
    <n v="0"/>
    <n v="0"/>
    <n v="0"/>
    <n v="0"/>
    <n v="0"/>
    <n v="0"/>
    <n v="0"/>
    <n v="0"/>
    <n v="0"/>
    <n v="0"/>
    <m/>
    <s v="prix_fournisseurs"/>
    <n v="0"/>
    <n v="0"/>
    <n v="0"/>
    <n v="0"/>
    <n v="1"/>
    <n v="0"/>
    <n v="0"/>
    <n v="0"/>
    <n v="0"/>
    <n v="0"/>
    <n v="0"/>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x v="0"/>
    <m/>
    <m/>
    <m/>
    <m/>
    <m/>
    <m/>
    <m/>
    <m/>
    <m/>
    <m/>
    <m/>
    <m/>
    <m/>
    <m/>
    <m/>
    <m/>
    <m/>
    <m/>
    <m/>
    <m/>
    <m/>
    <m/>
    <m/>
    <m/>
    <m/>
    <m/>
    <m/>
    <m/>
    <m/>
    <m/>
    <x v="0"/>
    <m/>
    <m/>
    <m/>
    <m/>
    <m/>
    <m/>
    <m/>
    <m/>
    <m/>
    <m/>
    <m/>
    <x v="0"/>
    <m/>
    <m/>
    <x v="0"/>
    <m/>
    <m/>
    <m/>
    <m/>
    <m/>
    <m/>
    <m/>
    <m/>
    <m/>
    <m/>
    <m/>
    <m/>
    <m/>
    <m/>
    <m/>
    <m/>
    <m/>
    <m/>
    <m/>
    <m/>
    <m/>
    <m/>
    <m/>
    <m/>
    <m/>
    <m/>
    <m/>
    <m/>
    <m/>
    <x v="0"/>
    <m/>
    <m/>
    <m/>
    <m/>
    <m/>
    <m/>
    <m/>
    <m/>
    <m/>
    <m/>
    <m/>
    <m/>
    <m/>
    <m/>
    <x v="0"/>
    <m/>
    <m/>
    <m/>
    <m/>
    <m/>
    <m/>
    <m/>
    <m/>
    <m/>
    <m/>
    <m/>
    <m/>
    <m/>
    <m/>
    <x v="0"/>
    <m/>
    <m/>
    <m/>
    <m/>
    <m/>
    <m/>
    <m/>
    <m/>
    <m/>
    <m/>
    <m/>
    <m/>
    <m/>
    <m/>
    <x v="0"/>
    <m/>
    <m/>
    <m/>
    <m/>
    <m/>
    <m/>
    <m/>
    <m/>
    <m/>
    <m/>
    <m/>
    <m/>
    <m/>
    <m/>
    <x v="0"/>
    <m/>
    <m/>
    <m/>
    <m/>
    <m/>
    <m/>
    <m/>
    <m/>
    <x v="0"/>
    <m/>
    <m/>
    <m/>
    <m/>
    <m/>
    <m/>
    <m/>
    <m/>
    <x v="0"/>
    <m/>
    <m/>
    <m/>
    <m/>
    <m/>
    <m/>
    <m/>
    <m/>
    <x v="0"/>
    <m/>
    <m/>
    <m/>
    <m/>
    <m/>
    <x v="0"/>
    <m/>
    <m/>
    <x v="0"/>
    <m/>
    <m/>
    <m/>
    <m/>
    <m/>
    <m/>
    <m/>
    <m/>
    <x v="0"/>
    <m/>
    <m/>
    <m/>
    <m/>
    <m/>
    <m/>
    <m/>
    <m/>
    <x v="0"/>
    <m/>
    <m/>
    <m/>
    <m/>
    <m/>
    <m/>
    <m/>
    <m/>
    <x v="0"/>
    <m/>
    <m/>
    <m/>
    <m/>
    <m/>
    <m/>
    <m/>
    <m/>
    <x v="0"/>
    <m/>
    <m/>
    <m/>
    <m/>
    <m/>
    <m/>
    <m/>
    <m/>
    <x v="0"/>
    <m/>
    <m/>
    <m/>
    <m/>
    <m/>
    <m/>
    <m/>
    <m/>
    <m/>
    <m/>
    <m/>
    <m/>
    <m/>
    <m/>
    <x v="0"/>
    <m/>
    <m/>
    <m/>
    <m/>
    <m/>
    <m/>
    <m/>
    <m/>
    <m/>
    <m/>
    <m/>
    <m/>
    <m/>
    <m/>
    <x v="0"/>
    <m/>
    <m/>
    <m/>
    <m/>
    <m/>
    <m/>
    <m/>
    <m/>
    <m/>
    <m/>
    <m/>
    <m/>
    <m/>
    <m/>
    <x v="0"/>
    <m/>
    <m/>
    <m/>
    <m/>
    <m/>
    <m/>
    <m/>
    <m/>
    <m/>
    <m/>
    <m/>
    <m/>
    <m/>
    <m/>
    <x v="0"/>
    <m/>
    <m/>
    <m/>
    <m/>
    <m/>
    <m/>
    <m/>
    <m/>
    <m/>
    <m/>
    <m/>
    <m/>
    <m/>
    <m/>
    <x v="0"/>
    <m/>
    <m/>
    <m/>
    <m/>
    <m/>
    <m/>
    <m/>
    <m/>
    <m/>
    <m/>
    <m/>
    <m/>
    <x v="0"/>
    <m/>
    <m/>
    <m/>
    <m/>
    <m/>
    <m/>
    <m/>
    <m/>
    <m/>
    <m/>
    <m/>
    <m/>
    <x v="0"/>
    <m/>
    <m/>
    <m/>
    <m/>
    <m/>
    <m/>
    <m/>
    <m/>
    <x v="0"/>
    <m/>
    <m/>
    <m/>
    <m/>
    <m/>
    <m/>
    <m/>
    <m/>
    <m/>
    <m/>
    <m/>
    <m/>
    <m/>
    <m/>
    <x v="0"/>
    <m/>
    <m/>
    <m/>
    <m/>
    <m/>
    <m/>
    <m/>
    <m/>
    <m/>
    <m/>
    <m/>
    <m/>
    <x v="0"/>
    <m/>
    <m/>
    <m/>
    <m/>
    <m/>
    <m/>
    <m/>
    <m/>
    <x v="0"/>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s v="espece"/>
    <n v="1"/>
    <n v="0"/>
    <n v="0"/>
    <n v="0"/>
    <n v="0"/>
    <n v="0"/>
    <x v="0"/>
    <x v="3"/>
    <x v="1"/>
    <m/>
    <m/>
    <m/>
    <m/>
    <m/>
    <m/>
    <m/>
    <m/>
    <m/>
    <x v="0"/>
    <s v="personne"/>
    <n v="0"/>
    <n v="0"/>
    <n v="0"/>
    <n v="0"/>
    <n v="0"/>
    <n v="0"/>
    <n v="0"/>
    <n v="1"/>
    <n v="0"/>
    <x v="0"/>
    <m/>
    <m/>
    <m/>
    <n v="389376324"/>
    <d v="2023-01-31T11:55:26"/>
    <m/>
    <m/>
    <s v="submitted_via_web"/>
    <s v="bkf_ics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5DAFE5-2A87-4002-A4CD-0CD9CE29063F}" name="Tableau croisé dynamique1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AC8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items count="4">
        <item x="0"/>
        <item x="2"/>
        <item x="1"/>
        <item t="default"/>
      </items>
    </pivotField>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items count="10">
        <item x="0"/>
        <item x="5"/>
        <item x="6"/>
        <item x="1"/>
        <item x="2"/>
        <item x="7"/>
        <item x="3"/>
        <item x="4"/>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4"/>
        <item x="12"/>
        <item x="3"/>
        <item x="11"/>
        <item x="13"/>
        <item x="14"/>
        <item x="8"/>
        <item x="7"/>
        <item x="5"/>
        <item x="10"/>
        <item x="6"/>
        <item x="15"/>
        <item x="2"/>
        <item x="9"/>
        <item t="default"/>
      </items>
    </pivotField>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7">
        <item x="46"/>
        <item x="45"/>
        <item x="44"/>
        <item x="5"/>
        <item x="17"/>
        <item x="12"/>
        <item x="3"/>
        <item x="1"/>
        <item x="23"/>
        <item x="51"/>
        <item x="14"/>
        <item x="0"/>
        <item x="55"/>
        <item x="24"/>
        <item x="13"/>
        <item x="16"/>
        <item x="10"/>
        <item x="38"/>
        <item x="9"/>
        <item x="28"/>
        <item x="29"/>
        <item x="27"/>
        <item x="18"/>
        <item x="8"/>
        <item x="26"/>
        <item x="43"/>
        <item x="42"/>
        <item x="31"/>
        <item x="11"/>
        <item x="22"/>
        <item x="50"/>
        <item x="47"/>
        <item x="25"/>
        <item x="20"/>
        <item x="54"/>
        <item x="15"/>
        <item x="34"/>
        <item x="48"/>
        <item x="7"/>
        <item x="40"/>
        <item x="36"/>
        <item x="2"/>
        <item x="37"/>
        <item x="33"/>
        <item x="30"/>
        <item x="32"/>
        <item x="39"/>
        <item x="53"/>
        <item x="41"/>
        <item x="19"/>
        <item x="35"/>
        <item x="6"/>
        <item x="49"/>
        <item x="52"/>
        <item x="2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7">
        <item x="8"/>
        <item x="1"/>
        <item x="16"/>
        <item x="11"/>
        <item x="19"/>
        <item x="24"/>
        <item x="9"/>
        <item x="18"/>
        <item x="25"/>
        <item x="17"/>
        <item x="23"/>
        <item x="15"/>
        <item x="7"/>
        <item x="14"/>
        <item x="10"/>
        <item x="2"/>
        <item x="13"/>
        <item x="5"/>
        <item x="22"/>
        <item x="6"/>
        <item x="12"/>
        <item x="21"/>
        <item x="20"/>
        <item x="4"/>
        <item x="3"/>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4" baseField="0" baseItem="0"/>
    <dataField name="Somme de alimentaire_vendus_sorgho_rouge" fld="525" baseField="0" baseItem="0"/>
    <dataField name="Somme de alimentaire_vendus_sorgho_blanc" fld="526" baseField="0" baseItem="0"/>
    <dataField name="Somme de alimentaire_vendus_mil" fld="527" baseField="0" baseItem="0"/>
    <dataField name="Somme de alimentaire_vendus_riz_local" fld="528" baseField="0" baseItem="0"/>
    <dataField name="Somme de alimentaire_vendus_riz_importe" fld="529" baseField="0" baseItem="0"/>
    <dataField name="Somme de alimentaire_vendus_fonio" fld="530" baseField="0" baseItem="0"/>
    <dataField name="Somme de alimentaire_vendus_manioc" fld="531" baseField="0" baseItem="0"/>
    <dataField name="Somme de alimentaire_vendus_igname" fld="532" baseField="0" baseItem="0"/>
    <dataField name="Somme de alimentaire_vendus_patate" fld="533" baseField="0" baseItem="0"/>
    <dataField name="Somme de alimentaire_vendus_pomme_de_terre" fld="534" baseField="0" baseItem="0"/>
    <dataField name="Somme de alimentaire_vendus_viande_beuf" fld="535" baseField="0" baseItem="0"/>
    <dataField name="Somme de alimentaire_vendus_viande_mouton" fld="536" baseField="0" baseItem="0"/>
    <dataField name="Somme de alimentaire_vendus_poisson" fld="537" baseField="0" baseItem="0"/>
    <dataField name="Somme de alimentaire_vendus_lait_en_poudre" fld="538" baseField="0" baseItem="0"/>
    <dataField name="Somme de alimentaire_vendus_lait_frais" fld="539" baseField="0" baseItem="0"/>
    <dataField name="Somme de alimentaire_vendus_niebe" fld="540" baseField="0" baseItem="0"/>
    <dataField name="Somme de alimentaire_vendus_arachide_coque" fld="541" baseField="0" baseItem="0"/>
    <dataField name="Somme de alimentaire_vendus_arachide_graine" fld="542" baseField="0" baseItem="0"/>
    <dataField name="Somme de alimentaire_vendus_voandzou" fld="543" baseField="0" baseItem="0"/>
    <dataField name="Somme de alimentaire_vendus_oignon" fld="544" baseField="0" baseItem="0"/>
    <dataField name="Somme de alimentaire_vendus_tomate" fld="545" baseField="0" baseItem="0"/>
    <dataField name="Somme de alimentaire_vendus_feuille" fld="546" baseField="0" baseItem="0"/>
    <dataField name="Somme de alimentaire_vendus_huile" fld="547" baseField="0" baseItem="0"/>
    <dataField name="Somme de alimentaire_vendus_beurre" fld="548" baseField="0" baseItem="0"/>
    <dataField name="Somme de alimentaire_vendus_sucre" fld="549" baseField="0" baseItem="0"/>
    <dataField name="Somme de alimentaire_vendus_sel" fld="550" baseField="0" baseItem="0"/>
    <dataField name="Somme de alimentaire_vendus_aucun" fld="55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E21D14-7F93-4A5C-8AA3-D4F8FC975DC7}" name="Tableau croisé dynamique1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Q6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items count="4">
        <item x="0"/>
        <item x="2"/>
        <item x="1"/>
        <item t="default"/>
      </items>
    </pivotField>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items count="10">
        <item x="0"/>
        <item x="5"/>
        <item x="6"/>
        <item x="1"/>
        <item x="2"/>
        <item x="7"/>
        <item x="3"/>
        <item x="4"/>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4"/>
        <item x="12"/>
        <item x="3"/>
        <item x="11"/>
        <item x="13"/>
        <item x="14"/>
        <item x="8"/>
        <item x="7"/>
        <item x="5"/>
        <item x="10"/>
        <item x="6"/>
        <item x="15"/>
        <item x="2"/>
        <item x="9"/>
        <item t="default"/>
      </items>
    </pivotField>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7">
        <item x="46"/>
        <item x="45"/>
        <item x="44"/>
        <item x="5"/>
        <item x="17"/>
        <item x="12"/>
        <item x="3"/>
        <item x="1"/>
        <item x="23"/>
        <item x="51"/>
        <item x="14"/>
        <item x="0"/>
        <item x="55"/>
        <item x="24"/>
        <item x="13"/>
        <item x="16"/>
        <item x="10"/>
        <item x="38"/>
        <item x="9"/>
        <item x="28"/>
        <item x="29"/>
        <item x="27"/>
        <item x="18"/>
        <item x="8"/>
        <item x="26"/>
        <item x="43"/>
        <item x="42"/>
        <item x="31"/>
        <item x="11"/>
        <item x="22"/>
        <item x="50"/>
        <item x="47"/>
        <item x="25"/>
        <item x="20"/>
        <item x="54"/>
        <item x="15"/>
        <item x="34"/>
        <item x="48"/>
        <item x="7"/>
        <item x="40"/>
        <item x="36"/>
        <item x="2"/>
        <item x="37"/>
        <item x="33"/>
        <item x="30"/>
        <item x="32"/>
        <item x="39"/>
        <item x="53"/>
        <item x="41"/>
        <item x="19"/>
        <item x="35"/>
        <item x="6"/>
        <item x="49"/>
        <item x="52"/>
        <item x="21"/>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endus_combustible_bois" fld="247" baseField="0" baseItem="0"/>
    <dataField name="Somme de a_2_vendus_combustible_charbon" fld="248" baseField="0" baseItem="0"/>
    <dataField name="Somme de a_2_vendus_combustible_gaz" fld="249" baseField="0" baseItem="0"/>
    <dataField name="Somme de a_2_vendus_marmite7" fld="250" baseField="0" baseItem="0"/>
    <dataField name="Somme de a_2_vendus_marmite5" fld="251" baseField="0" baseItem="0"/>
    <dataField name="Somme de a_2_vendus_assiette" fld="252" baseField="0" baseItem="0"/>
    <dataField name="Somme de a_2_vendus_gobelet_plastique" fld="253" baseField="0" baseItem="0"/>
    <dataField name="Somme de a_2_vendus_gobelet_acier" fld="254" baseField="0" baseItem="0"/>
    <dataField name="Somme de a_2_vendus_bassine" fld="255" baseField="0" baseItem="0"/>
    <dataField name="Somme de a_2_vendus_natte" fld="256" baseField="0" baseItem="0"/>
    <dataField name="Somme de a_2_vendus_couverture" fld="257" baseField="0" baseItem="0"/>
    <dataField name="Somme de a_2_vendus_moustiquaire" fld="258" baseField="0" baseItem="0"/>
    <dataField name="Somme de a_2_vendus_lampe" fld="259" baseField="0" baseItem="0"/>
    <dataField name="Somme de a_2_vendus_pagne" fld="260" baseField="0" baseItem="0"/>
    <dataField name="Somme de a_2_vendus_sac_boro" fld="261" baseField="0" baseItem="0"/>
    <dataField name="Somme de a_2_vendus_aucun" fld="26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4C1526F-F434-424A-93AC-3C56CA3AE110}" name="Tableau croisé dynamique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items count="4">
        <item x="0"/>
        <item x="2"/>
        <item x="1"/>
        <item t="default"/>
      </items>
    </pivotField>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items count="10">
        <item x="0"/>
        <item x="5"/>
        <item x="6"/>
        <item x="1"/>
        <item x="2"/>
        <item x="7"/>
        <item x="3"/>
        <item x="4"/>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4"/>
        <item x="12"/>
        <item x="3"/>
        <item x="11"/>
        <item x="13"/>
        <item x="14"/>
        <item x="8"/>
        <item x="7"/>
        <item x="5"/>
        <item x="10"/>
        <item x="6"/>
        <item x="15"/>
        <item x="2"/>
        <item x="9"/>
        <item t="default"/>
      </items>
    </pivotField>
    <pivotField dataField="1" showAll="0">
      <items count="3">
        <item x="0"/>
        <item x="1"/>
        <item t="default"/>
      </items>
    </pivotField>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vendus_bache" fld="134" baseField="0" baseItem="0"/>
    <dataField name="Somme de a_1_vendus_corde" fld="135" baseField="0" baseItem="0"/>
    <dataField name="Somme de a_1_vendus_tenaille" fld="136" baseField="0" baseItem="0"/>
    <dataField name="Somme de a_1_vendus_pelle" fld="137" baseField="0" baseItem="0"/>
    <dataField name="Somme de a_1_vendus_aucun" fld="13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1D5745-35DC-428E-813F-3481B2C33C8A}" name="Tableau croisé dynamique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items count="4">
        <item x="0"/>
        <item x="2"/>
        <item x="1"/>
        <item t="default"/>
      </items>
    </pivotField>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items count="10">
        <item x="0"/>
        <item x="5"/>
        <item x="6"/>
        <item x="1"/>
        <item x="2"/>
        <item x="7"/>
        <item x="3"/>
        <item x="4"/>
        <item x="8"/>
        <item t="default"/>
      </items>
    </pivotField>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endus_seau" fld="26" baseField="0" baseItem="0"/>
    <dataField name="Somme de h_vendus_bidon" fld="27" baseField="0" baseItem="0"/>
    <dataField name="Somme de h_vendus_savon400gr" fld="28" baseField="0" baseItem="0"/>
    <dataField name="Somme de h_vendus_aucun"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3E2015-344D-4B29-AFC0-AE8A07D8FBC5}" name="Tableau croisé dynamique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F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items count="4">
        <item x="0"/>
        <item x="2"/>
        <item x="1"/>
        <item t="default"/>
      </items>
    </pivotField>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axis="axisCol" dataField="1"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2"/>
  </colFields>
  <colItems count="5">
    <i>
      <x/>
    </i>
    <i>
      <x v="1"/>
    </i>
    <i>
      <x v="2"/>
    </i>
    <i>
      <x v="3"/>
    </i>
    <i t="grand">
      <x/>
    </i>
  </colItems>
  <dataFields count="1">
    <dataField name="Nombre de i_taille_magasin"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F08B19-D992-4AF2-9F38-6BFDA20EE213}" name="Tableau croisé dynamique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axis="axisCol" dataField="1" showAll="0">
      <items count="4">
        <item x="0"/>
        <item x="2"/>
        <item x="1"/>
        <item t="default"/>
      </items>
    </pivotField>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9"/>
  </colFields>
  <colItems count="4">
    <i>
      <x/>
    </i>
    <i>
      <x v="1"/>
    </i>
    <i>
      <x v="2"/>
    </i>
    <i t="grand">
      <x/>
    </i>
  </colItems>
  <dataFields count="1">
    <dataField name="Nombre de i_organisatio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D9378B9-8FE3-4E85-849D-B496AB04035C}" name="Tableau croisé dynamique5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D3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77"/>
  </colFields>
  <colItems count="3">
    <i>
      <x/>
    </i>
    <i>
      <x v="1"/>
    </i>
    <i t="grand">
      <x/>
    </i>
  </colItems>
  <dataFields count="1">
    <dataField name="Nombre de a_1_difficultes_reapprov_ouinon" fld="17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BCFED55-2E59-4A79-A913-E6FD36B6CF7A}" name="Tableau croisé dynamique5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D5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dataField="1"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3">
    <i>
      <x/>
    </i>
    <i i="1">
      <x v="1"/>
    </i>
    <i i="2">
      <x v="2"/>
    </i>
  </colItems>
  <dataFields count="3">
    <dataField name="Moyenne de seau_reapprovissionnement" fld="38" subtotal="average" baseField="13" baseItem="2"/>
    <dataField name="Moyenne de bidon_reapprovissionnement" fld="51" subtotal="average" baseField="13" baseItem="2"/>
    <dataField name="Moyenne de savon400gr_reapprovissionnement" fld="64" subtotal="average" baseField="13" baseItem="2"/>
  </dataFields>
  <formats count="1">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9830599-77D1-4FAA-9BE2-2D5859271CBC}" name="Tableau croisé dynamique6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3:L17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a_2_difficultes_reapprov_raisons_securite" fld="441" baseField="0" baseItem="0"/>
    <dataField name="Somme de a_2_difficultes_reapprov_raisons_vols" fld="442" baseField="0" baseItem="0"/>
    <dataField name="Somme de a_2_difficultes_reapprov_raisons_degradation_perte" fld="443" baseField="0" baseItem="0"/>
    <dataField name="Somme de a_2_difficultes_reapprov_raisons_route_etat" fld="444" baseField="0" baseItem="0"/>
    <dataField name="Somme de a_2_difficultes_reapprov_raisons_prix_fournisseurs" fld="445" baseField="0" baseItem="0"/>
    <dataField name="Somme de a_2_difficultes_reapprov_raisons_rarete_transport" fld="446" baseField="0" baseItem="0"/>
    <dataField name="Somme de a_2_difficultes_reapprov_raisons_cout_transport" fld="447" baseField="0" baseItem="0"/>
    <dataField name="Somme de a_2_difficultes_reapprov_raisons_taxes" fld="448" baseField="0" baseItem="0"/>
    <dataField name="Somme de a_2_difficultes_reapprov_raisons_tracasseries" fld="449" baseField="0" baseItem="0"/>
    <dataField name="Somme de a_2_difficultes_reapprov_raisons_autre" fld="450" baseField="0" baseItem="0"/>
    <dataField name="Somme de a_2_difficultes_reapprov_raisons_nsp" fld="451" baseField="0" baseItem="0"/>
  </dataFields>
  <formats count="1">
    <format dxfId="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EDEFAFE-C64C-4D58-A370-23295A3CAF99}" name="Tableau croisé dynamique6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8:L16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a_1_difficultes_reapprov_raisons_securite" fld="187" baseField="0" baseItem="0"/>
    <dataField name="Somme de a_1_difficultes_reapprov_raisons_vols" fld="188" baseField="0" baseItem="0"/>
    <dataField name="Somme de a_1_difficultes_reapprov_raisons_degradation_perte" fld="189" baseField="0" baseItem="0"/>
    <dataField name="Somme de a_1_difficultes_reapprov_raisons_route_etat" fld="190" baseField="0" baseItem="0"/>
    <dataField name="Somme de a_1_difficultes_reapprov_raisons_prix_fournisseurs" fld="191" baseField="0" baseItem="0"/>
    <dataField name="Somme de a_1_difficultes_reapprov_raisons_rarete_transport" fld="192" baseField="0" baseItem="0"/>
    <dataField name="Somme de a_1_difficultes_reapprov_raisons_cout_transport" fld="193" baseField="0" baseItem="0"/>
    <dataField name="Somme de a_1_difficultes_reapprov_raisons_taxes" fld="194" baseField="0" baseItem="0"/>
    <dataField name="Somme de a_1_difficultes_reapprov_raisons_tracasseries" fld="195" baseField="0" baseItem="0"/>
    <dataField name="Somme de a_1_difficultes_reapprov_raisons_autre" fld="196" baseField="0" baseItem="0"/>
    <dataField name="Somme de a_1_difficultes_reapprov_raisons_nsp" fld="197" baseField="0" baseItem="0"/>
  </dataFields>
  <formats count="1">
    <format dxfId="6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1BBF47E-BC24-493B-93C6-1286323BA91D}" name="Tableau croisé dynamique6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Q12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difficultes_reapprov_articles_combustible_bois" fld="423" baseField="0" baseItem="0"/>
    <dataField name="Somme de a_2_difficultes_reapprov_articles_combustible_charbon" fld="424" baseField="0" baseItem="0"/>
    <dataField name="Somme de a_2_difficultes_reapprov_articles_combustible_gaz" fld="425" baseField="0" baseItem="0"/>
    <dataField name="Somme de a_2_difficultes_reapprov_articles_marmite7" fld="426" baseField="0" baseItem="0"/>
    <dataField name="Somme de a_2_difficultes_reapprov_articles_marmite5" fld="427" baseField="0" baseItem="0"/>
    <dataField name="Somme de a_2_difficultes_reapprov_articles_assiette" fld="428" baseField="0" baseItem="0"/>
    <dataField name="Somme de a_2_difficultes_reapprov_articles_gobelet_plastique" fld="429" baseField="0" baseItem="0"/>
    <dataField name="Somme de a_2_difficultes_reapprov_articles_gobelet_acier" fld="430" baseField="0" baseItem="0"/>
    <dataField name="Somme de a_2_difficultes_reapprov_articles_bassine" fld="431" baseField="0" baseItem="0"/>
    <dataField name="Somme de a_2_difficultes_reapprov_articles_natte" fld="432" baseField="0" baseItem="0"/>
    <dataField name="Somme de a_2_difficultes_reapprov_articles_couverture" fld="433" baseField="0" baseItem="0"/>
    <dataField name="Somme de a_2_difficultes_reapprov_articles_moustiquaire" fld="434" baseField="0" baseItem="0"/>
    <dataField name="Somme de a_2_difficultes_reapprov_articles_lampe" fld="435" baseField="0" baseItem="0"/>
    <dataField name="Somme de a_2_difficultes_reapprov_articles_pagne" fld="436" baseField="0" baseItem="0"/>
    <dataField name="Somme de a_2_difficultes_reapprov_articles_sac_boro" fld="437" baseField="0" baseItem="0"/>
    <dataField name="Somme de a_2_difficultes_reapprov_articles_aucun" fld="438" baseField="0" baseItem="0"/>
  </dataFields>
  <formats count="1">
    <format dxfId="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DC79CFB-A9D5-469E-835E-F7DE42588514}" name="Tableau croisé dynamique6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AC13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difficultes_reapprov_articles_mais" fld="890" baseField="0" baseItem="0"/>
    <dataField name="Somme de alimentaire_difficultes_reapprov_articles_sorgho_rouge" fld="891" baseField="0" baseItem="0"/>
    <dataField name="Somme de alimentaire_difficultes_reapprov_articles_sorgho_blanc" fld="892" baseField="0" baseItem="0"/>
    <dataField name="Somme de alimentaire_difficultes_reapprov_articles_mil" fld="893" baseField="0" baseItem="0"/>
    <dataField name="Somme de alimentaire_difficultes_reapprov_articles_riz_local" fld="894" baseField="0" baseItem="0"/>
    <dataField name="Somme de alimentaire_difficultes_reapprov_articles_riz_importe" fld="895" baseField="0" baseItem="0"/>
    <dataField name="Somme de alimentaire_difficultes_reapprov_articles_fonio" fld="896" baseField="0" baseItem="0"/>
    <dataField name="Somme de alimentaire_difficultes_reapprov_articles_manioc" fld="897" baseField="0" baseItem="0"/>
    <dataField name="Somme de alimentaire_difficultes_reapprov_articles_igname" fld="898" baseField="0" baseItem="0"/>
    <dataField name="Somme de alimentaire_difficultes_reapprov_articles_patate" fld="899" baseField="0" baseItem="0"/>
    <dataField name="Somme de alimentaire_difficultes_reapprov_articles_pomme_de_terre" fld="900" baseField="0" baseItem="0"/>
    <dataField name="Somme de alimentaire_difficultes_reapprov_articles_viande_beuf" fld="901" baseField="0" baseItem="0"/>
    <dataField name="Somme de alimentaire_difficultes_reapprov_articles_viande_mouton" fld="902" baseField="0" baseItem="0"/>
    <dataField name="Somme de alimentaire_difficultes_reapprov_articles_poisson" fld="903" baseField="0" baseItem="0"/>
    <dataField name="Somme de alimentaire_difficultes_reapprov_articles_lait_en_poudre" fld="904" baseField="0" baseItem="0"/>
    <dataField name="Somme de alimentaire_difficultes_reapprov_articles_lait_frais" fld="905" baseField="0" baseItem="0"/>
    <dataField name="Somme de alimentaire_difficultes_reapprov_articles_niebe" fld="906" baseField="0" baseItem="0"/>
    <dataField name="Somme de alimentaire_difficultes_reapprov_articles_arachide_coque" fld="907" baseField="0" baseItem="0"/>
    <dataField name="Somme de alimentaire_difficultes_reapprov_articles_arachide_graine" fld="908" baseField="0" baseItem="0"/>
    <dataField name="Somme de alimentaire_difficultes_reapprov_articles_voandzou" fld="909" baseField="0" baseItem="0"/>
    <dataField name="Somme de alimentaire_difficultes_reapprov_articles_oignon" fld="910" baseField="0" baseItem="0"/>
    <dataField name="Somme de alimentaire_difficultes_reapprov_articles_tomate" fld="911" baseField="0" baseItem="0"/>
    <dataField name="Somme de alimentaire_difficultes_reapprov_articles_feuille" fld="912" baseField="0" baseItem="0"/>
    <dataField name="Somme de alimentaire_difficultes_reapprov_articles_huile" fld="913" baseField="0" baseItem="0"/>
    <dataField name="Somme de alimentaire_difficultes_reapprov_articles_beurre" fld="914" baseField="0" baseItem="0"/>
    <dataField name="Somme de alimentaire_difficultes_reapprov_articles_sucre" fld="915" baseField="0" baseItem="0"/>
    <dataField name="Somme de alimentaire_difficultes_reapprov_articles_sel" fld="916" baseField="0" baseItem="0"/>
    <dataField name="Somme de alimentaire_difficultes_reapprov_articles_aucun" fld="917" baseField="0" baseItem="0"/>
  </dataFields>
  <formats count="1">
    <format dxfId="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1F2C0F4-70F7-43C7-9847-138F829257AD}" name="Tableau croisé dynamique6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F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difficultes_reapprov_articles_bache" fld="180" baseField="0" baseItem="0"/>
    <dataField name="Somme de a_1_difficultes_reapprov_articles_corde" fld="181" baseField="0" baseItem="0"/>
    <dataField name="Somme de a_1_difficultes_reapprov_articles_tenaille" fld="182" baseField="0" baseItem="0"/>
    <dataField name="Somme de a_1_difficultes_reapprov_articles_pelle" fld="183" baseField="0" baseItem="0"/>
    <dataField name="Somme de a_1_difficultes_reapprov_articles_aucun" fld="184" baseField="0" baseItem="0"/>
  </dataFields>
  <formats count="1">
    <format dxfId="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689BDED-BE4B-44BB-9DA0-158E6674508D}" name="Tableau croisé dynamique5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8:AB9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items count="2">
        <item x="0"/>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Moyenne de mais_reapprovissionnement" fld="566" subtotal="average" baseField="13" baseItem="0"/>
    <dataField name="Moyenne de sorgho_blanc_reapprovissionnement" fld="581" subtotal="average" baseField="13" baseItem="0"/>
    <dataField name="Moyenne de sorgho_rouge_reapprovissionnement" fld="596" subtotal="average" baseField="13" baseItem="0"/>
    <dataField name="Moyenne de mil_local_reapprovissionnement" fld="611" subtotal="average" baseField="13" baseItem="0"/>
    <dataField name="Moyenne de riz_local_reapprovissionnement" fld="626" subtotal="average" baseField="13" baseItem="0"/>
    <dataField name="Moyenne de riz_importe_reapprovissionnement" fld="641" subtotal="average" baseField="13" baseItem="0"/>
    <dataField name="Moyenne de fonio_reapprovissionnement" fld="656" subtotal="average" baseField="13" baseItem="0"/>
    <dataField name="Moyenne de manioc_reapprovissionnement" fld="665" subtotal="average" baseField="13" baseItem="0"/>
    <dataField name="Moyenne de igname_reapprovissionnement" fld="674" subtotal="average" baseField="13" baseItem="0"/>
    <dataField name="Moyenne de patate_reapprovissionnement" fld="683" subtotal="average" baseField="13" baseItem="0"/>
    <dataField name="Moyenne de viande_beuf_reapprovissionnement" fld="701" subtotal="average" baseField="13" baseItem="0"/>
    <dataField name="Moyenne de viande_mouton_reapprovissionnement" fld="710" subtotal="average" baseField="13" baseItem="0"/>
    <dataField name="Moyenne de poisson_reapprovissionnement" fld="719" subtotal="average" baseField="13" baseItem="0"/>
    <dataField name="Moyenne de lait_en_poudre_reapprovissionnement" fld="728" subtotal="average" baseField="13" baseItem="0"/>
    <dataField name="Moyenne de lait_frais_reapprovissionnement" fld="737" subtotal="average" baseField="13" baseItem="0"/>
    <dataField name="Moyenne de haricot_reapprovissionnement" fld="752" subtotal="average" baseField="13" baseItem="0"/>
    <dataField name="Moyenne de arachide_coque_reapprovissionnement" fld="767" subtotal="average" baseField="13" baseItem="0"/>
    <dataField name="Moyenne de pomme_de_terre_reapprovissionnement" fld="692" subtotal="average" baseField="13" baseItem="0"/>
    <dataField name="Moyenne de arachide_graine_reapprovissionnement" fld="782" subtotal="average" baseField="13" baseItem="0"/>
    <dataField name="Moyenne de voandzou_reapprovissionnement" fld="797" subtotal="average" baseField="13" baseItem="0"/>
    <dataField name="Moyenne de oignon_reapprovissionnement" fld="812" subtotal="average" baseField="13" baseItem="0"/>
    <dataField name="Moyenne de tomate_reapprovissionnement" fld="825" subtotal="average" baseField="13" baseItem="0"/>
    <dataField name="Moyenne de feuille_reapprovissionnement" fld="838" subtotal="average" baseField="13" baseItem="0"/>
    <dataField name="Moyenne de huile_reapprovissionnement" fld="847" subtotal="average" baseField="13" baseItem="0"/>
    <dataField name="Moyenne de beurre_reapprovissionnement" fld="862" subtotal="average" baseField="13" baseItem="0"/>
    <dataField name="Moyenne de sucre_reapprovissionnement" fld="875" subtotal="average" baseField="13" baseItem="0"/>
    <dataField name="Moyenne de sel_reapprovissionnement" fld="884" subtotal="average" baseField="13" baseItem="0"/>
  </dataFields>
  <formats count="1">
    <format dxfId="7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5E26965-38C3-475A-9C8D-80333623A8CA}" name="Tableau croisé dynamique5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P8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reapprovisionnement" fld="272" subtotal="average" baseField="13" baseItem="0"/>
    <dataField name="Moyenne de combustible_charbon_reapprovisionnement" fld="285" subtotal="average" baseField="13" baseItem="0"/>
    <dataField name="Moyenne de combustible_gaz_reapprovisionnement" fld="300" subtotal="average" baseField="13" baseItem="0"/>
    <dataField name="Moyenne de marmite_n7_reapprovissionnement" fld="309" subtotal="average" baseField="13" baseItem="0"/>
    <dataField name="Moyenne de marmite_n5_reapprovissionnement" fld="318" subtotal="average" baseField="13" baseItem="0"/>
    <dataField name="Moyenne de assiette_metalique_reapprovissionnement" fld="327" subtotal="average" baseField="13" baseItem="0"/>
    <dataField name="Moyenne de gobelet_plastique_reapprovissionnement" fld="336" subtotal="average" baseField="13" baseItem="0"/>
    <dataField name="Moyenne de gobelet_acier_reapprovissionnement" fld="351" subtotal="average" baseField="13" baseItem="0"/>
    <dataField name="Moyenne de bassine_reapprovissionnement" fld="360" subtotal="average" baseField="13" baseItem="0"/>
    <dataField name="Moyenne de natte_reapprovissionnement" fld="369" subtotal="average" baseField="13" baseItem="0"/>
    <dataField name="Moyenne de couverture_reapprovissionnement" fld="378" subtotal="average" baseField="13" baseItem="0"/>
    <dataField name="Moyenne de moustiquaire_reapprovissionnement" fld="387" subtotal="average" baseField="13" baseItem="0"/>
    <dataField name="Moyenne de lampe_reapprovissionnement" fld="396" subtotal="average" baseField="13" baseItem="0"/>
    <dataField name="Moyenne de a_2_pagne_reapprovissionnement" fld="408" subtotal="average" baseField="13" baseItem="0"/>
    <dataField name="Moyenne de sac_boro_reapprovissionnement" fld="417" subtotal="average" baseField="13" baseItem="0"/>
  </dataFields>
  <formats count="1">
    <format dxfId="7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6442664-44B9-4639-93EA-AFEE6F2AA086}" name="Tableau croisé dynamique5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E2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67"/>
  </colFields>
  <colItems count="4">
    <i>
      <x/>
    </i>
    <i>
      <x v="1"/>
    </i>
    <i>
      <x v="2"/>
    </i>
    <i t="grand">
      <x/>
    </i>
  </colItems>
  <dataFields count="1">
    <dataField name="Nombre de h_difficultes_reapprov_ouinon" fld="6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0CFCFC7-A7E6-4AE0-98CA-B7B86B6D32E8}" name="Tableau croisé dynamique6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7:L15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h_difficultes_reapprov_raisons_securite" fld="76" baseField="0" baseItem="0"/>
    <dataField name="Somme de h_difficultes_reapprov_raisons_vols" fld="77" baseField="0" baseItem="0"/>
    <dataField name="Somme de h_difficultes_reapprov_raisons_degradation_perte" fld="78" baseField="0" baseItem="0"/>
    <dataField name="Somme de h_difficultes_reapprov_raisons_route_etat" fld="79" baseField="0" baseItem="0"/>
    <dataField name="Somme de h_difficultes_reapprov_raisons_prix_fournisseurs" fld="80" baseField="0" baseItem="0"/>
    <dataField name="Somme de h_difficultes_reapprov_raisons_rarete_transport" fld="81" baseField="0" baseItem="0"/>
    <dataField name="Somme de h_difficultes_reapprov_raisons_cout_transport" fld="82" baseField="0" baseItem="0"/>
    <dataField name="Somme de h_difficultes_reapprov_raisons_taxes" fld="83" baseField="0" baseItem="0"/>
    <dataField name="Somme de h_difficultes_reapprov_raisons_tracasseries" fld="84" baseField="0" baseItem="0"/>
    <dataField name="Somme de h_difficultes_reapprov_raisons_autre" fld="85" baseField="0" baseItem="0"/>
    <dataField name="Somme de h_difficultes_reapprov_raisons_nsp" fld="86" baseField="0" baseItem="0"/>
  </dataFields>
  <formats count="1">
    <format dxfId="7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28059A6-A48E-4025-B699-066B1E8446DC}" name="Tableau croisé dynamique6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7:M18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alimentaire_difficultes_reapprov_raisons_securite" fld="920" baseField="0" baseItem="0"/>
    <dataField name="Somme de alimentaire_difficultes_reapprov_raisons_vols" fld="921" baseField="0" baseItem="0"/>
    <dataField name="Somme de alimentaire_difficultes_reapprov_raisons_degradation_perte" fld="922" baseField="0" baseItem="0"/>
    <dataField name="Somme de alimentaire_difficultes_reapprov_raisons_route_etat" fld="923" baseField="0" baseItem="0"/>
    <dataField name="Somme de alimentaire_difficultes_reapprov_raisons_article_indisponible_saison" fld="924" baseField="0" baseItem="0"/>
    <dataField name="Somme de alimentaire_difficultes_reapprov_raisons_prix_fournisseurs" fld="925" baseField="0" baseItem="0"/>
    <dataField name="Somme de alimentaire_difficultes_reapprov_raisons_rarete_transport" fld="926" baseField="0" baseItem="0"/>
    <dataField name="Somme de alimentaire_difficultes_reapprov_raisons_cout_transport" fld="927" baseField="0" baseItem="0"/>
    <dataField name="Somme de alimentaire_difficultes_reapprov_raisons_taxes" fld="928" baseField="0" baseItem="0"/>
    <dataField name="Somme de alimentaire_difficultes_reapprov_raisons_tracasseries" fld="929" baseField="0" baseItem="0"/>
    <dataField name="Somme de alimentaire_difficultes_reapprov_raisons_autre" fld="930" baseField="0" baseItem="0"/>
    <dataField name="Somme de alimentaire_difficultes_reapprov_raisons_nsp" fld="931" baseField="0" baseItem="0"/>
  </dataFields>
  <formats count="1">
    <format dxfId="7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CE81F9C-A3E2-40FE-8E8F-B0668942D965}" name="Tableau croisé dynamique6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E10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difficultes_reapprov_articles_seau" fld="70" baseField="0" baseItem="0"/>
    <dataField name="Somme de h_difficultes_reapprov_articles_bidon" fld="71" baseField="0" baseItem="0"/>
    <dataField name="Somme de h_difficultes_reapprov_articles_savon400gr" fld="72" baseField="0" baseItem="0"/>
    <dataField name="Somme de h_difficultes_reapprov_articles_aucun" fld="73" baseField="0" baseItem="0"/>
  </dataFields>
  <formats count="1">
    <format dxfId="7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EC34A15-30D5-4B73-A2A1-BB901C85AF43}" name="Tableau croisé dynamique5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D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887"/>
  </colFields>
  <colItems count="3">
    <i>
      <x/>
    </i>
    <i>
      <x v="1"/>
    </i>
    <i t="grand">
      <x/>
    </i>
  </colItems>
  <dataFields count="1">
    <dataField name="Nombre de alimentaire_difficultes_reapprov_ouinon" fld="88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D7CC455-3485-49EC-A006-291D494D6634}" name="Tableau croisé dynamique5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E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20"/>
  </colFields>
  <colItems count="4">
    <i>
      <x/>
    </i>
    <i>
      <x v="1"/>
    </i>
    <i>
      <x v="2"/>
    </i>
    <i t="grand">
      <x/>
    </i>
  </colItems>
  <dataFields count="1">
    <dataField name="Nombre de a_2_difficultes_reapprov_ouinon" fld="4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570691B-A6D9-4346-8310-06690DD5FE76}" name="Tableau croisé dynamique5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E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Moyenne de bache_reapprovissionnement" fld="147" subtotal="average" baseField="13" baseItem="0"/>
    <dataField name="Moyenne de corde_reapprovissionnement" fld="156" subtotal="average" baseField="13" baseItem="0"/>
    <dataField name="Moyenne de tenaille_reapprovissionnement" fld="165" subtotal="average" baseField="13" baseItem="2"/>
    <dataField name="Moyenne de pelle_reapprovissionnement" fld="174" subtotal="average" baseField="13" baseItem="2"/>
  </dataFields>
  <formats count="1">
    <format dxfId="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A591C28-0469-46DD-991E-99D06739CD4F}" name="Tableau croisé dynamique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4:C13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03"/>
  </colFields>
  <colItems count="2">
    <i>
      <x/>
    </i>
    <i t="grand">
      <x/>
    </i>
  </colItems>
  <dataFields count="1">
    <dataField name="Nombre de marmite_n7_disponibilite" fld="30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3B6CB8A-7508-40E9-89AD-10B33BBC48CB}" name="Tableau croisé dynamique1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80:D28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3">
    <i>
      <x/>
    </i>
    <i i="1">
      <x v="1"/>
    </i>
    <i i="2">
      <x v="2"/>
    </i>
  </colItems>
  <dataFields count="3">
    <dataField name="Moyenne de seau_stock" fld="37" subtotal="average" baseField="13" baseItem="2"/>
    <dataField name="Moyenne de bidon_stock" fld="50" subtotal="average" baseField="13" baseItem="2"/>
    <dataField name="Moyenne de savon400gr_stock" fld="63" subtotal="average" baseField="13" baseItem="2"/>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DF1A463-665E-400B-8FB9-523CA583AEA7}" name="Tableau croisé dynamique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2:E10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75"/>
  </colFields>
  <colItems count="4">
    <i>
      <x/>
    </i>
    <i>
      <x v="1"/>
    </i>
    <i>
      <x v="2"/>
    </i>
    <i t="grand">
      <x/>
    </i>
  </colItems>
  <dataFields count="1">
    <dataField name="Nombre de combustible_charbon_disponibilite" fld="2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2AC3413-6EC5-4ED7-8570-1A563BEC1EB1}" name="Tableau croisé dynamique1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4:C24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99"/>
  </colFields>
  <colItems count="2">
    <i>
      <x/>
    </i>
    <i t="grand">
      <x/>
    </i>
  </colItems>
  <dataFields count="1">
    <dataField name="Nombre de a_2_pagne_disponibilite" fld="39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774F0AD5-619D-42AA-AFE5-3B0DA904FC1C}" name="Tableau croisé dynamique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7:C1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0"/>
  </colFields>
  <colItems count="2">
    <i>
      <x/>
    </i>
    <i t="grand">
      <x/>
    </i>
  </colItems>
  <dataFields count="1">
    <dataField name="Nombre de gobelet_plastique_disponibilite" fld="33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0DCBA3B-918E-4E72-9007-AD56E64F0A04}" name="Tableau croisé dynamique3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11:F41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96"/>
  </colFields>
  <colItems count="5">
    <i>
      <x/>
    </i>
    <i>
      <x v="1"/>
    </i>
    <i>
      <x v="2"/>
    </i>
    <i>
      <x v="3"/>
    </i>
    <i t="grand">
      <x/>
    </i>
  </colItems>
  <dataFields count="1">
    <dataField name="Nombre de combustible_gaz_localisation_fournisseur" fld="296" subtotal="count"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58C2953-3D87-4DDA-924A-7D129B149CBB}" name="Tableau croisé dynamique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9:D1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54"/>
  </colFields>
  <colItems count="3">
    <i>
      <x/>
    </i>
    <i>
      <x v="1"/>
    </i>
    <i t="grand">
      <x/>
    </i>
  </colItems>
  <dataFields count="1">
    <dataField name="Nombre de bassine_disponibilite" fld="3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593ABC1F-BC3A-4B21-B890-A555D101ECFE}" name="Tableau croisé dynamique3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D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1A7B04B8-8021-4A0F-ACC3-C2C275D9303C}" name="Tableau croisé dynamique3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1:F39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2"/>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68"/>
  </colFields>
  <colItems count="5">
    <i>
      <x/>
    </i>
    <i>
      <x v="1"/>
    </i>
    <i>
      <x v="2"/>
    </i>
    <i>
      <x v="3"/>
    </i>
    <i t="grand">
      <x/>
    </i>
  </colItems>
  <dataFields count="1">
    <dataField name="Nombre de combustible_bois_localisation_fournisseur" fld="268" subtotal="count"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1C961A78-02D4-42D6-A8E4-D09CF28F476B}" name="Tableau croisé dynamique5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3:F54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3"/>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13"/>
  </colFields>
  <colItems count="5">
    <i>
      <x/>
    </i>
    <i>
      <x v="1"/>
    </i>
    <i>
      <x v="2"/>
    </i>
    <i>
      <x v="3"/>
    </i>
    <i t="grand">
      <x/>
    </i>
  </colItems>
  <dataFields count="1">
    <dataField name="Nombre de sac_boro_localisation_fournisseur" fld="413" subtotal="count"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EA20835D-6369-421E-81F8-8436FEDF1D3F}" name="Tableau croisé dynamique3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7:H3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3"/>
        <item x="1"/>
        <item x="6"/>
        <item x="2"/>
        <item x="4"/>
        <item x="5"/>
        <item h="1" x="0"/>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43"/>
  </colFields>
  <colItems count="7">
    <i>
      <x/>
    </i>
    <i>
      <x v="1"/>
    </i>
    <i>
      <x v="2"/>
    </i>
    <i>
      <x v="3"/>
    </i>
    <i>
      <x v="4"/>
    </i>
    <i>
      <x v="5"/>
    </i>
    <i t="grand">
      <x/>
    </i>
  </colItems>
  <dataFields count="1">
    <dataField name="Nombre de bache_localisation_fournisseur" fld="143" subtotal="count" baseField="0"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3A5F472-21BC-4700-80BB-2F7B5039DAC2}" name="Tableau croisé dynamique4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1:E47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56"/>
  </colFields>
  <colItems count="4">
    <i>
      <x/>
    </i>
    <i>
      <x v="1"/>
    </i>
    <i>
      <x v="2"/>
    </i>
    <i t="grand">
      <x/>
    </i>
  </colItems>
  <dataFields count="1">
    <dataField name="Nombre de bassine_localisation_fournisseur" fld="356" subtotal="count"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D6407CF9-F6CE-4443-9F32-16D0785D76F3}" name="Tableau croisé dynamique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C14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12"/>
  </colFields>
  <colItems count="2">
    <i>
      <x/>
    </i>
    <i t="grand">
      <x/>
    </i>
  </colItems>
  <dataFields count="1">
    <dataField name="Nombre de marmite_n5_disponibilite" fld="3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67B88D7-9954-4D33-A4D8-1D4351C3860D}" name="Tableau croisé dynamique2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2:F30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5"/>
        <item x="1"/>
        <item x="3"/>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2"/>
        <item x="4"/>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7"/>
  </colFields>
  <colItems count="5">
    <i>
      <x/>
    </i>
    <i>
      <x v="1"/>
    </i>
    <i>
      <x v="2"/>
    </i>
    <i>
      <x v="3"/>
    </i>
    <i t="grand">
      <x/>
    </i>
  </colItems>
  <dataFields count="1">
    <dataField name="Nombre de bidon_localisation_fournisseur" fld="47" subtotal="count" baseField="0" baseItem="0"/>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3922888D-8B28-4F01-8D04-11FE25F86F2D}" name="Tableau croisé dynamique4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51:E45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2"/>
  </colFields>
  <colItems count="4">
    <i>
      <x/>
    </i>
    <i>
      <x v="1"/>
    </i>
    <i>
      <x v="2"/>
    </i>
    <i t="grand">
      <x/>
    </i>
  </colItems>
  <dataFields count="1">
    <dataField name="Nombre de gobelet_plastique_localisation_fournisseur" fld="332" subtotal="count"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4114AC1F-EDFD-4C01-A6D2-6206136ADBA7}" name="Tableau croisé dynamique2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7:E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0"/>
  </colFields>
  <colItems count="4">
    <i>
      <x/>
    </i>
    <i>
      <x v="1"/>
    </i>
    <i>
      <x v="2"/>
    </i>
    <i t="grand">
      <x/>
    </i>
  </colItems>
  <dataFields count="1">
    <dataField name="Nombre de corde_disponibilite" fld="1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C010620-71C6-4692-AC86-2924C1142A23}" name="Tableau croisé dynamique1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0:D1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63"/>
  </colFields>
  <colItems count="3">
    <i>
      <x/>
    </i>
    <i>
      <x v="1"/>
    </i>
    <i t="grand">
      <x/>
    </i>
  </colItems>
  <dataFields count="1">
    <dataField name="Nombre de natte_disponibilite" fld="36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A7568062-16AD-4B2F-AECB-FC4EA6FB9BCD}" name="Tableau croisé dynamique1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2:D21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974A0069-483D-4891-A270-A496FDC5ED77}" name="Tableau croisé dynamique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3:E12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88"/>
  </colFields>
  <colItems count="4">
    <i>
      <x/>
    </i>
    <i>
      <x v="1"/>
    </i>
    <i>
      <x v="2"/>
    </i>
    <i t="grand">
      <x/>
    </i>
  </colItems>
  <dataFields count="1">
    <dataField name="Nombre de combustible_gaz_disponibilite" fld="28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D6ACDD53-A0C5-47D8-BCA6-06B44D9D7F93}" name="Tableau croisé dynamique1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3:E23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90"/>
  </colFields>
  <colItems count="4">
    <i>
      <x/>
    </i>
    <i>
      <x v="1"/>
    </i>
    <i>
      <x v="2"/>
    </i>
    <i t="grand">
      <x/>
    </i>
  </colItems>
  <dataFields count="1">
    <dataField name="Nombre de lampe_disponibilite" fld="39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FAD0B828-CFBF-4DD4-A848-B0F8E4F41161}" name="Tableau croisé dynamique4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1:E44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23"/>
  </colFields>
  <colItems count="4">
    <i>
      <x/>
    </i>
    <i>
      <x v="1"/>
    </i>
    <i>
      <x v="2"/>
    </i>
    <i t="grand">
      <x/>
    </i>
  </colItems>
  <dataFields count="1">
    <dataField name="Nombre de assiette_metalique_localisation_fournisseur" fld="323" subtotal="count" baseField="0" baseItem="0"/>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6168A998-5D92-44B4-B46D-8485F989F821}" name="Tableau croisé dynamique2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D1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2"/>
  </colFields>
  <colItems count="3">
    <i>
      <x/>
    </i>
    <i>
      <x v="1"/>
    </i>
    <i t="grand">
      <x/>
    </i>
  </colItems>
  <dataFields count="1">
    <dataField name="Nombre de seau_disponibilite"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139D8A01-27D6-4011-9C8E-2F91FCD4F76C}" name="Tableau croisé dynamique1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1:W26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multipleItemSelectionAllowed="1"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4">
        <item x="2"/>
        <item x="1"/>
        <item x="0"/>
        <item t="default"/>
      </items>
    </pivotField>
    <pivotField showAll="0"/>
    <pivotField showAll="0"/>
    <pivotField showAll="0"/>
    <pivotField showAll="0"/>
    <pivotField showAll="0"/>
    <pivotField showAll="0"/>
    <pivotField showAll="0"/>
    <pivotField showAll="0"/>
    <pivotField dataField="1" showAll="0">
      <items count="4">
        <item x="2"/>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554"/>
  </rowFields>
  <rowItems count="2">
    <i>
      <x/>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Nombre de riz_local_disponibilite" fld="614" subtotal="count" baseField="0" baseItem="0"/>
    <dataField name="Nombre de sucre_disponibilite" fld="865" subtotal="count" baseField="0" baseItem="0"/>
    <dataField name="Nombre de beurre_disponibilite" fld="850" subtotal="count" baseField="0" baseItem="0"/>
    <dataField name="Nombre de sel_disponibilite" fld="878" subtotal="count" baseField="0" baseItem="0"/>
    <dataField name="Nombre de voandzou_disponibilite" fld="785" subtotal="count" baseField="0" baseItem="0"/>
    <dataField name="Nombre de arachide_graine_disponibilite" fld="770" subtotal="count" baseField="0" baseItem="0"/>
    <dataField name="Nombre de huile_disponibilite" fld="841" subtotal="count" baseField="0" baseItem="0"/>
    <dataField name="Nombre de feuille_disponibilite" fld="828" subtotal="count" baseField="0" baseItem="0"/>
    <dataField name="Nombre de tomate_disponibilite" fld="815" subtotal="count" baseField="0" baseItem="0"/>
    <dataField name="Nombre de oignon_disponibilite" fld="800" subtotal="count" baseField="0" baseItem="0"/>
    <dataField name="Nombre de poisson_disponibilite" fld="713" subtotal="count" baseField="0" baseItem="0"/>
    <dataField name="Nombre de lait_en_poudre_disponibilite" fld="722" subtotal="count" baseField="0" baseItem="0"/>
    <dataField name="Nombre de haricot_disponibilite" fld="740" subtotal="count" baseField="0" baseItem="0"/>
    <dataField name="Nombre de arachide_coque_disponibilite" fld="755" subtotal="count" baseField="0" baseItem="0"/>
    <dataField name="Nombre de lait_frais_disponibilite" fld="731" subtotal="count" baseField="0" baseItem="0"/>
    <dataField name="Nombre de viande_beuf_disponibilite" fld="695" subtotal="count" baseField="0" baseItem="0"/>
    <dataField name="Nombre de fonio_disponibilite" fld="644" subtotal="count" baseField="0" baseItem="0"/>
    <dataField name="Nombre de viande_mouton_disponibilite" fld="704" subtotal="count" baseField="0" baseItem="0"/>
    <dataField name="Nombre de manioc_disponibilite" fld="659" subtotal="count" baseField="0" baseItem="0"/>
    <dataField name="Nombre de igname_disponibilite" fld="668" subtotal="count" baseField="0" baseItem="0"/>
    <dataField name="Nombre de patate_disponibilite" fld="677" subtotal="count" baseField="0" baseItem="0"/>
    <dataField name="Nombre de pomme_de_terre_disponibilite" fld="68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49B89F15-438B-46F4-819C-4A9F3726A24C}" name="Tableau croisé dynamique2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D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41"/>
  </colFields>
  <colItems count="3">
    <i>
      <x/>
    </i>
    <i>
      <x v="1"/>
    </i>
    <i t="grand">
      <x/>
    </i>
  </colItems>
  <dataFields count="1">
    <dataField name="Nombre de bache_disponibilite" fld="1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5E7926D7-CA9B-42DB-8355-88A12BDFE776}" name="Tableau croisé dynamique3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7:E37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70"/>
  </colFields>
  <colItems count="4">
    <i>
      <x/>
    </i>
    <i>
      <x v="1"/>
    </i>
    <i>
      <x v="2"/>
    </i>
    <i t="grand">
      <x/>
    </i>
  </colItems>
  <dataFields count="1">
    <dataField name="Nombre de pelle_localisation_fournisseur" fld="170" subtotal="count"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BC113787-5272-44DF-B2EF-C6B4ECBD2B19}" name="Tableau croisé dynamique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6:D1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21"/>
  </colFields>
  <colItems count="3">
    <i>
      <x/>
    </i>
    <i>
      <x v="1"/>
    </i>
    <i t="grand">
      <x/>
    </i>
  </colItems>
  <dataFields count="1">
    <dataField name="Nombre de assiette_metalique_disponibilite" fld="3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2B3561F7-4415-42F2-8975-51F2E6248B31}" name="Tableau croisé dynamique3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7:E3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1"/>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1"/>
  </colFields>
  <colItems count="4">
    <i>
      <x/>
    </i>
    <i>
      <x v="1"/>
    </i>
    <i>
      <x v="2"/>
    </i>
    <i t="grand">
      <x/>
    </i>
  </colItems>
  <dataFields count="1">
    <dataField name="Nombre de tenaille_localisation_fournisseur" fld="161" subtotal="count"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01232B45-DD44-4DFC-A021-E11619877BF1}" name="Tableau croisé dynamique1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1:D2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72"/>
  </colFields>
  <colItems count="3">
    <i>
      <x/>
    </i>
    <i>
      <x v="1"/>
    </i>
    <i t="grand">
      <x/>
    </i>
  </colItems>
  <dataFields count="1">
    <dataField name="Nombre de couverture_disponibilite" fld="37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33A3FEA3-C2F2-41DA-801C-8F0AECE21277}" name="Tableau croisé dynamique5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23:F53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04"/>
  </colFields>
  <colItems count="5">
    <i>
      <x/>
    </i>
    <i>
      <x v="1"/>
    </i>
    <i>
      <x v="2"/>
    </i>
    <i>
      <x v="3"/>
    </i>
    <i t="grand">
      <x/>
    </i>
  </colItems>
  <dataFields count="1">
    <dataField name="Nombre de a_2_pagne_localisation_fournisseur" fld="404" subtotal="count" baseField="0" baseItem="0"/>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A891DC7D-6776-403E-A050-9C88A7BC75B7}" name="Tableau croisé dynamique4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82:F48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1"/>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65"/>
  </colFields>
  <colItems count="5">
    <i>
      <x/>
    </i>
    <i>
      <x v="1"/>
    </i>
    <i>
      <x v="2"/>
    </i>
    <i>
      <x v="3"/>
    </i>
    <i t="grand">
      <x/>
    </i>
  </colItems>
  <dataFields count="1">
    <dataField name="Nombre de natte_localisation_fournisseur" fld="365" subtotal="count" baseField="0" baseItem="0"/>
  </dataFields>
  <formats count="1">
    <format dxfId="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6044B777-8F4B-408A-BFBB-F40172CCA65E}" name="Tableau croisé dynamique2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E2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axis="axisCol" dataField="1"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1"/>
  </colFields>
  <colItems count="4">
    <i>
      <x/>
    </i>
    <i>
      <x v="1"/>
    </i>
    <i>
      <x v="2"/>
    </i>
    <i t="grand">
      <x/>
    </i>
  </colItems>
  <dataFields count="1">
    <dataField name="Nombre de bidon_disponibilite"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7A36985B-5513-474F-8316-48C80AA8815D}" name="Tableau croisé dynamique2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12:F31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5"/>
        <item x="1"/>
        <item x="3"/>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1"/>
        <item x="2"/>
        <item x="4"/>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60"/>
  </colFields>
  <colItems count="5">
    <i>
      <x/>
    </i>
    <i>
      <x v="1"/>
    </i>
    <i>
      <x v="2"/>
    </i>
    <i>
      <x v="3"/>
    </i>
    <i t="grand">
      <x/>
    </i>
  </colItems>
  <dataFields count="1">
    <dataField name="Nombre de savon400gr_localisation_fournisseur" fld="60" subtotal="count" baseField="0" baseItem="0"/>
  </dataFields>
  <formats count="1">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5E96DED-B551-4C76-82AF-750D920ED8D7}" name="Tableau croisé dynamique3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01:F4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2"/>
        <item x="4"/>
        <item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81"/>
  </colFields>
  <colItems count="5">
    <i>
      <x/>
    </i>
    <i>
      <x v="1"/>
    </i>
    <i>
      <x v="2"/>
    </i>
    <i>
      <x v="3"/>
    </i>
    <i t="grand">
      <x/>
    </i>
  </colItems>
  <dataFields count="1">
    <dataField name="Nombre de combustible_charbon_localisation_fournisseur" fld="281" subtotal="count" baseField="0" baseItem="0"/>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94CEFE61-22B0-4FA8-9720-4686BEDCF830}" name="Tableau croisé dynamique2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8:D7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9"/>
  </colFields>
  <colItems count="3">
    <i>
      <x/>
    </i>
    <i>
      <x v="1"/>
    </i>
    <i t="grand">
      <x/>
    </i>
  </colItems>
  <dataFields count="1">
    <dataField name="Nombre de tenaille_disponibilite" fld="1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7F41F77E-5ADE-433E-B086-CC4C45103880}" name="Tableau croisé dynamique4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21:F42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05"/>
  </colFields>
  <colItems count="5">
    <i>
      <x/>
    </i>
    <i>
      <x v="1"/>
    </i>
    <i>
      <x v="2"/>
    </i>
    <i>
      <x v="3"/>
    </i>
    <i t="grand">
      <x/>
    </i>
  </colItems>
  <dataFields count="1">
    <dataField name="Nombre de marmite_n7_localisation_fournisseur" fld="305" subtotal="count" baseField="0" baseItem="0"/>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29B343B5-E1C6-4C08-9D46-FEDA50A678FF}" name="Tableau croisé dynamique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8:D17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9"/>
  </colFields>
  <colItems count="3">
    <i>
      <x/>
    </i>
    <i>
      <x v="1"/>
    </i>
    <i t="grand">
      <x/>
    </i>
  </colItems>
  <dataFields count="1">
    <dataField name="Nombre de gobelet_acier_disponibilite" fld="33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55E05582-9D47-48E4-91D4-1F5F9722F784}" name="Tableau croisé dynamique4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1:G46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3"/>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47"/>
  </colFields>
  <colItems count="6">
    <i>
      <x/>
    </i>
    <i>
      <x v="1"/>
    </i>
    <i>
      <x v="2"/>
    </i>
    <i>
      <x v="3"/>
    </i>
    <i>
      <x v="4"/>
    </i>
    <i t="grand">
      <x/>
    </i>
  </colItems>
  <dataFields count="1">
    <dataField name="Nombre de gobelet_acier_localisation_fournisseur" fld="347" subtotal="count" baseField="0" baseItem="0"/>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930DF364-C599-40A0-A379-4DEDC07CF907}" name="Tableau croisé dynamique4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3:F50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74"/>
  </colFields>
  <colItems count="5">
    <i>
      <x/>
    </i>
    <i>
      <x v="1"/>
    </i>
    <i>
      <x v="2"/>
    </i>
    <i>
      <x v="3"/>
    </i>
    <i t="grand">
      <x/>
    </i>
  </colItems>
  <dataFields count="1">
    <dataField name="Nombre de couverture_localisation_fournisseur" fld="374" subtotal="count"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057C8F30-821D-4546-932F-F4731A9C8995}" name="Tableau croisé dynamique3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7:F35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4"/>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2"/>
  </colFields>
  <colItems count="5">
    <i>
      <x/>
    </i>
    <i>
      <x v="1"/>
    </i>
    <i>
      <x v="2"/>
    </i>
    <i>
      <x v="3"/>
    </i>
    <i t="grand">
      <x/>
    </i>
  </colItems>
  <dataFields count="1">
    <dataField name="Nombre de corde_localisation_fournisseur" fld="152" subtotal="count" baseField="0" baseItem="0"/>
  </dataFields>
  <formats count="1">
    <format dxfId="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D5695797-4755-487C-81AC-36F9C1A9760B}" name="Tableau croisé dynamique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1:E9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66"/>
  </colFields>
  <colItems count="4">
    <i>
      <x/>
    </i>
    <i>
      <x v="1"/>
    </i>
    <i>
      <x v="2"/>
    </i>
    <i t="grand">
      <x/>
    </i>
  </colItems>
  <dataFields count="1">
    <dataField name="Nombre de combustible_bois_disponibilite" fld="26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DC0C6C14-27A3-4509-A256-14B91A48790A}" name="Tableau croisé dynamique4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1:E43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14"/>
  </colFields>
  <colItems count="4">
    <i>
      <x/>
    </i>
    <i>
      <x v="1"/>
    </i>
    <i>
      <x v="2"/>
    </i>
    <i t="grand">
      <x/>
    </i>
  </colItems>
  <dataFields count="1">
    <dataField name="Nombre de marmite_n5_localisation_fournisseur" fld="314" subtotal="count" baseField="0" baseItem="0"/>
  </dataFields>
  <formats count="1">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8C5C713D-7234-488D-8990-9E2D0588E814}" name="Tableau croisé dynamique4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3:F52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3"/>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92"/>
  </colFields>
  <colItems count="5">
    <i>
      <x/>
    </i>
    <i>
      <x v="1"/>
    </i>
    <i>
      <x v="2"/>
    </i>
    <i>
      <x v="3"/>
    </i>
    <i t="grand">
      <x/>
    </i>
  </colItems>
  <dataFields count="1">
    <dataField name="Nombre de lampe_localisation_fournisseur" fld="392" subtotal="count" baseField="0" baseItem="0"/>
  </dataFields>
  <formats count="1">
    <format dxfId="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E20412D0-0FF4-4D12-B364-B608C6245C8D}" name="Tableau croisé dynamique2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D3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54"/>
  </colFields>
  <colItems count="3">
    <i>
      <x/>
    </i>
    <i>
      <x v="1"/>
    </i>
    <i t="grand">
      <x/>
    </i>
  </colItems>
  <dataFields count="1">
    <dataField name="Nombre de savon400gr_disponibilite" fld="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97DB5440-E0F3-449F-9688-50FB508D186D}" name="Tableau croisé dynamique2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90:G2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5"/>
        <item x="1"/>
        <item x="3"/>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4"/>
  </colFields>
  <colItems count="6">
    <i>
      <x/>
    </i>
    <i>
      <x v="1"/>
    </i>
    <i>
      <x v="2"/>
    </i>
    <i>
      <x v="3"/>
    </i>
    <i>
      <x v="4"/>
    </i>
    <i t="grand">
      <x/>
    </i>
  </colItems>
  <dataFields count="1">
    <dataField name="Nombre de seau_localisation_fournisseur" fld="34" subtotal="count" baseField="0" baseItem="0"/>
  </dataFields>
  <formats count="1">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A51245FD-74AB-42AE-B59C-80741DFDF333}" name="Tableau croisé dynamique1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5:D25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11"/>
  </colFields>
  <colItems count="3">
    <i>
      <x/>
    </i>
    <i>
      <x v="1"/>
    </i>
    <i t="grand">
      <x/>
    </i>
  </colItems>
  <dataFields count="1">
    <dataField name="Nombre de sac_boro_disponibilite" fld="4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F9329F73-0845-4761-95E3-65DFEBA74D4A}" name="Tableau croisé dynamique2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7:E33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Moyenne de bache_stock" fld="146" subtotal="average" baseField="13" baseItem="0"/>
    <dataField name="Moyenne de corde_stock" fld="155" subtotal="average" baseField="13" baseItem="0"/>
    <dataField name="Moyenne de tenaille_stock" fld="164" subtotal="average" baseField="13" baseItem="0"/>
    <dataField name="Moyenne de pelle_stock" fld="173" subtotal="average" baseField="13" baseItem="0"/>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6EC3944D-C0A3-46F5-A1CE-D4E5D57FF9F9}" name="Tableau croisé dynamique4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03:F51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83"/>
  </colFields>
  <colItems count="5">
    <i>
      <x/>
    </i>
    <i>
      <x v="1"/>
    </i>
    <i>
      <x v="2"/>
    </i>
    <i>
      <x v="3"/>
    </i>
    <i t="grand">
      <x/>
    </i>
  </colItems>
  <dataFields count="1">
    <dataField name="Nombre de moustiquaire_localisation_fournisseur" fld="383" subtotal="count" baseField="0" baseItem="0"/>
  </dataFields>
  <formats count="1">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6921E6B0-DCC4-489E-B106-CA4CFA4CA84C}" name="Tableau croisé dynamique3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0:P38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stock" fld="271" subtotal="average" baseField="13" baseItem="0"/>
    <dataField name="Moyenne de combustible_charbon_stock" fld="284" subtotal="average" baseField="13" baseItem="0"/>
    <dataField name="Moyenne de combustible_gaz_stock" fld="299" subtotal="average" baseField="13" baseItem="0"/>
    <dataField name="Moyenne de marmite_n7_stock" fld="308" subtotal="average" baseField="13" baseItem="0"/>
    <dataField name="Moyenne de marmite_n5_stock" fld="317" subtotal="average" baseField="13" baseItem="0"/>
    <dataField name="Moyenne de assiette_metalique_stock" fld="326" subtotal="average" baseField="13" baseItem="0"/>
    <dataField name="Moyenne de gobelet_plastique_stock" fld="335" subtotal="average" baseField="13" baseItem="0"/>
    <dataField name="Moyenne de gobelet_acier_stock" fld="350" subtotal="average" baseField="13" baseItem="0"/>
    <dataField name="Moyenne de bassine_stock" fld="359" subtotal="average" baseField="13" baseItem="0"/>
    <dataField name="Moyenne de natte_stock" fld="368" subtotal="average" baseField="13" baseItem="0"/>
    <dataField name="Moyenne de couverture_stock" fld="377" subtotal="average" baseField="13" baseItem="0"/>
    <dataField name="Moyenne de moustiquaire_stock" fld="386" subtotal="average" baseField="13" baseItem="0"/>
    <dataField name="Moyenne de lampe_stock" fld="395" subtotal="average" baseField="13" baseItem="0"/>
    <dataField name="Moyenne de a_2_pagne_stock" fld="407" subtotal="average" baseField="13" baseItem="0"/>
    <dataField name="Moyenne de sac_boro_stock" fld="416" subtotal="average" baseField="13" baseItem="0"/>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F5C9F453-E438-4DBA-9992-A8250475D2E3}" name="Tableau croisé dynamique6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E2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ariations_hausse_articles_seau" fld="95" baseField="0" baseItem="0"/>
    <dataField name="Somme de h_variations_hausse_articles_bidon" fld="96" baseField="0" baseItem="0"/>
    <dataField name="Somme de h_variations_hausse_articles_savon400gr" fld="97" baseField="0" baseItem="0"/>
    <dataField name="Somme de h_variations_hausse_articles_aucun" fld="98" baseField="0" baseItem="0"/>
  </dataFields>
  <formats count="2">
    <format dxfId="29">
      <pivotArea outline="0" collapsedLevelsAreSubtotals="1" fieldPosition="0"/>
    </format>
    <format dxfId="28">
      <pivotArea collapsedLevelsAreSubtotals="1" fieldPosition="0">
        <references count="2">
          <reference field="4294967294" count="1" selected="0">
            <x v="1"/>
          </reference>
          <reference field="1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5809C9F4-B465-44D0-8921-27F311558335}" name="Tableau croisé dynamique7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a_1_variations_prix_prix_constants" fld="201" baseField="0" baseItem="0"/>
    <dataField name="Somme de a_1_variations_prix_prix_hausse" fld="202" baseField="0" baseItem="0"/>
    <dataField name="Somme de a_1_variations_prix_prix_baisse" fld="203" baseField="0" baseItem="0"/>
    <dataField name="Somme de a_1_variations_prix_nsp" fld="204"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F86BA0CB-3A96-4832-9076-35C37B63203E}" name="Tableau croisé dynamique7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9:M10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77" baseField="0" baseItem="0"/>
    <dataField name="Somme de a_2_variations_hausse_raisons_hausse_demande_distribution" fld="478" baseField="0" baseItem="0"/>
    <dataField name="Somme de a_2_variations_hausse_raisons_hausse_change" fld="479" baseField="0" baseItem="0"/>
    <dataField name="Somme de a_2_variations_hausse_raisons_hausse_demande_clients" fld="480" baseField="0" baseItem="0"/>
    <dataField name="Somme de a_2_variations_hausse_raisons_hausse_demande_arrivees" fld="481" baseField="0" baseItem="0"/>
    <dataField name="Somme de a_2_variations_hausse_raisons_hausse_prix_fournisseurs" fld="482" baseField="0" baseItem="0"/>
    <dataField name="Somme de a_2_variations_hausse_raisons_baisse_offre_rupturestocks" fld="483" baseField="0" baseItem="0"/>
    <dataField name="Somme de a_2_variations_hausse_raisons_baisse_offre_saison_circulation" fld="484" baseField="0" baseItem="0"/>
    <dataField name="Somme de a_2_variations_hausse_raisons_baisse_offre_securite" fld="485" baseField="0" baseItem="0"/>
    <dataField name="Somme de a_2_variations_hausse_raisons_baisse_offre_production_saison" fld="486" baseField="0" baseItem="0"/>
    <dataField name="Somme de a_2_variations_hausse_raisons_autre" fld="487" baseField="0" baseItem="0"/>
    <dataField name="Somme de a_2_variations_hausse_raisons_nsp" fld="488" baseField="0" baseItem="0"/>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0E9FFABF-C45C-4B36-A174-AD41E97B4147}" name="Tableau croisé dynamique7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9:AC12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0" baseField="0" baseItem="0"/>
    <dataField name="Somme de variations_alimentaire_hausse_articles_sorgho_rouge" fld="941" baseField="0" baseItem="0"/>
    <dataField name="Somme de variations_alimentaire_hausse_articles_sorgho_blanc" fld="942" baseField="0" baseItem="0"/>
    <dataField name="Somme de variations_alimentaire_hausse_articles_mil" fld="943" baseField="0" baseItem="0"/>
    <dataField name="Somme de variations_alimentaire_hausse_articles_riz_local" fld="944" baseField="0" baseItem="0"/>
    <dataField name="Somme de variations_alimentaire_hausse_articles_riz_importe" fld="945" baseField="0" baseItem="0"/>
    <dataField name="Somme de variations_alimentaire_hausse_articles_fonio" fld="946" baseField="0" baseItem="0"/>
    <dataField name="Somme de variations_alimentaire_hausse_articles_manioc" fld="947" baseField="0" baseItem="0"/>
    <dataField name="Somme de variations_alimentaire_hausse_articles_igname" fld="948" baseField="0" baseItem="0"/>
    <dataField name="Somme de variations_alimentaire_hausse_articles_patate" fld="949" baseField="0" baseItem="0"/>
    <dataField name="Somme de variations_alimentaire_hausse_articles_pomme_de_terre" fld="950" baseField="0" baseItem="0"/>
    <dataField name="Somme de variations_alimentaire_hausse_articles_viande_beuf" fld="951" baseField="0" baseItem="0"/>
    <dataField name="Somme de variations_alimentaire_hausse_articles_viande_mouton" fld="952" baseField="0" baseItem="0"/>
    <dataField name="Somme de variations_alimentaire_hausse_articles_poisson" fld="953" baseField="0" baseItem="0"/>
    <dataField name="Somme de variations_alimentaire_hausse_articles_lait_en_poudre" fld="954" baseField="0" baseItem="0"/>
    <dataField name="Somme de variations_alimentaire_hausse_articles_lait_frais" fld="955" baseField="0" baseItem="0"/>
    <dataField name="Somme de variations_alimentaire_hausse_articles_niebe" fld="956" baseField="0" baseItem="0"/>
    <dataField name="Somme de variations_alimentaire_hausse_articles_arachide_coque" fld="957" baseField="0" baseItem="0"/>
    <dataField name="Somme de variations_alimentaire_hausse_articles_arachide_graine" fld="958" baseField="0" baseItem="0"/>
    <dataField name="Somme de variations_alimentaire_hausse_articles_voandzou" fld="959" baseField="0" baseItem="0"/>
    <dataField name="Somme de variations_alimentaire_hausse_articles_oignon" fld="960" baseField="0" baseItem="0"/>
    <dataField name="Somme de variations_alimentaire_hausse_articles_tomate" fld="961" baseField="0" baseItem="0"/>
    <dataField name="Somme de variations_alimentaire_hausse_articles_feuille" fld="962" baseField="0" baseItem="0"/>
    <dataField name="Somme de variations_alimentaire_hausse_articles_huile" fld="963" baseField="0" baseItem="0"/>
    <dataField name="Somme de variations_alimentaire_hausse_articles_beurre" fld="964" baseField="0" baseItem="0"/>
    <dataField name="Somme de variations_alimentaire_hausse_articles_sucre" fld="965" baseField="0" baseItem="0"/>
    <dataField name="Somme de variations_alimentaire_hausse_articles_sel" fld="966" baseField="0" baseItem="0"/>
    <dataField name="Somme de variations_alimentaire_hausse_articles_aucun" fld="967" baseField="0" baseItem="0"/>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E0301AE6-8B1D-43EB-812E-5F499019085F}" name="Tableau croisé dynamique7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7:Q9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0" baseField="0" baseItem="0"/>
    <dataField name="Somme de a_2_variations_hausse_articles_combustible_charbon" fld="461" baseField="0" baseItem="0"/>
    <dataField name="Somme de a_2_variations_hausse_articles_combustible_gaz" fld="462" baseField="0" baseItem="0"/>
    <dataField name="Somme de a_2_variations_hausse_articles_marmite7" fld="463" baseField="0" baseItem="0"/>
    <dataField name="Somme de a_2_variations_hausse_articles_marmite5" fld="464" baseField="0" baseItem="0"/>
    <dataField name="Somme de a_2_variations_hausse_articles_assiette" fld="465" baseField="0" baseItem="0"/>
    <dataField name="Somme de a_2_variations_hausse_articles_gobelet_plastique" fld="466" baseField="0" baseItem="0"/>
    <dataField name="Somme de a_2_variations_hausse_articles_gobelet_acier" fld="467" baseField="0" baseItem="0"/>
    <dataField name="Somme de a_2_variations_hausse_articles_bassine" fld="468" baseField="0" baseItem="0"/>
    <dataField name="Somme de a_2_variations_hausse_articles_natte" fld="469" baseField="0" baseItem="0"/>
    <dataField name="Somme de a_2_variations_hausse_articles_couverture" fld="470" baseField="0" baseItem="0"/>
    <dataField name="Somme de a_2_variations_hausse_articles_moustiquaire" fld="471" baseField="0" baseItem="0"/>
    <dataField name="Somme de a_2_variations_hausse_articles_lampe" fld="472" baseField="0" baseItem="0"/>
    <dataField name="Somme de a_2_variations_hausse_articles_pagne" fld="473" baseField="0" baseItem="0"/>
    <dataField name="Somme de a_2_variations_hausse_articles_sac_boro" fld="474" baseField="0" baseItem="0"/>
    <dataField name="Somme de a_2_variations_hausse_articles_aucun" fld="475" baseField="0" baseItem="0"/>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05118153-48A6-4AD5-91A1-F3BFA302FE7F}" name="Tableau croisé dynamique7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1:E11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4">
    <i>
      <x/>
    </i>
    <i i="1">
      <x v="1"/>
    </i>
    <i i="2">
      <x v="2"/>
    </i>
    <i i="3">
      <x v="3"/>
    </i>
  </colItems>
  <dataFields count="4">
    <dataField name="Somme de variations_alimentaire_prix_prix_constants" fld="935" baseField="0" baseItem="0"/>
    <dataField name="Somme de variations_alimentaire_prix_prix_hausse" fld="936" baseField="0" baseItem="0"/>
    <dataField name="Somme de variations_alimentaire_prix_prix_baisse" fld="937" baseField="0" baseItem="0"/>
    <dataField name="Somme de variations_alimentaire_prix_nsp" fld="938" baseField="0" baseItem="0"/>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998DE3DC-555A-407A-826D-BEE68AB43B1D}" name="Tableau croisé dynamique7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2:M6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2" baseField="0" baseItem="0"/>
    <dataField name="Somme de a_1_variations_hausse_raisons_hausse_demande_distribution" fld="213" baseField="0" baseItem="0"/>
    <dataField name="Somme de a_1_variations_hausse_raisons_hausse_change" fld="214" baseField="0" baseItem="0"/>
    <dataField name="Somme de a_1_variations_hausse_raisons_hausse_demande_clients" fld="215" baseField="0" baseItem="0"/>
    <dataField name="Somme de a_1_variations_hausse_raisons_hausse_demande_arrivees" fld="216" baseField="0" baseItem="0"/>
    <dataField name="Somme de a_1_variations_hausse_raisons_hausse_prix_fournisseurs" fld="217" baseField="0" baseItem="0"/>
    <dataField name="Somme de a_1_variations_hausse_raisons_baisse_offre_rupturestocks" fld="218" baseField="0" baseItem="0"/>
    <dataField name="Somme de a_1_variations_hausse_raisons_baisse_offre_saison_circulation" fld="219" baseField="0" baseItem="0"/>
    <dataField name="Somme de a_1_variations_hausse_raisons_baisse_offre_securite" fld="220" baseField="0" baseItem="0"/>
    <dataField name="Somme de a_1_variations_hausse_raisons_baisse_offre_production_saison" fld="221" baseField="0" baseItem="0"/>
    <dataField name="Somme de a_1_variations_hausse_raisons_autre" fld="222" baseField="0" baseItem="0"/>
    <dataField name="Somme de a_1_variations_hausse_raisons_nsp" fld="223"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55FF8861-4973-4866-9ADD-7355CC90C1D2}" name="Tableau croisé dynamique7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0:N13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h="1" x="4"/>
        <item h="1" x="2"/>
        <item h="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3">
    <i>
      <x/>
    </i>
    <i i="1">
      <x v="1"/>
    </i>
    <i i="2">
      <x v="2"/>
    </i>
    <i i="3">
      <x v="3"/>
    </i>
    <i i="4">
      <x v="4"/>
    </i>
    <i i="5">
      <x v="5"/>
    </i>
    <i i="6">
      <x v="6"/>
    </i>
    <i i="7">
      <x v="7"/>
    </i>
    <i i="8">
      <x v="8"/>
    </i>
    <i i="9">
      <x v="9"/>
    </i>
    <i i="10">
      <x v="10"/>
    </i>
    <i i="11">
      <x v="11"/>
    </i>
    <i i="12">
      <x v="12"/>
    </i>
  </colItems>
  <dataFields count="13">
    <dataField name="Somme de variations_alimentaire_hausse_raisons_hausse_couts" fld="969" baseField="0" baseItem="0"/>
    <dataField name="Somme de variations_alimentaire_hausse_raisons_hausse_demande_distribution" fld="970" baseField="0" baseItem="0"/>
    <dataField name="Somme de variations_alimentaire_hausse_raisons_hausse_change" fld="971" baseField="0" baseItem="0"/>
    <dataField name="Somme de variations_alimentaire_hausse_raisons_hausse_demande_clients" fld="972" baseField="0" baseItem="0"/>
    <dataField name="Somme de variations_alimentaire_hausse_raisons_hausse_demande_arrivees" fld="973" baseField="0" baseItem="0"/>
    <dataField name="Somme de variations_alimentaire_hausse_raisons_hausse_prix_fournisseurs" fld="974" baseField="0" baseItem="0"/>
    <dataField name="Somme de variations_alimentaire_hausse_raisons_baisse_offre_rupturestocks" fld="975" baseField="0" baseItem="0"/>
    <dataField name="Somme de variations_alimentaire_hausse_raisons_baisse_offre_saison_circulation" fld="976" baseField="0" baseItem="0"/>
    <dataField name="Somme de variations_alimentaire_hausse_raisons_baisse_offre_securite" fld="977" baseField="0" baseItem="0"/>
    <dataField name="Somme de variations_alimentaire_hausse_raisons_baisse_offre_production_saison" fld="978" baseField="0" baseItem="0"/>
    <dataField name="Somme de variations_alimentaire_hausse_raisons_autre" fld="979" baseField="0" baseItem="0"/>
    <dataField name="Somme de variations_alimentaire_hausse_raisons_nsp" fld="980" baseField="0" baseItem="0"/>
    <dataField name="Nombre de variations_alimentaire_hausse_raisons_autre_2" fld="981" subtotal="count" baseField="0" baseItem="0"/>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73D50EB9-9700-4AA2-ABEC-9F6EBA9F0633}" name="Tableau croisé dynamique7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0" baseField="0" baseItem="0"/>
    <dataField name="Somme de h_variations_hausse_raisons_hausse_demande_distribution" fld="101" baseField="0" baseItem="0"/>
    <dataField name="Somme de h_variations_hausse_raisons_hausse_change" fld="102" baseField="0" baseItem="0"/>
    <dataField name="Somme de h_variations_hausse_raisons_hausse_demande_clients" fld="103" baseField="0" baseItem="0"/>
    <dataField name="Somme de h_variations_hausse_raisons_hausse_demande_arrivees" fld="104" baseField="0" baseItem="0"/>
    <dataField name="Somme de h_variations_hausse_raisons_hausse_prix_fournisseurs" fld="105" baseField="0" baseItem="0"/>
    <dataField name="Somme de h_variations_hausse_raisons_baisse_offre_rupturestocks" fld="106" baseField="0" baseItem="0"/>
    <dataField name="Somme de h_variations_hausse_raisons_baisse_offre_saison_circulation" fld="107" baseField="0" baseItem="0"/>
    <dataField name="Somme de h_variations_hausse_raisons_baisse_offre_securite" fld="108" baseField="0" baseItem="0"/>
    <dataField name="Somme de h_variations_hausse_raisons_baisse_offre_production_saison" fld="109" baseField="0" baseItem="0"/>
    <dataField name="Somme de h_variations_hausse_raisons_autre" fld="110" baseField="0" baseItem="0"/>
    <dataField name="Somme de h_variations_hausse_raisons_nsp" fld="111" baseField="0" baseItem="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10EDC79C-62C8-447C-8903-B52574249B5A}" name="Tableau croisé dynamique7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variations_hausse_articles_bache" fld="206" baseField="0" baseItem="0"/>
    <dataField name="Somme de a_1_variations_hausse_articles_corde" fld="207" baseField="0" baseItem="0"/>
    <dataField name="Somme de a_1_variations_hausse_articles_tenaille" fld="208" baseField="0" baseItem="0"/>
    <dataField name="Somme de a_1_variations_hausse_articles_pelle" fld="209" baseField="0" baseItem="0"/>
    <dataField name="Somme de a_1_variations_hausse_articles_aucun" fld="210" baseField="0"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BF5FF955-4A4E-4C96-87D4-D45EDDC9850B}" name="Tableau croisé dynamique7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4:E8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a_2_variations_prix_prix_constants" fld="455" baseField="0" baseItem="0"/>
    <dataField name="Somme de a_2_variations_prix_prix_hausse" fld="456" baseField="0" baseItem="0"/>
    <dataField name="Somme de a_2_variations_prix_prix_baisse" fld="457" baseField="0" baseItem="0"/>
    <dataField name="Somme de a_2_variations_prix_nsp" fld="458"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EA8F643C-8202-4F7A-A4E4-D97E4315A738}" name="Tableau croisé dynamique6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ariations_prix_prix_constants" fld="90" baseField="0" baseItem="0"/>
    <dataField name="Somme de h_variations_prix_prix_hausse" fld="91" baseField="0" baseItem="0"/>
    <dataField name="Somme de h_variations_prix_prix_baisse" fld="92" baseField="0" baseItem="0"/>
    <dataField name="Somme de h_variations_prix_nsp" fld="93"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6B00210A-7D70-4049-881C-D8FFECB7D786}" name="Tableau croisé dynamique8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F3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axis="axisCol" dataField="1"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034"/>
  </colFields>
  <colItems count="5">
    <i>
      <x/>
    </i>
    <i>
      <x v="1"/>
    </i>
    <i>
      <x v="2"/>
    </i>
    <i>
      <x v="3"/>
    </i>
    <i t="grand">
      <x/>
    </i>
  </colItems>
  <dataFields count="1">
    <dataField name="Nombre de frequentation_marche" fld="1034" subtotal="count"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4C9FC72D-BDA6-478C-A293-132A771F8C5F}" name="Tableau croisé dynamique8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H1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7">
    <i>
      <x/>
    </i>
    <i i="1">
      <x v="1"/>
    </i>
    <i i="2">
      <x v="2"/>
    </i>
    <i i="3">
      <x v="3"/>
    </i>
    <i i="4">
      <x v="4"/>
    </i>
    <i i="5">
      <x v="5"/>
    </i>
    <i i="6">
      <x v="6"/>
    </i>
  </colItems>
  <dataFields count="7">
    <dataField name="Somme de modalites_acceptees_espece" fld="1027" baseField="0" baseItem="0"/>
    <dataField name="Somme de modalites_acceptees_credit" fld="1028" baseField="0" baseItem="0"/>
    <dataField name="Somme de modalites_acceptees_coupons" fld="1029" baseField="0" baseItem="0"/>
    <dataField name="Somme de modalites_acceptees_paiementmob" fld="1030" baseField="0" baseItem="0"/>
    <dataField name="Somme de modalites_acceptees_troc" fld="1031" baseField="0" baseItem="0"/>
    <dataField name="Somme de modalites_acceptees_autre" fld="1032" baseField="0" baseItem="0"/>
    <dataField name="Nombre de modalites_acceptees_autre_2" fld="1033" subtotal="count"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EB9A6994-6531-4BDF-A94B-74C730D0E6F7}" name="Tableau croisé dynamique8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0:J6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items count="2">
        <item x="0"/>
        <item t="default"/>
      </items>
    </pivotField>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accessibilite_vulnerables_hommes" fld="1047" baseField="0" baseItem="0"/>
    <dataField name="Somme de accessibilite_vulnerables_femmes" fld="1048" baseField="0" baseItem="0"/>
    <dataField name="Somme de accessibilite_vulnerables_moins18" fld="1049" baseField="0" baseItem="0"/>
    <dataField name="Somme de accessibilite_vulnerables_plus60" fld="1050" baseField="0" baseItem="0"/>
    <dataField name="Somme de accessibilite_vulnerables_handicap" fld="1051" baseField="0" baseItem="0"/>
    <dataField name="Somme de accessibilite_vulnerables_maladies" fld="1052" baseField="0" baseItem="0"/>
    <dataField name="Somme de accessibilite_vulnerables_autre" fld="1053" baseField="0" baseItem="0"/>
    <dataField name="Somme de accessibilite_vulnerables_personne" fld="1054" baseField="0" baseItem="0"/>
    <dataField name="Somme de accessibilite_vulnerables_nsp" fld="1055"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AEC08A2B-6635-4C83-B5A5-84E9CDB89736}" name="Tableau croisé dynamique8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J5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5">
        <item x="1"/>
        <item x="3"/>
        <item x="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incidents_types_agression_commercant" fld="1037" baseField="0" baseItem="0"/>
    <dataField name="Somme de incidents_types_agression_clients" fld="1038" baseField="0" baseItem="0"/>
    <dataField name="Somme de incidents_types_vols_biens" fld="1039" baseField="0" baseItem="0"/>
    <dataField name="Somme de incidents_types_vols_argent" fld="1040" baseField="0" baseItem="0"/>
    <dataField name="Somme de incidents_types_infrastructure" fld="1041" baseField="0" baseItem="0"/>
    <dataField name="Somme de incidents_types_insecurite" fld="1042" baseField="0" baseItem="0"/>
    <dataField name="Somme de incidents_types_autre" fld="1043" baseField="0" baseItem="0"/>
    <dataField name="Somme de incidents_types_nsp" fld="1044" baseField="0" baseItem="0"/>
    <dataField name="Nombre de incidents_types_autre_2" fld="1045" subtotal="count"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9106F127-F095-4635-8987-F108993D88FA}" name="Tableau croisé dynamique8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D4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5">
        <item x="1"/>
        <item x="3"/>
        <item x="2"/>
        <item x="0"/>
        <item t="default"/>
      </items>
    </pivotField>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035"/>
  </colFields>
  <colItems count="3">
    <i>
      <x/>
    </i>
    <i>
      <x v="1"/>
    </i>
    <i t="grand">
      <x/>
    </i>
  </colItems>
  <dataFields count="1">
    <dataField name="Nombre de incidents_ouinon" fld="1035" subtotal="count" showDataAs="percentOfTotal" baseField="13" baseItem="3" numFmtId="9"/>
  </dataFields>
  <formats count="12">
    <format dxfId="27">
      <pivotArea outline="0" fieldPosition="0">
        <references count="1">
          <reference field="4294967294" count="1">
            <x v="0"/>
          </reference>
        </references>
      </pivotArea>
    </format>
    <format dxfId="26">
      <pivotArea outline="0" collapsedLevelsAreSubtotals="1" fieldPosition="0"/>
    </format>
    <format dxfId="19">
      <pivotArea type="all" dataOnly="0" outline="0" fieldPosition="0"/>
    </format>
    <format dxfId="8">
      <pivotArea outline="0" collapsedLevelsAreSubtotals="1" fieldPosition="0"/>
    </format>
    <format dxfId="7">
      <pivotArea type="origin" dataOnly="0" labelOnly="1" outline="0" fieldPosition="0"/>
    </format>
    <format dxfId="6">
      <pivotArea field="1035" type="button" dataOnly="0" labelOnly="1" outline="0" axis="axisCol" fieldPosition="0"/>
    </format>
    <format dxfId="5">
      <pivotArea type="topRight" dataOnly="0" labelOnly="1" outline="0" fieldPosition="0"/>
    </format>
    <format dxfId="4">
      <pivotArea field="13" type="button" dataOnly="0" labelOnly="1" outline="0" axis="axisRow" fieldPosition="0"/>
    </format>
    <format dxfId="3">
      <pivotArea dataOnly="0" labelOnly="1" fieldPosition="0">
        <references count="1">
          <reference field="13" count="0"/>
        </references>
      </pivotArea>
    </format>
    <format dxfId="2">
      <pivotArea dataOnly="0" labelOnly="1" grandRow="1" outline="0" fieldPosition="0"/>
    </format>
    <format dxfId="1">
      <pivotArea dataOnly="0" labelOnly="1" fieldPosition="0">
        <references count="1">
          <reference field="1035"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13" Type="http://schemas.openxmlformats.org/officeDocument/2006/relationships/pivotTable" Target="../pivotTables/pivotTable19.xml"/><Relationship Id="rId3" Type="http://schemas.openxmlformats.org/officeDocument/2006/relationships/pivotTable" Target="../pivotTables/pivotTable9.xml"/><Relationship Id="rId7" Type="http://schemas.openxmlformats.org/officeDocument/2006/relationships/pivotTable" Target="../pivotTables/pivotTable13.xml"/><Relationship Id="rId12" Type="http://schemas.openxmlformats.org/officeDocument/2006/relationships/pivotTable" Target="../pivotTables/pivotTable18.xml"/><Relationship Id="rId17" Type="http://schemas.openxmlformats.org/officeDocument/2006/relationships/printerSettings" Target="../printerSettings/printerSettings3.bin"/><Relationship Id="rId2" Type="http://schemas.openxmlformats.org/officeDocument/2006/relationships/pivotTable" Target="../pivotTables/pivotTable8.xml"/><Relationship Id="rId16" Type="http://schemas.openxmlformats.org/officeDocument/2006/relationships/pivotTable" Target="../pivotTables/pivotTable22.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openxmlformats.org/officeDocument/2006/relationships/pivotTable" Target="../pivotTables/pivotTable17.xml"/><Relationship Id="rId5" Type="http://schemas.openxmlformats.org/officeDocument/2006/relationships/pivotTable" Target="../pivotTables/pivotTable11.xml"/><Relationship Id="rId15" Type="http://schemas.openxmlformats.org/officeDocument/2006/relationships/pivotTable" Target="../pivotTables/pivotTable21.xml"/><Relationship Id="rId10" Type="http://schemas.openxmlformats.org/officeDocument/2006/relationships/pivotTable" Target="../pivotTables/pivotTable16.xml"/><Relationship Id="rId4" Type="http://schemas.openxmlformats.org/officeDocument/2006/relationships/pivotTable" Target="../pivotTables/pivotTable10.xml"/><Relationship Id="rId9" Type="http://schemas.openxmlformats.org/officeDocument/2006/relationships/pivotTable" Target="../pivotTables/pivotTable15.xml"/><Relationship Id="rId14" Type="http://schemas.openxmlformats.org/officeDocument/2006/relationships/pivotTable" Target="../pivotTables/pivotTable20.xml"/></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35.xml"/><Relationship Id="rId18" Type="http://schemas.openxmlformats.org/officeDocument/2006/relationships/pivotTable" Target="../pivotTables/pivotTable40.xml"/><Relationship Id="rId26" Type="http://schemas.openxmlformats.org/officeDocument/2006/relationships/pivotTable" Target="../pivotTables/pivotTable48.xml"/><Relationship Id="rId39" Type="http://schemas.openxmlformats.org/officeDocument/2006/relationships/pivotTable" Target="../pivotTables/pivotTable61.xml"/><Relationship Id="rId21" Type="http://schemas.openxmlformats.org/officeDocument/2006/relationships/pivotTable" Target="../pivotTables/pivotTable43.xml"/><Relationship Id="rId34" Type="http://schemas.openxmlformats.org/officeDocument/2006/relationships/pivotTable" Target="../pivotTables/pivotTable56.xml"/><Relationship Id="rId42" Type="http://schemas.openxmlformats.org/officeDocument/2006/relationships/pivotTable" Target="../pivotTables/pivotTable64.xml"/><Relationship Id="rId47" Type="http://schemas.openxmlformats.org/officeDocument/2006/relationships/pivotTable" Target="../pivotTables/pivotTable69.xml"/><Relationship Id="rId7" Type="http://schemas.openxmlformats.org/officeDocument/2006/relationships/pivotTable" Target="../pivotTables/pivotTable29.xml"/><Relationship Id="rId2" Type="http://schemas.openxmlformats.org/officeDocument/2006/relationships/pivotTable" Target="../pivotTables/pivotTable24.xml"/><Relationship Id="rId16" Type="http://schemas.openxmlformats.org/officeDocument/2006/relationships/pivotTable" Target="../pivotTables/pivotTable38.xml"/><Relationship Id="rId29" Type="http://schemas.openxmlformats.org/officeDocument/2006/relationships/pivotTable" Target="../pivotTables/pivotTable51.xml"/><Relationship Id="rId11" Type="http://schemas.openxmlformats.org/officeDocument/2006/relationships/pivotTable" Target="../pivotTables/pivotTable33.xml"/><Relationship Id="rId24" Type="http://schemas.openxmlformats.org/officeDocument/2006/relationships/pivotTable" Target="../pivotTables/pivotTable46.xml"/><Relationship Id="rId32" Type="http://schemas.openxmlformats.org/officeDocument/2006/relationships/pivotTable" Target="../pivotTables/pivotTable54.xml"/><Relationship Id="rId37" Type="http://schemas.openxmlformats.org/officeDocument/2006/relationships/pivotTable" Target="../pivotTables/pivotTable59.xml"/><Relationship Id="rId40" Type="http://schemas.openxmlformats.org/officeDocument/2006/relationships/pivotTable" Target="../pivotTables/pivotTable62.xml"/><Relationship Id="rId45" Type="http://schemas.openxmlformats.org/officeDocument/2006/relationships/pivotTable" Target="../pivotTables/pivotTable67.xml"/><Relationship Id="rId5" Type="http://schemas.openxmlformats.org/officeDocument/2006/relationships/pivotTable" Target="../pivotTables/pivotTable27.xml"/><Relationship Id="rId15" Type="http://schemas.openxmlformats.org/officeDocument/2006/relationships/pivotTable" Target="../pivotTables/pivotTable37.xml"/><Relationship Id="rId23" Type="http://schemas.openxmlformats.org/officeDocument/2006/relationships/pivotTable" Target="../pivotTables/pivotTable45.xml"/><Relationship Id="rId28" Type="http://schemas.openxmlformats.org/officeDocument/2006/relationships/pivotTable" Target="../pivotTables/pivotTable50.xml"/><Relationship Id="rId36" Type="http://schemas.openxmlformats.org/officeDocument/2006/relationships/pivotTable" Target="../pivotTables/pivotTable58.xml"/><Relationship Id="rId49" Type="http://schemas.openxmlformats.org/officeDocument/2006/relationships/printerSettings" Target="../printerSettings/printerSettings4.bin"/><Relationship Id="rId10" Type="http://schemas.openxmlformats.org/officeDocument/2006/relationships/pivotTable" Target="../pivotTables/pivotTable32.xml"/><Relationship Id="rId19" Type="http://schemas.openxmlformats.org/officeDocument/2006/relationships/pivotTable" Target="../pivotTables/pivotTable41.xml"/><Relationship Id="rId31" Type="http://schemas.openxmlformats.org/officeDocument/2006/relationships/pivotTable" Target="../pivotTables/pivotTable53.xml"/><Relationship Id="rId44" Type="http://schemas.openxmlformats.org/officeDocument/2006/relationships/pivotTable" Target="../pivotTables/pivotTable66.xml"/><Relationship Id="rId4" Type="http://schemas.openxmlformats.org/officeDocument/2006/relationships/pivotTable" Target="../pivotTables/pivotTable26.xml"/><Relationship Id="rId9" Type="http://schemas.openxmlformats.org/officeDocument/2006/relationships/pivotTable" Target="../pivotTables/pivotTable31.xml"/><Relationship Id="rId14" Type="http://schemas.openxmlformats.org/officeDocument/2006/relationships/pivotTable" Target="../pivotTables/pivotTable36.xml"/><Relationship Id="rId22" Type="http://schemas.openxmlformats.org/officeDocument/2006/relationships/pivotTable" Target="../pivotTables/pivotTable44.xml"/><Relationship Id="rId27" Type="http://schemas.openxmlformats.org/officeDocument/2006/relationships/pivotTable" Target="../pivotTables/pivotTable49.xml"/><Relationship Id="rId30" Type="http://schemas.openxmlformats.org/officeDocument/2006/relationships/pivotTable" Target="../pivotTables/pivotTable52.xml"/><Relationship Id="rId35" Type="http://schemas.openxmlformats.org/officeDocument/2006/relationships/pivotTable" Target="../pivotTables/pivotTable57.xml"/><Relationship Id="rId43" Type="http://schemas.openxmlformats.org/officeDocument/2006/relationships/pivotTable" Target="../pivotTables/pivotTable65.xml"/><Relationship Id="rId48" Type="http://schemas.openxmlformats.org/officeDocument/2006/relationships/pivotTable" Target="../pivotTables/pivotTable70.xml"/><Relationship Id="rId8" Type="http://schemas.openxmlformats.org/officeDocument/2006/relationships/pivotTable" Target="../pivotTables/pivotTable30.xml"/><Relationship Id="rId3" Type="http://schemas.openxmlformats.org/officeDocument/2006/relationships/pivotTable" Target="../pivotTables/pivotTable25.xml"/><Relationship Id="rId12" Type="http://schemas.openxmlformats.org/officeDocument/2006/relationships/pivotTable" Target="../pivotTables/pivotTable34.xml"/><Relationship Id="rId17" Type="http://schemas.openxmlformats.org/officeDocument/2006/relationships/pivotTable" Target="../pivotTables/pivotTable39.xml"/><Relationship Id="rId25" Type="http://schemas.openxmlformats.org/officeDocument/2006/relationships/pivotTable" Target="../pivotTables/pivotTable47.xml"/><Relationship Id="rId33" Type="http://schemas.openxmlformats.org/officeDocument/2006/relationships/pivotTable" Target="../pivotTables/pivotTable55.xml"/><Relationship Id="rId38" Type="http://schemas.openxmlformats.org/officeDocument/2006/relationships/pivotTable" Target="../pivotTables/pivotTable60.xml"/><Relationship Id="rId46" Type="http://schemas.openxmlformats.org/officeDocument/2006/relationships/pivotTable" Target="../pivotTables/pivotTable68.xml"/><Relationship Id="rId20" Type="http://schemas.openxmlformats.org/officeDocument/2006/relationships/pivotTable" Target="../pivotTables/pivotTable42.xml"/><Relationship Id="rId41" Type="http://schemas.openxmlformats.org/officeDocument/2006/relationships/pivotTable" Target="../pivotTables/pivotTable63.xml"/><Relationship Id="rId1" Type="http://schemas.openxmlformats.org/officeDocument/2006/relationships/pivotTable" Target="../pivotTables/pivotTable23.xml"/><Relationship Id="rId6" Type="http://schemas.openxmlformats.org/officeDocument/2006/relationships/pivotTable" Target="../pivotTables/pivotTable28.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78.xml"/><Relationship Id="rId3" Type="http://schemas.openxmlformats.org/officeDocument/2006/relationships/pivotTable" Target="../pivotTables/pivotTable73.xml"/><Relationship Id="rId7" Type="http://schemas.openxmlformats.org/officeDocument/2006/relationships/pivotTable" Target="../pivotTables/pivotTable77.xml"/><Relationship Id="rId12" Type="http://schemas.openxmlformats.org/officeDocument/2006/relationships/pivotTable" Target="../pivotTables/pivotTable82.xml"/><Relationship Id="rId2" Type="http://schemas.openxmlformats.org/officeDocument/2006/relationships/pivotTable" Target="../pivotTables/pivotTable72.xml"/><Relationship Id="rId1" Type="http://schemas.openxmlformats.org/officeDocument/2006/relationships/pivotTable" Target="../pivotTables/pivotTable71.xml"/><Relationship Id="rId6" Type="http://schemas.openxmlformats.org/officeDocument/2006/relationships/pivotTable" Target="../pivotTables/pivotTable76.xml"/><Relationship Id="rId11" Type="http://schemas.openxmlformats.org/officeDocument/2006/relationships/pivotTable" Target="../pivotTables/pivotTable81.xml"/><Relationship Id="rId5" Type="http://schemas.openxmlformats.org/officeDocument/2006/relationships/pivotTable" Target="../pivotTables/pivotTable75.xml"/><Relationship Id="rId10" Type="http://schemas.openxmlformats.org/officeDocument/2006/relationships/pivotTable" Target="../pivotTables/pivotTable80.xml"/><Relationship Id="rId4" Type="http://schemas.openxmlformats.org/officeDocument/2006/relationships/pivotTable" Target="../pivotTables/pivotTable74.xml"/><Relationship Id="rId9" Type="http://schemas.openxmlformats.org/officeDocument/2006/relationships/pivotTable" Target="../pivotTables/pivotTable79.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5.xml"/><Relationship Id="rId2" Type="http://schemas.openxmlformats.org/officeDocument/2006/relationships/pivotTable" Target="../pivotTables/pivotTable84.xml"/><Relationship Id="rId1" Type="http://schemas.openxmlformats.org/officeDocument/2006/relationships/pivotTable" Target="../pivotTables/pivotTable83.xml"/><Relationship Id="rId5" Type="http://schemas.openxmlformats.org/officeDocument/2006/relationships/pivotTable" Target="../pivotTables/pivotTable87.xml"/><Relationship Id="rId4" Type="http://schemas.openxmlformats.org/officeDocument/2006/relationships/pivotTable" Target="../pivotTables/pivotTable8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4"/>
  <sheetViews>
    <sheetView showGridLines="0" topLeftCell="A9" zoomScale="90" zoomScaleNormal="90" workbookViewId="0">
      <selection activeCell="E9" sqref="E9"/>
    </sheetView>
  </sheetViews>
  <sheetFormatPr baseColWidth="10"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138" t="s">
        <v>0</v>
      </c>
      <c r="B1" s="138"/>
      <c r="C1" s="138"/>
    </row>
    <row r="2" spans="1:9" ht="16" x14ac:dyDescent="0.35">
      <c r="A2" s="139" t="s">
        <v>1</v>
      </c>
      <c r="B2" s="139"/>
      <c r="C2" s="139"/>
    </row>
    <row r="3" spans="1:9" ht="133.5" customHeight="1" x14ac:dyDescent="0.35">
      <c r="A3" s="21" t="s">
        <v>2</v>
      </c>
      <c r="B3" s="140" t="s">
        <v>3</v>
      </c>
      <c r="C3" s="140"/>
      <c r="E3" s="25" t="s">
        <v>4</v>
      </c>
      <c r="I3" s="26" t="s">
        <v>5</v>
      </c>
    </row>
    <row r="4" spans="1:9" ht="174" customHeight="1" x14ac:dyDescent="0.35">
      <c r="A4" s="21" t="s">
        <v>6</v>
      </c>
      <c r="B4" s="140" t="s">
        <v>7</v>
      </c>
      <c r="C4" s="140"/>
      <c r="E4" s="25" t="s">
        <v>8</v>
      </c>
    </row>
    <row r="5" spans="1:9" ht="15" customHeight="1" x14ac:dyDescent="0.35">
      <c r="A5" s="21" t="s">
        <v>9</v>
      </c>
      <c r="B5" s="141" t="s">
        <v>10</v>
      </c>
      <c r="C5" s="141"/>
    </row>
    <row r="6" spans="1:9" x14ac:dyDescent="0.35">
      <c r="A6" s="21" t="s">
        <v>11</v>
      </c>
      <c r="B6" s="140" t="s">
        <v>12</v>
      </c>
      <c r="C6" s="140"/>
    </row>
    <row r="7" spans="1:9" ht="66" customHeight="1" x14ac:dyDescent="0.35">
      <c r="A7" s="21" t="s">
        <v>13</v>
      </c>
      <c r="B7" s="136" t="s">
        <v>14</v>
      </c>
      <c r="C7" s="136"/>
    </row>
    <row r="8" spans="1:9" x14ac:dyDescent="0.35">
      <c r="A8" s="21" t="s">
        <v>15</v>
      </c>
      <c r="B8" s="137">
        <v>5</v>
      </c>
      <c r="C8" s="137"/>
    </row>
    <row r="9" spans="1:9" x14ac:dyDescent="0.35">
      <c r="A9" s="21" t="s">
        <v>16</v>
      </c>
      <c r="B9" s="137">
        <v>164</v>
      </c>
      <c r="C9" s="137"/>
    </row>
    <row r="10" spans="1:9" x14ac:dyDescent="0.35">
      <c r="A10" s="131" t="s">
        <v>17</v>
      </c>
      <c r="B10" s="132"/>
      <c r="C10" s="133"/>
    </row>
    <row r="11" spans="1:9" x14ac:dyDescent="0.35">
      <c r="A11" s="21" t="s">
        <v>18</v>
      </c>
      <c r="B11" s="134" t="s">
        <v>19</v>
      </c>
      <c r="C11" s="135"/>
    </row>
    <row r="12" spans="1:9" x14ac:dyDescent="0.35">
      <c r="A12" s="21" t="s">
        <v>20</v>
      </c>
      <c r="B12" s="134" t="s">
        <v>21</v>
      </c>
      <c r="C12" s="135"/>
    </row>
    <row r="13" spans="1:9" ht="14.5" customHeight="1" x14ac:dyDescent="0.35">
      <c r="A13" s="21" t="s">
        <v>22</v>
      </c>
      <c r="B13" s="134" t="s">
        <v>23</v>
      </c>
      <c r="C13" s="135"/>
    </row>
    <row r="14" spans="1:9" ht="31.5" customHeight="1" x14ac:dyDescent="0.35">
      <c r="A14" s="21" t="s">
        <v>24</v>
      </c>
      <c r="B14" s="134" t="s">
        <v>25</v>
      </c>
      <c r="C14" s="135"/>
    </row>
    <row r="15" spans="1:9" ht="31.5" customHeight="1" x14ac:dyDescent="0.35">
      <c r="A15" s="21" t="s">
        <v>26</v>
      </c>
      <c r="B15" s="134" t="s">
        <v>27</v>
      </c>
      <c r="C15" s="135"/>
    </row>
    <row r="16" spans="1:9" ht="23.5" customHeight="1" x14ac:dyDescent="0.35">
      <c r="A16" s="21" t="s">
        <v>28</v>
      </c>
      <c r="B16" s="134" t="s">
        <v>27</v>
      </c>
      <c r="C16" s="135"/>
    </row>
    <row r="17" spans="1:3" ht="23.5" customHeight="1" x14ac:dyDescent="0.35">
      <c r="A17" s="21" t="s">
        <v>29</v>
      </c>
      <c r="B17" s="134" t="s">
        <v>30</v>
      </c>
      <c r="C17" s="135"/>
    </row>
    <row r="18" spans="1:3" ht="14.5" customHeight="1" x14ac:dyDescent="0.35">
      <c r="A18" s="21" t="s">
        <v>31</v>
      </c>
      <c r="B18" s="134" t="s">
        <v>32</v>
      </c>
      <c r="C18" s="135"/>
    </row>
    <row r="19" spans="1:3" ht="35.15" customHeight="1" x14ac:dyDescent="0.35">
      <c r="A19" s="21" t="s">
        <v>33</v>
      </c>
      <c r="B19" s="134" t="s">
        <v>34</v>
      </c>
      <c r="C19" s="135"/>
    </row>
    <row r="20" spans="1:3" ht="14.5" customHeight="1" x14ac:dyDescent="0.35">
      <c r="A20" s="21" t="s">
        <v>35</v>
      </c>
      <c r="B20" s="134" t="s">
        <v>36</v>
      </c>
      <c r="C20" s="135"/>
    </row>
    <row r="21" spans="1:3" ht="15" customHeight="1" x14ac:dyDescent="0.35">
      <c r="A21" s="21" t="s">
        <v>37</v>
      </c>
      <c r="B21" s="134" t="s">
        <v>38</v>
      </c>
      <c r="C21" s="135"/>
    </row>
    <row r="22" spans="1:3" x14ac:dyDescent="0.35">
      <c r="A22" s="131" t="s">
        <v>39</v>
      </c>
      <c r="B22" s="132"/>
      <c r="C22" s="133"/>
    </row>
    <row r="23" spans="1:3" ht="14.5" customHeight="1" x14ac:dyDescent="0.35">
      <c r="A23" s="22" t="s">
        <v>40</v>
      </c>
      <c r="B23" s="142" t="s">
        <v>41</v>
      </c>
      <c r="C23" s="143"/>
    </row>
    <row r="24" spans="1:3" x14ac:dyDescent="0.35">
      <c r="A24" s="23" t="s">
        <v>42</v>
      </c>
      <c r="B24" s="144" t="s">
        <v>43</v>
      </c>
      <c r="C24" s="145"/>
    </row>
  </sheetData>
  <mergeCells count="24">
    <mergeCell ref="A22:C22"/>
    <mergeCell ref="B23:C23"/>
    <mergeCell ref="B24:C24"/>
    <mergeCell ref="B20:C20"/>
    <mergeCell ref="B21:C21"/>
    <mergeCell ref="B7:C7"/>
    <mergeCell ref="B8:C8"/>
    <mergeCell ref="B9:C9"/>
    <mergeCell ref="A1:C1"/>
    <mergeCell ref="A2:C2"/>
    <mergeCell ref="B3:C3"/>
    <mergeCell ref="B4:C4"/>
    <mergeCell ref="B5:C5"/>
    <mergeCell ref="B6:C6"/>
    <mergeCell ref="A10:C10"/>
    <mergeCell ref="B11:C11"/>
    <mergeCell ref="B12:C12"/>
    <mergeCell ref="B13:C13"/>
    <mergeCell ref="B19:C19"/>
    <mergeCell ref="B14:C14"/>
    <mergeCell ref="B18:C18"/>
    <mergeCell ref="B16:C16"/>
    <mergeCell ref="B17:C17"/>
    <mergeCell ref="B15:C15"/>
  </mergeCells>
  <conditionalFormatting sqref="A3:B9 A10 A22:A24 A11:B21">
    <cfRule type="expression" dxfId="21" priority="3">
      <formula>MOD(ROW(),2)</formula>
    </cfRule>
  </conditionalFormatting>
  <conditionalFormatting sqref="B23">
    <cfRule type="expression" dxfId="20" priority="1">
      <formula>MOD(ROW(),2)</formula>
    </cfRule>
  </conditionalFormatting>
  <hyperlinks>
    <hyperlink ref="B5:C5" r:id="rId1" display="Termes de references " xr:uid="{197D3C07-14D7-4D8B-8B96-92CF0AF20FE6}"/>
    <hyperlink ref="B23" r:id="rId2" xr:uid="{06080ABE-88F9-48EE-AB5B-AE2202CC085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A165"/>
  <sheetViews>
    <sheetView topLeftCell="A50" workbookViewId="0">
      <selection activeCell="E165" sqref="E165"/>
    </sheetView>
  </sheetViews>
  <sheetFormatPr baseColWidth="10" defaultColWidth="8.81640625" defaultRowHeight="14.5" x14ac:dyDescent="0.35"/>
  <cols>
    <col min="2" max="2" width="36.54296875" bestFit="1" customWidth="1"/>
    <col min="3" max="3" width="20.7265625" style="98" customWidth="1"/>
    <col min="5" max="6" width="20.7265625" style="2" customWidth="1"/>
    <col min="11" max="11" width="20.7265625" style="98" customWidth="1"/>
    <col min="12" max="12" width="15.81640625" bestFit="1" customWidth="1"/>
    <col min="13" max="13" width="11.1796875" bestFit="1" customWidth="1"/>
    <col min="14" max="14" width="18.26953125" bestFit="1" customWidth="1"/>
    <col min="15" max="15" width="13.54296875" bestFit="1" customWidth="1"/>
    <col min="16" max="16" width="12" bestFit="1" customWidth="1"/>
    <col min="17" max="17" width="9" bestFit="1" customWidth="1"/>
    <col min="19" max="19" width="23.453125" bestFit="1" customWidth="1"/>
    <col min="21" max="21" width="14.7265625" bestFit="1" customWidth="1"/>
    <col min="33" max="33" width="16.81640625" bestFit="1" customWidth="1"/>
    <col min="34" max="34" width="23.7265625" customWidth="1"/>
    <col min="1062" max="1062" width="20.7265625" style="2" customWidth="1"/>
  </cols>
  <sheetData>
    <row r="1" spans="1:1067" s="1" customFormat="1" x14ac:dyDescent="0.35">
      <c r="A1" s="1" t="s">
        <v>44</v>
      </c>
      <c r="B1" s="1" t="s">
        <v>45</v>
      </c>
      <c r="C1" s="1" t="s">
        <v>46</v>
      </c>
      <c r="D1" s="1" t="s">
        <v>47</v>
      </c>
      <c r="E1" s="1" t="s">
        <v>48</v>
      </c>
      <c r="F1" s="1" t="s">
        <v>49</v>
      </c>
      <c r="G1" s="1" t="s">
        <v>50</v>
      </c>
      <c r="H1" s="1" t="s">
        <v>51</v>
      </c>
      <c r="I1" s="1" t="s">
        <v>52</v>
      </c>
      <c r="J1" s="1" t="s">
        <v>53</v>
      </c>
      <c r="K1" s="1" t="s">
        <v>54</v>
      </c>
      <c r="L1" s="1" t="s">
        <v>55</v>
      </c>
      <c r="M1" s="1" t="s">
        <v>56</v>
      </c>
      <c r="N1" s="1" t="s">
        <v>57</v>
      </c>
      <c r="O1" s="1" t="s">
        <v>58</v>
      </c>
      <c r="P1" s="1" t="s">
        <v>59</v>
      </c>
      <c r="Q1" s="1" t="s">
        <v>60</v>
      </c>
      <c r="R1" s="1" t="s">
        <v>61</v>
      </c>
      <c r="S1" s="1" t="s">
        <v>62</v>
      </c>
      <c r="T1" s="1" t="s">
        <v>63</v>
      </c>
      <c r="U1" s="1" t="s">
        <v>64</v>
      </c>
      <c r="V1" s="1" t="s">
        <v>65</v>
      </c>
      <c r="W1" s="1" t="s">
        <v>66</v>
      </c>
      <c r="X1" s="1" t="s">
        <v>67</v>
      </c>
      <c r="Y1" s="1" t="s">
        <v>68</v>
      </c>
      <c r="Z1" s="1" t="s">
        <v>69</v>
      </c>
      <c r="AA1" s="1" t="s">
        <v>70</v>
      </c>
      <c r="AB1" s="1" t="s">
        <v>71</v>
      </c>
      <c r="AC1" s="1" t="s">
        <v>72</v>
      </c>
      <c r="AD1" s="1" t="s">
        <v>73</v>
      </c>
      <c r="AE1" s="1" t="s">
        <v>74</v>
      </c>
      <c r="AF1" s="1" t="s">
        <v>75</v>
      </c>
      <c r="AG1" s="1" t="s">
        <v>76</v>
      </c>
      <c r="AH1" s="1" t="s">
        <v>77</v>
      </c>
      <c r="AI1" s="1" t="s">
        <v>78</v>
      </c>
      <c r="AJ1" s="1" t="s">
        <v>79</v>
      </c>
      <c r="AK1" s="1" t="s">
        <v>80</v>
      </c>
      <c r="AL1" s="1" t="s">
        <v>81</v>
      </c>
      <c r="AM1" s="1" t="s">
        <v>82</v>
      </c>
      <c r="AN1" s="1" t="s">
        <v>83</v>
      </c>
      <c r="AO1" s="1" t="s">
        <v>84</v>
      </c>
      <c r="AP1" s="1" t="s">
        <v>85</v>
      </c>
      <c r="AQ1" s="1" t="s">
        <v>86</v>
      </c>
      <c r="AR1" s="1" t="s">
        <v>87</v>
      </c>
      <c r="AS1" s="1" t="s">
        <v>88</v>
      </c>
      <c r="AT1" s="1" t="s">
        <v>89</v>
      </c>
      <c r="AU1" s="1" t="s">
        <v>90</v>
      </c>
      <c r="AV1" s="1" t="s">
        <v>91</v>
      </c>
      <c r="AW1" s="1" t="s">
        <v>92</v>
      </c>
      <c r="AX1" s="1" t="s">
        <v>93</v>
      </c>
      <c r="AY1" s="1" t="s">
        <v>94</v>
      </c>
      <c r="AZ1" s="1" t="s">
        <v>95</v>
      </c>
      <c r="BA1" s="1" t="s">
        <v>96</v>
      </c>
      <c r="BB1" s="1" t="s">
        <v>97</v>
      </c>
      <c r="BC1" s="1" t="s">
        <v>98</v>
      </c>
      <c r="BD1" s="1" t="s">
        <v>99</v>
      </c>
      <c r="BE1" s="1" t="s">
        <v>100</v>
      </c>
      <c r="BF1" s="1" t="s">
        <v>101</v>
      </c>
      <c r="BG1" s="1" t="s">
        <v>102</v>
      </c>
      <c r="BH1" s="1" t="s">
        <v>103</v>
      </c>
      <c r="BI1" s="1" t="s">
        <v>104</v>
      </c>
      <c r="BJ1" s="1" t="s">
        <v>105</v>
      </c>
      <c r="BK1" s="1" t="s">
        <v>106</v>
      </c>
      <c r="BL1" s="1" t="s">
        <v>107</v>
      </c>
      <c r="BM1" s="1" t="s">
        <v>108</v>
      </c>
      <c r="BN1" s="1" t="s">
        <v>109</v>
      </c>
      <c r="BO1" s="1" t="s">
        <v>110</v>
      </c>
      <c r="BP1" s="1" t="s">
        <v>111</v>
      </c>
      <c r="BQ1" s="1" t="s">
        <v>112</v>
      </c>
      <c r="BR1" s="1" t="s">
        <v>113</v>
      </c>
      <c r="BS1" s="1" t="s">
        <v>114</v>
      </c>
      <c r="BT1" s="1" t="s">
        <v>115</v>
      </c>
      <c r="BU1" s="1" t="s">
        <v>116</v>
      </c>
      <c r="BV1" s="1" t="s">
        <v>117</v>
      </c>
      <c r="BW1" s="1" t="s">
        <v>118</v>
      </c>
      <c r="BX1" s="1" t="s">
        <v>119</v>
      </c>
      <c r="BY1" s="1" t="s">
        <v>120</v>
      </c>
      <c r="BZ1" s="1" t="s">
        <v>121</v>
      </c>
      <c r="CA1" s="1" t="s">
        <v>122</v>
      </c>
      <c r="CB1" s="1" t="s">
        <v>123</v>
      </c>
      <c r="CC1" s="1" t="s">
        <v>124</v>
      </c>
      <c r="CD1" s="1" t="s">
        <v>125</v>
      </c>
      <c r="CE1" s="1" t="s">
        <v>126</v>
      </c>
      <c r="CF1" s="1" t="s">
        <v>127</v>
      </c>
      <c r="CG1" s="1" t="s">
        <v>128</v>
      </c>
      <c r="CH1" s="1" t="s">
        <v>129</v>
      </c>
      <c r="CI1" s="1" t="s">
        <v>130</v>
      </c>
      <c r="CJ1" s="1" t="s">
        <v>131</v>
      </c>
      <c r="CK1" s="1" t="s">
        <v>132</v>
      </c>
      <c r="CL1" s="1" t="s">
        <v>133</v>
      </c>
      <c r="CM1" s="1" t="s">
        <v>134</v>
      </c>
      <c r="CN1" s="1" t="s">
        <v>135</v>
      </c>
      <c r="CO1" s="1" t="s">
        <v>136</v>
      </c>
      <c r="CP1" s="1" t="s">
        <v>137</v>
      </c>
      <c r="CQ1" s="1" t="s">
        <v>138</v>
      </c>
      <c r="CR1" s="1" t="s">
        <v>139</v>
      </c>
      <c r="CS1" s="1" t="s">
        <v>140</v>
      </c>
      <c r="CT1" s="1" t="s">
        <v>141</v>
      </c>
      <c r="CU1" s="1" t="s">
        <v>142</v>
      </c>
      <c r="CV1" s="1" t="s">
        <v>143</v>
      </c>
      <c r="CW1" s="1" t="s">
        <v>144</v>
      </c>
      <c r="CX1" s="1" t="s">
        <v>145</v>
      </c>
      <c r="CY1" s="1" t="s">
        <v>146</v>
      </c>
      <c r="CZ1" s="1" t="s">
        <v>147</v>
      </c>
      <c r="DA1" s="1" t="s">
        <v>148</v>
      </c>
      <c r="DB1" s="1" t="s">
        <v>149</v>
      </c>
      <c r="DC1" s="1" t="s">
        <v>150</v>
      </c>
      <c r="DD1" s="1" t="s">
        <v>151</v>
      </c>
      <c r="DE1" s="1" t="s">
        <v>152</v>
      </c>
      <c r="DF1" s="1" t="s">
        <v>153</v>
      </c>
      <c r="DG1" s="1" t="s">
        <v>154</v>
      </c>
      <c r="DH1" s="1" t="s">
        <v>155</v>
      </c>
      <c r="DI1" s="1" t="s">
        <v>156</v>
      </c>
      <c r="DJ1" s="1" t="s">
        <v>157</v>
      </c>
      <c r="DK1" s="1" t="s">
        <v>158</v>
      </c>
      <c r="DL1" s="1" t="s">
        <v>159</v>
      </c>
      <c r="DM1" s="1" t="s">
        <v>160</v>
      </c>
      <c r="DN1" s="1" t="s">
        <v>161</v>
      </c>
      <c r="DO1" s="1" t="s">
        <v>162</v>
      </c>
      <c r="DP1" s="1" t="s">
        <v>163</v>
      </c>
      <c r="DQ1" s="1" t="s">
        <v>164</v>
      </c>
      <c r="DR1" s="1" t="s">
        <v>165</v>
      </c>
      <c r="DS1" s="1" t="s">
        <v>166</v>
      </c>
      <c r="DT1" s="1" t="s">
        <v>167</v>
      </c>
      <c r="DU1" s="1" t="s">
        <v>168</v>
      </c>
      <c r="DV1" s="1" t="s">
        <v>169</v>
      </c>
      <c r="DW1" s="1" t="s">
        <v>170</v>
      </c>
      <c r="DX1" s="1" t="s">
        <v>171</v>
      </c>
      <c r="DY1" s="1" t="s">
        <v>172</v>
      </c>
      <c r="DZ1" s="1" t="s">
        <v>173</v>
      </c>
      <c r="EA1" s="1" t="s">
        <v>174</v>
      </c>
      <c r="EB1" s="1" t="s">
        <v>175</v>
      </c>
      <c r="EC1" s="1" t="s">
        <v>176</v>
      </c>
      <c r="ED1" s="1" t="s">
        <v>177</v>
      </c>
      <c r="EE1" s="1" t="s">
        <v>178</v>
      </c>
      <c r="EF1" s="1" t="s">
        <v>179</v>
      </c>
      <c r="EG1" s="1" t="s">
        <v>180</v>
      </c>
      <c r="EH1" s="1" t="s">
        <v>181</v>
      </c>
      <c r="EI1" s="1" t="s">
        <v>182</v>
      </c>
      <c r="EJ1" s="1" t="s">
        <v>183</v>
      </c>
      <c r="EK1" s="1" t="s">
        <v>184</v>
      </c>
      <c r="EL1" s="1" t="s">
        <v>185</v>
      </c>
      <c r="EM1" s="1" t="s">
        <v>186</v>
      </c>
      <c r="EN1" s="1" t="s">
        <v>187</v>
      </c>
      <c r="EO1" s="1" t="s">
        <v>188</v>
      </c>
      <c r="EP1" s="1" t="s">
        <v>189</v>
      </c>
      <c r="EQ1" s="1" t="s">
        <v>190</v>
      </c>
      <c r="ER1" s="1" t="s">
        <v>191</v>
      </c>
      <c r="ES1" s="1" t="s">
        <v>192</v>
      </c>
      <c r="ET1" s="1" t="s">
        <v>193</v>
      </c>
      <c r="EU1" s="1" t="s">
        <v>194</v>
      </c>
      <c r="EV1" s="1" t="s">
        <v>195</v>
      </c>
      <c r="EW1" s="1" t="s">
        <v>196</v>
      </c>
      <c r="EX1" s="1" t="s">
        <v>197</v>
      </c>
      <c r="EY1" s="1" t="s">
        <v>198</v>
      </c>
      <c r="EZ1" s="1" t="s">
        <v>199</v>
      </c>
      <c r="FA1" s="1" t="s">
        <v>200</v>
      </c>
      <c r="FB1" s="1" t="s">
        <v>201</v>
      </c>
      <c r="FC1" s="1" t="s">
        <v>202</v>
      </c>
      <c r="FD1" s="1" t="s">
        <v>203</v>
      </c>
      <c r="FE1" s="1" t="s">
        <v>204</v>
      </c>
      <c r="FF1" s="1" t="s">
        <v>205</v>
      </c>
      <c r="FG1" s="1" t="s">
        <v>206</v>
      </c>
      <c r="FH1" s="1" t="s">
        <v>207</v>
      </c>
      <c r="FI1" s="1" t="s">
        <v>208</v>
      </c>
      <c r="FJ1" s="1" t="s">
        <v>209</v>
      </c>
      <c r="FK1" s="1" t="s">
        <v>210</v>
      </c>
      <c r="FL1" s="1" t="s">
        <v>211</v>
      </c>
      <c r="FM1" s="1" t="s">
        <v>212</v>
      </c>
      <c r="FN1" s="1" t="s">
        <v>213</v>
      </c>
      <c r="FO1" s="1" t="s">
        <v>214</v>
      </c>
      <c r="FP1" s="1" t="s">
        <v>215</v>
      </c>
      <c r="FQ1" s="1" t="s">
        <v>216</v>
      </c>
      <c r="FR1" s="1" t="s">
        <v>217</v>
      </c>
      <c r="FS1" s="1" t="s">
        <v>218</v>
      </c>
      <c r="FT1" s="1" t="s">
        <v>219</v>
      </c>
      <c r="FU1" s="1" t="s">
        <v>220</v>
      </c>
      <c r="FV1" s="1" t="s">
        <v>221</v>
      </c>
      <c r="FW1" s="1" t="s">
        <v>222</v>
      </c>
      <c r="FX1" s="1" t="s">
        <v>223</v>
      </c>
      <c r="FY1" s="1" t="s">
        <v>224</v>
      </c>
      <c r="FZ1" s="1" t="s">
        <v>225</v>
      </c>
      <c r="GA1" s="1" t="s">
        <v>226</v>
      </c>
      <c r="GB1" s="1" t="s">
        <v>227</v>
      </c>
      <c r="GC1" s="1" t="s">
        <v>228</v>
      </c>
      <c r="GD1" s="1" t="s">
        <v>229</v>
      </c>
      <c r="GE1" s="1" t="s">
        <v>230</v>
      </c>
      <c r="GF1" s="1" t="s">
        <v>231</v>
      </c>
      <c r="GG1" s="1" t="s">
        <v>232</v>
      </c>
      <c r="GH1" s="1" t="s">
        <v>233</v>
      </c>
      <c r="GI1" s="1" t="s">
        <v>234</v>
      </c>
      <c r="GJ1" s="1" t="s">
        <v>235</v>
      </c>
      <c r="GK1" s="1" t="s">
        <v>236</v>
      </c>
      <c r="GL1" s="1" t="s">
        <v>237</v>
      </c>
      <c r="GM1" s="1" t="s">
        <v>238</v>
      </c>
      <c r="GN1" s="1" t="s">
        <v>239</v>
      </c>
      <c r="GO1" s="1" t="s">
        <v>240</v>
      </c>
      <c r="GP1" s="1" t="s">
        <v>241</v>
      </c>
      <c r="GQ1" s="1" t="s">
        <v>242</v>
      </c>
      <c r="GR1" s="1" t="s">
        <v>243</v>
      </c>
      <c r="GS1" s="1" t="s">
        <v>244</v>
      </c>
      <c r="GT1" s="1" t="s">
        <v>245</v>
      </c>
      <c r="GU1" s="1" t="s">
        <v>246</v>
      </c>
      <c r="GV1" s="1" t="s">
        <v>247</v>
      </c>
      <c r="GW1" s="1" t="s">
        <v>248</v>
      </c>
      <c r="GX1" s="1" t="s">
        <v>249</v>
      </c>
      <c r="GY1" s="1" t="s">
        <v>250</v>
      </c>
      <c r="GZ1" s="1" t="s">
        <v>251</v>
      </c>
      <c r="HA1" s="1" t="s">
        <v>252</v>
      </c>
      <c r="HB1" s="1" t="s">
        <v>253</v>
      </c>
      <c r="HC1" s="1" t="s">
        <v>254</v>
      </c>
      <c r="HD1" s="1" t="s">
        <v>255</v>
      </c>
      <c r="HE1" s="1" t="s">
        <v>256</v>
      </c>
      <c r="HF1" s="1" t="s">
        <v>257</v>
      </c>
      <c r="HG1" s="1" t="s">
        <v>258</v>
      </c>
      <c r="HH1" s="1" t="s">
        <v>259</v>
      </c>
      <c r="HI1" s="1" t="s">
        <v>260</v>
      </c>
      <c r="HJ1" s="1" t="s">
        <v>261</v>
      </c>
      <c r="HK1" s="1" t="s">
        <v>262</v>
      </c>
      <c r="HL1" s="1" t="s">
        <v>263</v>
      </c>
      <c r="HM1" s="1" t="s">
        <v>264</v>
      </c>
      <c r="HN1" s="1" t="s">
        <v>265</v>
      </c>
      <c r="HO1" s="1" t="s">
        <v>266</v>
      </c>
      <c r="HP1" s="1" t="s">
        <v>267</v>
      </c>
      <c r="HQ1" s="1" t="s">
        <v>268</v>
      </c>
      <c r="HR1" s="1" t="s">
        <v>269</v>
      </c>
      <c r="HS1" s="1" t="s">
        <v>270</v>
      </c>
      <c r="HT1" s="1" t="s">
        <v>271</v>
      </c>
      <c r="HU1" s="1" t="s">
        <v>272</v>
      </c>
      <c r="HV1" s="1" t="s">
        <v>273</v>
      </c>
      <c r="HW1" s="1" t="s">
        <v>274</v>
      </c>
      <c r="HX1" s="1" t="s">
        <v>275</v>
      </c>
      <c r="HY1" s="1" t="s">
        <v>276</v>
      </c>
      <c r="HZ1" s="1" t="s">
        <v>277</v>
      </c>
      <c r="IA1" s="1" t="s">
        <v>278</v>
      </c>
      <c r="IB1" s="1" t="s">
        <v>279</v>
      </c>
      <c r="IC1" s="1" t="s">
        <v>280</v>
      </c>
      <c r="ID1" s="1" t="s">
        <v>281</v>
      </c>
      <c r="IE1" s="1" t="s">
        <v>282</v>
      </c>
      <c r="IF1" s="1" t="s">
        <v>283</v>
      </c>
      <c r="IG1" s="1" t="s">
        <v>284</v>
      </c>
      <c r="IH1" s="1" t="s">
        <v>285</v>
      </c>
      <c r="II1" s="1" t="s">
        <v>286</v>
      </c>
      <c r="IJ1" s="1" t="s">
        <v>287</v>
      </c>
      <c r="IK1" s="1" t="s">
        <v>288</v>
      </c>
      <c r="IL1" s="1" t="s">
        <v>289</v>
      </c>
      <c r="IM1" s="1" t="s">
        <v>290</v>
      </c>
      <c r="IN1" s="1" t="s">
        <v>291</v>
      </c>
      <c r="IO1" s="1" t="s">
        <v>292</v>
      </c>
      <c r="IP1" s="1" t="s">
        <v>293</v>
      </c>
      <c r="IQ1" s="1" t="s">
        <v>294</v>
      </c>
      <c r="IR1" s="1" t="s">
        <v>295</v>
      </c>
      <c r="IS1" s="1" t="s">
        <v>296</v>
      </c>
      <c r="IT1" s="1" t="s">
        <v>297</v>
      </c>
      <c r="IU1" s="1" t="s">
        <v>298</v>
      </c>
      <c r="IV1" s="1" t="s">
        <v>299</v>
      </c>
      <c r="IW1" s="1" t="s">
        <v>300</v>
      </c>
      <c r="IX1" s="1" t="s">
        <v>301</v>
      </c>
      <c r="IY1" s="1" t="s">
        <v>302</v>
      </c>
      <c r="IZ1" s="1" t="s">
        <v>303</v>
      </c>
      <c r="JA1" s="1" t="s">
        <v>304</v>
      </c>
      <c r="JB1" s="1" t="s">
        <v>305</v>
      </c>
      <c r="JC1" s="1" t="s">
        <v>306</v>
      </c>
      <c r="JD1" s="1" t="s">
        <v>307</v>
      </c>
      <c r="JE1" s="1" t="s">
        <v>308</v>
      </c>
      <c r="JF1" s="1" t="s">
        <v>309</v>
      </c>
      <c r="JG1" s="1" t="s">
        <v>310</v>
      </c>
      <c r="JH1" s="1" t="s">
        <v>311</v>
      </c>
      <c r="JI1" s="1" t="s">
        <v>312</v>
      </c>
      <c r="JJ1" s="1" t="s">
        <v>313</v>
      </c>
      <c r="JK1" s="1" t="s">
        <v>314</v>
      </c>
      <c r="JL1" s="1" t="s">
        <v>315</v>
      </c>
      <c r="JM1" s="1" t="s">
        <v>316</v>
      </c>
      <c r="JN1" s="1" t="s">
        <v>317</v>
      </c>
      <c r="JO1" s="1" t="s">
        <v>318</v>
      </c>
      <c r="JP1" s="1" t="s">
        <v>319</v>
      </c>
      <c r="JQ1" s="1" t="s">
        <v>320</v>
      </c>
      <c r="JR1" s="1" t="s">
        <v>321</v>
      </c>
      <c r="JS1" s="1" t="s">
        <v>322</v>
      </c>
      <c r="JT1" s="1" t="s">
        <v>323</v>
      </c>
      <c r="JU1" s="1" t="s">
        <v>324</v>
      </c>
      <c r="JV1" s="1" t="s">
        <v>325</v>
      </c>
      <c r="JW1" s="1" t="s">
        <v>326</v>
      </c>
      <c r="JX1" s="1" t="s">
        <v>327</v>
      </c>
      <c r="JY1" s="1" t="s">
        <v>328</v>
      </c>
      <c r="JZ1" s="1" t="s">
        <v>329</v>
      </c>
      <c r="KA1" s="1" t="s">
        <v>330</v>
      </c>
      <c r="KB1" s="1" t="s">
        <v>331</v>
      </c>
      <c r="KC1" s="1" t="s">
        <v>332</v>
      </c>
      <c r="KD1" s="1" t="s">
        <v>333</v>
      </c>
      <c r="KE1" s="1" t="s">
        <v>334</v>
      </c>
      <c r="KF1" s="1" t="s">
        <v>335</v>
      </c>
      <c r="KG1" s="1" t="s">
        <v>336</v>
      </c>
      <c r="KH1" s="1" t="s">
        <v>337</v>
      </c>
      <c r="KI1" s="1" t="s">
        <v>338</v>
      </c>
      <c r="KJ1" s="1" t="s">
        <v>339</v>
      </c>
      <c r="KK1" s="1" t="s">
        <v>340</v>
      </c>
      <c r="KL1" s="1" t="s">
        <v>341</v>
      </c>
      <c r="KM1" s="1" t="s">
        <v>342</v>
      </c>
      <c r="KN1" s="1" t="s">
        <v>343</v>
      </c>
      <c r="KO1" s="1" t="s">
        <v>344</v>
      </c>
      <c r="KP1" s="1" t="s">
        <v>345</v>
      </c>
      <c r="KQ1" s="1" t="s">
        <v>346</v>
      </c>
      <c r="KR1" s="1" t="s">
        <v>347</v>
      </c>
      <c r="KS1" s="1" t="s">
        <v>348</v>
      </c>
      <c r="KT1" s="1" t="s">
        <v>349</v>
      </c>
      <c r="KU1" s="1" t="s">
        <v>350</v>
      </c>
      <c r="KV1" s="1" t="s">
        <v>351</v>
      </c>
      <c r="KW1" s="1" t="s">
        <v>352</v>
      </c>
      <c r="KX1" s="1" t="s">
        <v>353</v>
      </c>
      <c r="KY1" s="1" t="s">
        <v>354</v>
      </c>
      <c r="KZ1" s="1" t="s">
        <v>355</v>
      </c>
      <c r="LA1" s="1" t="s">
        <v>356</v>
      </c>
      <c r="LB1" s="1" t="s">
        <v>357</v>
      </c>
      <c r="LC1" s="1" t="s">
        <v>358</v>
      </c>
      <c r="LD1" s="1" t="s">
        <v>359</v>
      </c>
      <c r="LE1" s="1" t="s">
        <v>360</v>
      </c>
      <c r="LF1" s="1" t="s">
        <v>361</v>
      </c>
      <c r="LG1" s="1" t="s">
        <v>362</v>
      </c>
      <c r="LH1" s="1" t="s">
        <v>363</v>
      </c>
      <c r="LI1" s="1" t="s">
        <v>364</v>
      </c>
      <c r="LJ1" s="1" t="s">
        <v>365</v>
      </c>
      <c r="LK1" s="1" t="s">
        <v>366</v>
      </c>
      <c r="LL1" s="1" t="s">
        <v>367</v>
      </c>
      <c r="LM1" s="1" t="s">
        <v>368</v>
      </c>
      <c r="LN1" s="1" t="s">
        <v>369</v>
      </c>
      <c r="LO1" s="1" t="s">
        <v>370</v>
      </c>
      <c r="LP1" s="1" t="s">
        <v>371</v>
      </c>
      <c r="LQ1" s="1" t="s">
        <v>372</v>
      </c>
      <c r="LR1" s="1" t="s">
        <v>373</v>
      </c>
      <c r="LS1" s="1" t="s">
        <v>374</v>
      </c>
      <c r="LT1" s="1" t="s">
        <v>375</v>
      </c>
      <c r="LU1" s="1" t="s">
        <v>376</v>
      </c>
      <c r="LV1" s="1" t="s">
        <v>377</v>
      </c>
      <c r="LW1" s="1" t="s">
        <v>378</v>
      </c>
      <c r="LX1" s="1" t="s">
        <v>379</v>
      </c>
      <c r="LY1" s="1" t="s">
        <v>380</v>
      </c>
      <c r="LZ1" s="1" t="s">
        <v>381</v>
      </c>
      <c r="MA1" s="1" t="s">
        <v>382</v>
      </c>
      <c r="MB1" s="1" t="s">
        <v>383</v>
      </c>
      <c r="MC1" s="1" t="s">
        <v>384</v>
      </c>
      <c r="MD1" s="1" t="s">
        <v>385</v>
      </c>
      <c r="ME1" s="1" t="s">
        <v>386</v>
      </c>
      <c r="MF1" s="1" t="s">
        <v>387</v>
      </c>
      <c r="MG1" s="1" t="s">
        <v>388</v>
      </c>
      <c r="MH1" s="1" t="s">
        <v>389</v>
      </c>
      <c r="MI1" s="1" t="s">
        <v>390</v>
      </c>
      <c r="MJ1" s="1" t="s">
        <v>391</v>
      </c>
      <c r="MK1" s="1" t="s">
        <v>392</v>
      </c>
      <c r="ML1" s="1" t="s">
        <v>393</v>
      </c>
      <c r="MM1" s="1" t="s">
        <v>394</v>
      </c>
      <c r="MN1" s="1" t="s">
        <v>395</v>
      </c>
      <c r="MO1" s="1" t="s">
        <v>396</v>
      </c>
      <c r="MP1" s="1" t="s">
        <v>397</v>
      </c>
      <c r="MQ1" s="1" t="s">
        <v>398</v>
      </c>
      <c r="MR1" s="1" t="s">
        <v>399</v>
      </c>
      <c r="MS1" s="1" t="s">
        <v>400</v>
      </c>
      <c r="MT1" s="1" t="s">
        <v>401</v>
      </c>
      <c r="MU1" s="1" t="s">
        <v>402</v>
      </c>
      <c r="MV1" s="1" t="s">
        <v>403</v>
      </c>
      <c r="MW1" s="1" t="s">
        <v>404</v>
      </c>
      <c r="MX1" s="1" t="s">
        <v>405</v>
      </c>
      <c r="MY1" s="1" t="s">
        <v>406</v>
      </c>
      <c r="MZ1" s="1" t="s">
        <v>407</v>
      </c>
      <c r="NA1" s="1" t="s">
        <v>408</v>
      </c>
      <c r="NB1" s="1" t="s">
        <v>409</v>
      </c>
      <c r="NC1" s="1" t="s">
        <v>410</v>
      </c>
      <c r="ND1" s="1" t="s">
        <v>411</v>
      </c>
      <c r="NE1" s="1" t="s">
        <v>412</v>
      </c>
      <c r="NF1" s="1" t="s">
        <v>413</v>
      </c>
      <c r="NG1" s="1" t="s">
        <v>414</v>
      </c>
      <c r="NH1" s="1" t="s">
        <v>415</v>
      </c>
      <c r="NI1" s="1" t="s">
        <v>416</v>
      </c>
      <c r="NJ1" s="1" t="s">
        <v>417</v>
      </c>
      <c r="NK1" s="1" t="s">
        <v>418</v>
      </c>
      <c r="NL1" s="1" t="s">
        <v>419</v>
      </c>
      <c r="NM1" s="1" t="s">
        <v>420</v>
      </c>
      <c r="NN1" s="1" t="s">
        <v>421</v>
      </c>
      <c r="NO1" s="1" t="s">
        <v>422</v>
      </c>
      <c r="NP1" s="1" t="s">
        <v>423</v>
      </c>
      <c r="NQ1" s="1" t="s">
        <v>424</v>
      </c>
      <c r="NR1" s="1" t="s">
        <v>425</v>
      </c>
      <c r="NS1" s="1" t="s">
        <v>426</v>
      </c>
      <c r="NT1" s="1" t="s">
        <v>427</v>
      </c>
      <c r="NU1" s="1" t="s">
        <v>428</v>
      </c>
      <c r="NV1" s="1" t="s">
        <v>429</v>
      </c>
      <c r="NW1" s="1" t="s">
        <v>430</v>
      </c>
      <c r="NX1" s="1" t="s">
        <v>431</v>
      </c>
      <c r="NY1" s="1" t="s">
        <v>432</v>
      </c>
      <c r="NZ1" s="1" t="s">
        <v>433</v>
      </c>
      <c r="OA1" s="1" t="s">
        <v>434</v>
      </c>
      <c r="OB1" s="1" t="s">
        <v>435</v>
      </c>
      <c r="OC1" s="1" t="s">
        <v>436</v>
      </c>
      <c r="OD1" s="1" t="s">
        <v>437</v>
      </c>
      <c r="OE1" s="1" t="s">
        <v>438</v>
      </c>
      <c r="OF1" s="1" t="s">
        <v>439</v>
      </c>
      <c r="OG1" s="1" t="s">
        <v>440</v>
      </c>
      <c r="OH1" s="1" t="s">
        <v>441</v>
      </c>
      <c r="OI1" s="1" t="s">
        <v>442</v>
      </c>
      <c r="OJ1" s="1" t="s">
        <v>443</v>
      </c>
      <c r="OK1" s="1" t="s">
        <v>444</v>
      </c>
      <c r="OL1" s="1" t="s">
        <v>445</v>
      </c>
      <c r="OM1" s="1" t="s">
        <v>446</v>
      </c>
      <c r="ON1" s="1" t="s">
        <v>447</v>
      </c>
      <c r="OO1" s="1" t="s">
        <v>448</v>
      </c>
      <c r="OP1" s="1" t="s">
        <v>449</v>
      </c>
      <c r="OQ1" s="1" t="s">
        <v>450</v>
      </c>
      <c r="OR1" s="1" t="s">
        <v>451</v>
      </c>
      <c r="OS1" s="1" t="s">
        <v>452</v>
      </c>
      <c r="OT1" s="1" t="s">
        <v>453</v>
      </c>
      <c r="OU1" s="1" t="s">
        <v>454</v>
      </c>
      <c r="OV1" s="1" t="s">
        <v>455</v>
      </c>
      <c r="OW1" s="1" t="s">
        <v>456</v>
      </c>
      <c r="OX1" s="1" t="s">
        <v>457</v>
      </c>
      <c r="OY1" s="1" t="s">
        <v>458</v>
      </c>
      <c r="OZ1" s="1" t="s">
        <v>459</v>
      </c>
      <c r="PA1" s="1" t="s">
        <v>460</v>
      </c>
      <c r="PB1" s="1" t="s">
        <v>461</v>
      </c>
      <c r="PC1" s="1" t="s">
        <v>462</v>
      </c>
      <c r="PD1" s="1" t="s">
        <v>463</v>
      </c>
      <c r="PE1" s="1" t="s">
        <v>464</v>
      </c>
      <c r="PF1" s="1" t="s">
        <v>465</v>
      </c>
      <c r="PG1" s="1" t="s">
        <v>466</v>
      </c>
      <c r="PH1" s="1" t="s">
        <v>467</v>
      </c>
      <c r="PI1" s="1" t="s">
        <v>468</v>
      </c>
      <c r="PJ1" s="1" t="s">
        <v>469</v>
      </c>
      <c r="PK1" s="1" t="s">
        <v>470</v>
      </c>
      <c r="PL1" s="1" t="s">
        <v>471</v>
      </c>
      <c r="PM1" s="1" t="s">
        <v>472</v>
      </c>
      <c r="PN1" s="1" t="s">
        <v>473</v>
      </c>
      <c r="PO1" s="1" t="s">
        <v>474</v>
      </c>
      <c r="PP1" s="1" t="s">
        <v>475</v>
      </c>
      <c r="PQ1" s="1" t="s">
        <v>476</v>
      </c>
      <c r="PR1" s="1" t="s">
        <v>477</v>
      </c>
      <c r="PS1" s="1" t="s">
        <v>478</v>
      </c>
      <c r="PT1" s="1" t="s">
        <v>479</v>
      </c>
      <c r="PU1" s="1" t="s">
        <v>480</v>
      </c>
      <c r="PV1" s="1" t="s">
        <v>481</v>
      </c>
      <c r="PW1" s="1" t="s">
        <v>482</v>
      </c>
      <c r="PX1" s="1" t="s">
        <v>483</v>
      </c>
      <c r="PY1" s="1" t="s">
        <v>484</v>
      </c>
      <c r="PZ1" s="1" t="s">
        <v>485</v>
      </c>
      <c r="QA1" s="1" t="s">
        <v>486</v>
      </c>
      <c r="QB1" s="1" t="s">
        <v>487</v>
      </c>
      <c r="QC1" s="1" t="s">
        <v>488</v>
      </c>
      <c r="QD1" s="1" t="s">
        <v>489</v>
      </c>
      <c r="QE1" s="1" t="s">
        <v>490</v>
      </c>
      <c r="QF1" s="1" t="s">
        <v>491</v>
      </c>
      <c r="QG1" s="1" t="s">
        <v>492</v>
      </c>
      <c r="QH1" s="1" t="s">
        <v>493</v>
      </c>
      <c r="QI1" s="1" t="s">
        <v>494</v>
      </c>
      <c r="QJ1" s="1" t="s">
        <v>495</v>
      </c>
      <c r="QK1" s="1" t="s">
        <v>496</v>
      </c>
      <c r="QL1" s="1" t="s">
        <v>497</v>
      </c>
      <c r="QM1" s="1" t="s">
        <v>498</v>
      </c>
      <c r="QN1" s="1" t="s">
        <v>499</v>
      </c>
      <c r="QO1" s="1" t="s">
        <v>500</v>
      </c>
      <c r="QP1" s="1" t="s">
        <v>501</v>
      </c>
      <c r="QQ1" s="1" t="s">
        <v>502</v>
      </c>
      <c r="QR1" s="1" t="s">
        <v>503</v>
      </c>
      <c r="QS1" s="1" t="s">
        <v>504</v>
      </c>
      <c r="QT1" s="1" t="s">
        <v>505</v>
      </c>
      <c r="QU1" s="1" t="s">
        <v>506</v>
      </c>
      <c r="QV1" s="1" t="s">
        <v>507</v>
      </c>
      <c r="QW1" s="1" t="s">
        <v>508</v>
      </c>
      <c r="QX1" s="1" t="s">
        <v>509</v>
      </c>
      <c r="QY1" s="1" t="s">
        <v>510</v>
      </c>
      <c r="QZ1" s="1" t="s">
        <v>511</v>
      </c>
      <c r="RA1" s="1" t="s">
        <v>512</v>
      </c>
      <c r="RB1" s="1" t="s">
        <v>513</v>
      </c>
      <c r="RC1" s="1" t="s">
        <v>514</v>
      </c>
      <c r="RD1" s="1" t="s">
        <v>515</v>
      </c>
      <c r="RE1" s="1" t="s">
        <v>516</v>
      </c>
      <c r="RF1" s="1" t="s">
        <v>517</v>
      </c>
      <c r="RG1" s="1" t="s">
        <v>518</v>
      </c>
      <c r="RH1" s="1" t="s">
        <v>519</v>
      </c>
      <c r="RI1" s="1" t="s">
        <v>520</v>
      </c>
      <c r="RJ1" s="1" t="s">
        <v>521</v>
      </c>
      <c r="RK1" s="1" t="s">
        <v>522</v>
      </c>
      <c r="RL1" s="1" t="s">
        <v>523</v>
      </c>
      <c r="RM1" s="1" t="s">
        <v>524</v>
      </c>
      <c r="RN1" s="1" t="s">
        <v>525</v>
      </c>
      <c r="RO1" s="1" t="s">
        <v>526</v>
      </c>
      <c r="RP1" s="1" t="s">
        <v>527</v>
      </c>
      <c r="RQ1" s="1" t="s">
        <v>528</v>
      </c>
      <c r="RR1" s="1" t="s">
        <v>529</v>
      </c>
      <c r="RS1" s="1" t="s">
        <v>530</v>
      </c>
      <c r="RT1" s="1" t="s">
        <v>531</v>
      </c>
      <c r="RU1" s="1" t="s">
        <v>532</v>
      </c>
      <c r="RV1" s="1" t="s">
        <v>533</v>
      </c>
      <c r="RW1" s="1" t="s">
        <v>534</v>
      </c>
      <c r="RX1" s="1" t="s">
        <v>535</v>
      </c>
      <c r="RY1" s="1" t="s">
        <v>536</v>
      </c>
      <c r="RZ1" s="1" t="s">
        <v>537</v>
      </c>
      <c r="SA1" s="1" t="s">
        <v>538</v>
      </c>
      <c r="SB1" s="1" t="s">
        <v>539</v>
      </c>
      <c r="SC1" s="1" t="s">
        <v>540</v>
      </c>
      <c r="SD1" s="1" t="s">
        <v>541</v>
      </c>
      <c r="SE1" s="1" t="s">
        <v>542</v>
      </c>
      <c r="SF1" s="1" t="s">
        <v>543</v>
      </c>
      <c r="SG1" s="1" t="s">
        <v>544</v>
      </c>
      <c r="SH1" s="1" t="s">
        <v>545</v>
      </c>
      <c r="SI1" s="1" t="s">
        <v>546</v>
      </c>
      <c r="SJ1" s="1" t="s">
        <v>547</v>
      </c>
      <c r="SK1" s="1" t="s">
        <v>548</v>
      </c>
      <c r="SL1" s="1" t="s">
        <v>549</v>
      </c>
      <c r="SM1" s="1" t="s">
        <v>550</v>
      </c>
      <c r="SN1" s="1" t="s">
        <v>551</v>
      </c>
      <c r="SO1" s="1" t="s">
        <v>552</v>
      </c>
      <c r="SP1" s="1" t="s">
        <v>553</v>
      </c>
      <c r="SQ1" s="1" t="s">
        <v>554</v>
      </c>
      <c r="SR1" s="1" t="s">
        <v>555</v>
      </c>
      <c r="SS1" s="1" t="s">
        <v>556</v>
      </c>
      <c r="ST1" s="1" t="s">
        <v>557</v>
      </c>
      <c r="SU1" s="1" t="s">
        <v>558</v>
      </c>
      <c r="SV1" s="1" t="s">
        <v>559</v>
      </c>
      <c r="SW1" s="1" t="s">
        <v>560</v>
      </c>
      <c r="SX1" s="1" t="s">
        <v>561</v>
      </c>
      <c r="SY1" s="1" t="s">
        <v>562</v>
      </c>
      <c r="SZ1" s="1" t="s">
        <v>563</v>
      </c>
      <c r="TA1" s="1" t="s">
        <v>564</v>
      </c>
      <c r="TB1" s="1" t="s">
        <v>565</v>
      </c>
      <c r="TC1" s="1" t="s">
        <v>566</v>
      </c>
      <c r="TD1" s="1" t="s">
        <v>567</v>
      </c>
      <c r="TE1" s="1" t="s">
        <v>568</v>
      </c>
      <c r="TF1" s="1" t="s">
        <v>569</v>
      </c>
      <c r="TG1" s="1" t="s">
        <v>570</v>
      </c>
      <c r="TH1" s="1" t="s">
        <v>571</v>
      </c>
      <c r="TI1" s="1" t="s">
        <v>572</v>
      </c>
      <c r="TJ1" s="1" t="s">
        <v>573</v>
      </c>
      <c r="TK1" s="1" t="s">
        <v>574</v>
      </c>
      <c r="TL1" s="1" t="s">
        <v>575</v>
      </c>
      <c r="TM1" s="1" t="s">
        <v>576</v>
      </c>
      <c r="TN1" s="1" t="s">
        <v>577</v>
      </c>
      <c r="TO1" s="1" t="s">
        <v>578</v>
      </c>
      <c r="TP1" s="1" t="s">
        <v>579</v>
      </c>
      <c r="TQ1" s="1" t="s">
        <v>580</v>
      </c>
      <c r="TR1" s="1" t="s">
        <v>581</v>
      </c>
      <c r="TS1" s="1" t="s">
        <v>582</v>
      </c>
      <c r="TT1" s="1" t="s">
        <v>583</v>
      </c>
      <c r="TU1" s="1" t="s">
        <v>584</v>
      </c>
      <c r="TV1" s="1" t="s">
        <v>585</v>
      </c>
      <c r="TW1" s="1" t="s">
        <v>586</v>
      </c>
      <c r="TX1" s="1" t="s">
        <v>587</v>
      </c>
      <c r="TY1" s="1" t="s">
        <v>588</v>
      </c>
      <c r="TZ1" s="1" t="s">
        <v>589</v>
      </c>
      <c r="UA1" s="1" t="s">
        <v>590</v>
      </c>
      <c r="UB1" s="1" t="s">
        <v>591</v>
      </c>
      <c r="UC1" s="1" t="s">
        <v>592</v>
      </c>
      <c r="UD1" s="1" t="s">
        <v>593</v>
      </c>
      <c r="UE1" s="1" t="s">
        <v>594</v>
      </c>
      <c r="UF1" s="1" t="s">
        <v>595</v>
      </c>
      <c r="UG1" s="1" t="s">
        <v>596</v>
      </c>
      <c r="UH1" s="1" t="s">
        <v>597</v>
      </c>
      <c r="UI1" s="1" t="s">
        <v>598</v>
      </c>
      <c r="UJ1" s="1" t="s">
        <v>599</v>
      </c>
      <c r="UK1" s="1" t="s">
        <v>600</v>
      </c>
      <c r="UL1" s="1" t="s">
        <v>601</v>
      </c>
      <c r="UM1" s="1" t="s">
        <v>602</v>
      </c>
      <c r="UN1" s="1" t="s">
        <v>603</v>
      </c>
      <c r="UO1" s="1" t="s">
        <v>604</v>
      </c>
      <c r="UP1" s="1" t="s">
        <v>605</v>
      </c>
      <c r="UQ1" s="1" t="s">
        <v>606</v>
      </c>
      <c r="UR1" s="1" t="s">
        <v>607</v>
      </c>
      <c r="US1" s="1" t="s">
        <v>608</v>
      </c>
      <c r="UT1" s="1" t="s">
        <v>609</v>
      </c>
      <c r="UU1" s="1" t="s">
        <v>610</v>
      </c>
      <c r="UV1" s="1" t="s">
        <v>611</v>
      </c>
      <c r="UW1" s="1" t="s">
        <v>612</v>
      </c>
      <c r="UX1" s="1" t="s">
        <v>613</v>
      </c>
      <c r="UY1" s="1" t="s">
        <v>614</v>
      </c>
      <c r="UZ1" s="1" t="s">
        <v>615</v>
      </c>
      <c r="VA1" s="1" t="s">
        <v>616</v>
      </c>
      <c r="VB1" s="1" t="s">
        <v>617</v>
      </c>
      <c r="VC1" s="1" t="s">
        <v>618</v>
      </c>
      <c r="VD1" s="1" t="s">
        <v>619</v>
      </c>
      <c r="VE1" s="1" t="s">
        <v>620</v>
      </c>
      <c r="VF1" s="1" t="s">
        <v>621</v>
      </c>
      <c r="VG1" s="1" t="s">
        <v>622</v>
      </c>
      <c r="VH1" s="1" t="s">
        <v>623</v>
      </c>
      <c r="VI1" s="1" t="s">
        <v>624</v>
      </c>
      <c r="VJ1" s="1" t="s">
        <v>625</v>
      </c>
      <c r="VK1" s="1" t="s">
        <v>626</v>
      </c>
      <c r="VL1" s="1" t="s">
        <v>627</v>
      </c>
      <c r="VM1" s="1" t="s">
        <v>628</v>
      </c>
      <c r="VN1" s="1" t="s">
        <v>629</v>
      </c>
      <c r="VO1" s="1" t="s">
        <v>630</v>
      </c>
      <c r="VP1" s="1" t="s">
        <v>631</v>
      </c>
      <c r="VQ1" s="1" t="s">
        <v>632</v>
      </c>
      <c r="VR1" s="1" t="s">
        <v>633</v>
      </c>
      <c r="VS1" s="1" t="s">
        <v>634</v>
      </c>
      <c r="VT1" s="1" t="s">
        <v>635</v>
      </c>
      <c r="VU1" s="1" t="s">
        <v>636</v>
      </c>
      <c r="VV1" s="1" t="s">
        <v>637</v>
      </c>
      <c r="VW1" s="1" t="s">
        <v>638</v>
      </c>
      <c r="VX1" s="1" t="s">
        <v>639</v>
      </c>
      <c r="VY1" s="1" t="s">
        <v>640</v>
      </c>
      <c r="VZ1" s="1" t="s">
        <v>641</v>
      </c>
      <c r="WA1" s="1" t="s">
        <v>642</v>
      </c>
      <c r="WB1" s="1" t="s">
        <v>643</v>
      </c>
      <c r="WC1" s="1" t="s">
        <v>644</v>
      </c>
      <c r="WD1" s="1" t="s">
        <v>645</v>
      </c>
      <c r="WE1" s="1" t="s">
        <v>646</v>
      </c>
      <c r="WF1" s="1" t="s">
        <v>647</v>
      </c>
      <c r="WG1" s="1" t="s">
        <v>648</v>
      </c>
      <c r="WH1" s="1" t="s">
        <v>649</v>
      </c>
      <c r="WI1" s="1" t="s">
        <v>650</v>
      </c>
      <c r="WJ1" s="1" t="s">
        <v>651</v>
      </c>
      <c r="WK1" s="1" t="s">
        <v>652</v>
      </c>
      <c r="WL1" s="1" t="s">
        <v>653</v>
      </c>
      <c r="WM1" s="1" t="s">
        <v>654</v>
      </c>
      <c r="WN1" s="1" t="s">
        <v>655</v>
      </c>
      <c r="WO1" s="1" t="s">
        <v>656</v>
      </c>
      <c r="WP1" s="1" t="s">
        <v>657</v>
      </c>
      <c r="WQ1" s="1" t="s">
        <v>658</v>
      </c>
      <c r="WR1" s="1" t="s">
        <v>659</v>
      </c>
      <c r="WS1" s="1" t="s">
        <v>660</v>
      </c>
      <c r="WT1" s="1" t="s">
        <v>661</v>
      </c>
      <c r="WU1" s="1" t="s">
        <v>662</v>
      </c>
      <c r="WV1" s="1" t="s">
        <v>663</v>
      </c>
      <c r="WW1" s="1" t="s">
        <v>664</v>
      </c>
      <c r="WX1" s="1" t="s">
        <v>665</v>
      </c>
      <c r="WY1" s="1" t="s">
        <v>666</v>
      </c>
      <c r="WZ1" s="1" t="s">
        <v>667</v>
      </c>
      <c r="XA1" s="1" t="s">
        <v>668</v>
      </c>
      <c r="XB1" s="1" t="s">
        <v>669</v>
      </c>
      <c r="XC1" s="1" t="s">
        <v>670</v>
      </c>
      <c r="XD1" s="1" t="s">
        <v>671</v>
      </c>
      <c r="XE1" s="1" t="s">
        <v>672</v>
      </c>
      <c r="XF1" s="1" t="s">
        <v>673</v>
      </c>
      <c r="XG1" s="1" t="s">
        <v>674</v>
      </c>
      <c r="XH1" s="1" t="s">
        <v>675</v>
      </c>
      <c r="XI1" s="1" t="s">
        <v>676</v>
      </c>
      <c r="XJ1" s="1" t="s">
        <v>677</v>
      </c>
      <c r="XK1" s="1" t="s">
        <v>678</v>
      </c>
      <c r="XL1" s="1" t="s">
        <v>679</v>
      </c>
      <c r="XM1" s="1" t="s">
        <v>680</v>
      </c>
      <c r="XN1" s="1" t="s">
        <v>681</v>
      </c>
      <c r="XO1" s="1" t="s">
        <v>682</v>
      </c>
      <c r="XP1" s="1" t="s">
        <v>683</v>
      </c>
      <c r="XQ1" s="1" t="s">
        <v>684</v>
      </c>
      <c r="XR1" s="1" t="s">
        <v>685</v>
      </c>
      <c r="XS1" s="1" t="s">
        <v>686</v>
      </c>
      <c r="XT1" s="1" t="s">
        <v>687</v>
      </c>
      <c r="XU1" s="1" t="s">
        <v>688</v>
      </c>
      <c r="XV1" s="1" t="s">
        <v>689</v>
      </c>
      <c r="XW1" s="1" t="s">
        <v>690</v>
      </c>
      <c r="XX1" s="1" t="s">
        <v>691</v>
      </c>
      <c r="XY1" s="1" t="s">
        <v>692</v>
      </c>
      <c r="XZ1" s="1" t="s">
        <v>693</v>
      </c>
      <c r="YA1" s="1" t="s">
        <v>694</v>
      </c>
      <c r="YB1" s="1" t="s">
        <v>695</v>
      </c>
      <c r="YC1" s="1" t="s">
        <v>696</v>
      </c>
      <c r="YD1" s="1" t="s">
        <v>697</v>
      </c>
      <c r="YE1" s="1" t="s">
        <v>698</v>
      </c>
      <c r="YF1" s="1" t="s">
        <v>699</v>
      </c>
      <c r="YG1" s="1" t="s">
        <v>700</v>
      </c>
      <c r="YH1" s="1" t="s">
        <v>701</v>
      </c>
      <c r="YI1" s="1" t="s">
        <v>702</v>
      </c>
      <c r="YJ1" s="1" t="s">
        <v>703</v>
      </c>
      <c r="YK1" s="1" t="s">
        <v>704</v>
      </c>
      <c r="YL1" s="1" t="s">
        <v>705</v>
      </c>
      <c r="YM1" s="1" t="s">
        <v>706</v>
      </c>
      <c r="YN1" s="1" t="s">
        <v>707</v>
      </c>
      <c r="YO1" s="1" t="s">
        <v>708</v>
      </c>
      <c r="YP1" s="1" t="s">
        <v>709</v>
      </c>
      <c r="YQ1" s="1" t="s">
        <v>710</v>
      </c>
      <c r="YR1" s="1" t="s">
        <v>711</v>
      </c>
      <c r="YS1" s="1" t="s">
        <v>712</v>
      </c>
      <c r="YT1" s="1" t="s">
        <v>713</v>
      </c>
      <c r="YU1" s="1" t="s">
        <v>714</v>
      </c>
      <c r="YV1" s="1" t="s">
        <v>715</v>
      </c>
      <c r="YW1" s="1" t="s">
        <v>716</v>
      </c>
      <c r="YX1" s="1" t="s">
        <v>717</v>
      </c>
      <c r="YY1" s="1" t="s">
        <v>718</v>
      </c>
      <c r="YZ1" s="1" t="s">
        <v>719</v>
      </c>
      <c r="ZA1" s="1" t="s">
        <v>720</v>
      </c>
      <c r="ZB1" s="1" t="s">
        <v>721</v>
      </c>
      <c r="ZC1" s="1" t="s">
        <v>722</v>
      </c>
      <c r="ZD1" s="1" t="s">
        <v>723</v>
      </c>
      <c r="ZE1" s="1" t="s">
        <v>724</v>
      </c>
      <c r="ZF1" s="1" t="s">
        <v>725</v>
      </c>
      <c r="ZG1" s="1" t="s">
        <v>726</v>
      </c>
      <c r="ZH1" s="1" t="s">
        <v>727</v>
      </c>
      <c r="ZI1" s="1" t="s">
        <v>728</v>
      </c>
      <c r="ZJ1" s="1" t="s">
        <v>729</v>
      </c>
      <c r="ZK1" s="1" t="s">
        <v>730</v>
      </c>
      <c r="ZL1" s="1" t="s">
        <v>731</v>
      </c>
      <c r="ZM1" s="1" t="s">
        <v>732</v>
      </c>
      <c r="ZN1" s="1" t="s">
        <v>733</v>
      </c>
      <c r="ZO1" s="1" t="s">
        <v>734</v>
      </c>
      <c r="ZP1" s="1" t="s">
        <v>735</v>
      </c>
      <c r="ZQ1" s="1" t="s">
        <v>736</v>
      </c>
      <c r="ZR1" s="1" t="s">
        <v>737</v>
      </c>
      <c r="ZS1" s="1" t="s">
        <v>738</v>
      </c>
      <c r="ZT1" s="1" t="s">
        <v>739</v>
      </c>
      <c r="ZU1" s="1" t="s">
        <v>740</v>
      </c>
      <c r="ZV1" s="1" t="s">
        <v>741</v>
      </c>
      <c r="ZW1" s="1" t="s">
        <v>742</v>
      </c>
      <c r="ZX1" s="1" t="s">
        <v>743</v>
      </c>
      <c r="ZY1" s="1" t="s">
        <v>744</v>
      </c>
      <c r="ZZ1" s="1" t="s">
        <v>745</v>
      </c>
      <c r="AAA1" s="1" t="s">
        <v>746</v>
      </c>
      <c r="AAB1" s="1" t="s">
        <v>747</v>
      </c>
      <c r="AAC1" s="1" t="s">
        <v>748</v>
      </c>
      <c r="AAD1" s="1" t="s">
        <v>749</v>
      </c>
      <c r="AAE1" s="1" t="s">
        <v>750</v>
      </c>
      <c r="AAF1" s="1" t="s">
        <v>751</v>
      </c>
      <c r="AAG1" s="1" t="s">
        <v>752</v>
      </c>
      <c r="AAH1" s="1" t="s">
        <v>753</v>
      </c>
      <c r="AAI1" s="1" t="s">
        <v>754</v>
      </c>
      <c r="AAJ1" s="1" t="s">
        <v>755</v>
      </c>
      <c r="AAK1" s="1" t="s">
        <v>756</v>
      </c>
      <c r="AAL1" s="1" t="s">
        <v>757</v>
      </c>
      <c r="AAM1" s="1" t="s">
        <v>758</v>
      </c>
      <c r="AAN1" s="1" t="s">
        <v>759</v>
      </c>
      <c r="AAO1" s="1" t="s">
        <v>760</v>
      </c>
      <c r="AAP1" s="1" t="s">
        <v>761</v>
      </c>
      <c r="AAQ1" s="1" t="s">
        <v>762</v>
      </c>
      <c r="AAR1" s="1" t="s">
        <v>763</v>
      </c>
      <c r="AAS1" s="1" t="s">
        <v>764</v>
      </c>
      <c r="AAT1" s="1" t="s">
        <v>765</v>
      </c>
      <c r="AAU1" s="1" t="s">
        <v>766</v>
      </c>
      <c r="AAV1" s="1" t="s">
        <v>767</v>
      </c>
      <c r="AAW1" s="1" t="s">
        <v>768</v>
      </c>
      <c r="AAX1" s="1" t="s">
        <v>769</v>
      </c>
      <c r="AAY1" s="1" t="s">
        <v>770</v>
      </c>
      <c r="AAZ1" s="1" t="s">
        <v>771</v>
      </c>
      <c r="ABA1" s="1" t="s">
        <v>772</v>
      </c>
      <c r="ABB1" s="1" t="s">
        <v>773</v>
      </c>
      <c r="ABC1" s="1" t="s">
        <v>774</v>
      </c>
      <c r="ABD1" s="1" t="s">
        <v>775</v>
      </c>
      <c r="ABE1" s="1" t="s">
        <v>776</v>
      </c>
      <c r="ABF1" s="1" t="s">
        <v>777</v>
      </c>
      <c r="ABG1" s="1" t="s">
        <v>778</v>
      </c>
      <c r="ABH1" s="1" t="s">
        <v>779</v>
      </c>
      <c r="ABI1" s="1" t="s">
        <v>780</v>
      </c>
      <c r="ABJ1" s="1" t="s">
        <v>781</v>
      </c>
      <c r="ABK1" s="1" t="s">
        <v>782</v>
      </c>
      <c r="ABL1" s="1" t="s">
        <v>783</v>
      </c>
      <c r="ABM1" s="1" t="s">
        <v>784</v>
      </c>
      <c r="ABN1" s="1" t="s">
        <v>785</v>
      </c>
      <c r="ABO1" s="1" t="s">
        <v>786</v>
      </c>
      <c r="ABP1" s="1" t="s">
        <v>787</v>
      </c>
      <c r="ABQ1" s="1" t="s">
        <v>788</v>
      </c>
      <c r="ABR1" s="1" t="s">
        <v>789</v>
      </c>
      <c r="ABS1" s="1" t="s">
        <v>790</v>
      </c>
      <c r="ABT1" s="1" t="s">
        <v>791</v>
      </c>
      <c r="ABU1" s="1" t="s">
        <v>792</v>
      </c>
      <c r="ABV1" s="1" t="s">
        <v>793</v>
      </c>
      <c r="ABW1" s="1" t="s">
        <v>794</v>
      </c>
      <c r="ABX1" s="1" t="s">
        <v>795</v>
      </c>
      <c r="ABY1" s="1" t="s">
        <v>796</v>
      </c>
      <c r="ABZ1" s="1" t="s">
        <v>797</v>
      </c>
      <c r="ACA1" s="1" t="s">
        <v>798</v>
      </c>
      <c r="ACB1" s="1" t="s">
        <v>799</v>
      </c>
      <c r="ACC1" s="1" t="s">
        <v>800</v>
      </c>
      <c r="ACD1" s="1" t="s">
        <v>801</v>
      </c>
      <c r="ACE1" s="1" t="s">
        <v>802</v>
      </c>
      <c r="ACF1" s="1" t="s">
        <v>803</v>
      </c>
      <c r="ACG1" s="1" t="s">
        <v>804</v>
      </c>
      <c r="ACH1" s="1" t="s">
        <v>805</v>
      </c>
      <c r="ACI1" s="1" t="s">
        <v>806</v>
      </c>
      <c r="ACJ1" s="1" t="s">
        <v>807</v>
      </c>
      <c r="ACK1" s="1" t="s">
        <v>808</v>
      </c>
      <c r="ACL1" s="1" t="s">
        <v>809</v>
      </c>
      <c r="ACM1" s="1" t="s">
        <v>810</v>
      </c>
      <c r="ACN1" s="1" t="s">
        <v>811</v>
      </c>
      <c r="ACO1" s="1" t="s">
        <v>812</v>
      </c>
      <c r="ACP1" s="1" t="s">
        <v>813</v>
      </c>
      <c r="ACQ1" s="1" t="s">
        <v>814</v>
      </c>
      <c r="ACR1" s="1" t="s">
        <v>815</v>
      </c>
      <c r="ACS1" s="1" t="s">
        <v>816</v>
      </c>
      <c r="ACT1" s="1" t="s">
        <v>817</v>
      </c>
      <c r="ACU1" s="1" t="s">
        <v>818</v>
      </c>
      <c r="ACV1" s="1" t="s">
        <v>819</v>
      </c>
      <c r="ACW1" s="1" t="s">
        <v>820</v>
      </c>
      <c r="ACX1" s="1" t="s">
        <v>821</v>
      </c>
      <c r="ACY1" s="1" t="s">
        <v>822</v>
      </c>
      <c r="ACZ1" s="1" t="s">
        <v>823</v>
      </c>
      <c r="ADA1" s="1" t="s">
        <v>824</v>
      </c>
      <c r="ADB1" s="1" t="s">
        <v>825</v>
      </c>
      <c r="ADC1" s="1" t="s">
        <v>826</v>
      </c>
      <c r="ADD1" s="1" t="s">
        <v>827</v>
      </c>
      <c r="ADE1" s="1" t="s">
        <v>828</v>
      </c>
      <c r="ADF1" s="1" t="s">
        <v>829</v>
      </c>
      <c r="ADG1" s="1" t="s">
        <v>830</v>
      </c>
      <c r="ADH1" s="1" t="s">
        <v>831</v>
      </c>
      <c r="ADI1" s="1" t="s">
        <v>832</v>
      </c>
      <c r="ADJ1" s="1" t="s">
        <v>833</v>
      </c>
      <c r="ADK1" s="1" t="s">
        <v>834</v>
      </c>
      <c r="ADL1" s="1" t="s">
        <v>835</v>
      </c>
      <c r="ADM1" s="1" t="s">
        <v>836</v>
      </c>
      <c r="ADN1" s="1" t="s">
        <v>837</v>
      </c>
      <c r="ADO1" s="1" t="s">
        <v>838</v>
      </c>
      <c r="ADP1" s="1" t="s">
        <v>839</v>
      </c>
      <c r="ADQ1" s="1" t="s">
        <v>840</v>
      </c>
      <c r="ADR1" s="1" t="s">
        <v>841</v>
      </c>
      <c r="ADS1" s="1" t="s">
        <v>842</v>
      </c>
      <c r="ADT1" s="1" t="s">
        <v>843</v>
      </c>
      <c r="ADU1" s="1" t="s">
        <v>844</v>
      </c>
      <c r="ADV1" s="1" t="s">
        <v>845</v>
      </c>
      <c r="ADW1" s="1" t="s">
        <v>846</v>
      </c>
      <c r="ADX1" s="1" t="s">
        <v>847</v>
      </c>
      <c r="ADY1" s="1" t="s">
        <v>848</v>
      </c>
      <c r="ADZ1" s="1" t="s">
        <v>849</v>
      </c>
      <c r="AEA1" s="1" t="s">
        <v>850</v>
      </c>
      <c r="AEB1" s="1" t="s">
        <v>851</v>
      </c>
      <c r="AEC1" s="1" t="s">
        <v>852</v>
      </c>
      <c r="AED1" s="1" t="s">
        <v>853</v>
      </c>
      <c r="AEE1" s="1" t="s">
        <v>854</v>
      </c>
      <c r="AEF1" s="1" t="s">
        <v>855</v>
      </c>
      <c r="AEG1" s="1" t="s">
        <v>856</v>
      </c>
      <c r="AEH1" s="1" t="s">
        <v>857</v>
      </c>
      <c r="AEI1" s="1" t="s">
        <v>858</v>
      </c>
      <c r="AEJ1" s="1" t="s">
        <v>859</v>
      </c>
      <c r="AEK1" s="1" t="s">
        <v>860</v>
      </c>
      <c r="AEL1" s="1" t="s">
        <v>861</v>
      </c>
      <c r="AEM1" s="1" t="s">
        <v>862</v>
      </c>
      <c r="AEN1" s="1" t="s">
        <v>863</v>
      </c>
      <c r="AEO1" s="1" t="s">
        <v>864</v>
      </c>
      <c r="AEP1" s="1" t="s">
        <v>865</v>
      </c>
      <c r="AEQ1" s="1" t="s">
        <v>866</v>
      </c>
      <c r="AER1" s="1" t="s">
        <v>867</v>
      </c>
      <c r="AES1" s="1" t="s">
        <v>868</v>
      </c>
      <c r="AET1" s="1" t="s">
        <v>869</v>
      </c>
      <c r="AEU1" s="1" t="s">
        <v>870</v>
      </c>
      <c r="AEV1" s="1" t="s">
        <v>871</v>
      </c>
      <c r="AEW1" s="1" t="s">
        <v>872</v>
      </c>
      <c r="AEX1" s="1" t="s">
        <v>873</v>
      </c>
      <c r="AEY1" s="1" t="s">
        <v>874</v>
      </c>
      <c r="AEZ1" s="1" t="s">
        <v>875</v>
      </c>
      <c r="AFA1" s="1" t="s">
        <v>876</v>
      </c>
      <c r="AFB1" s="1" t="s">
        <v>877</v>
      </c>
      <c r="AFC1" s="1" t="s">
        <v>878</v>
      </c>
      <c r="AFD1" s="1" t="s">
        <v>879</v>
      </c>
      <c r="AFE1" s="1" t="s">
        <v>880</v>
      </c>
      <c r="AFF1" s="1" t="s">
        <v>881</v>
      </c>
      <c r="AFG1" s="1" t="s">
        <v>882</v>
      </c>
      <c r="AFH1" s="1" t="s">
        <v>883</v>
      </c>
      <c r="AFI1" s="1" t="s">
        <v>884</v>
      </c>
      <c r="AFJ1" s="1" t="s">
        <v>885</v>
      </c>
      <c r="AFK1" s="1" t="s">
        <v>886</v>
      </c>
      <c r="AFL1" s="1" t="s">
        <v>887</v>
      </c>
      <c r="AFM1" s="1" t="s">
        <v>888</v>
      </c>
      <c r="AFN1" s="1" t="s">
        <v>889</v>
      </c>
      <c r="AFO1" s="1" t="s">
        <v>890</v>
      </c>
      <c r="AFP1" s="1" t="s">
        <v>891</v>
      </c>
      <c r="AFQ1" s="1" t="s">
        <v>892</v>
      </c>
      <c r="AFR1" s="1" t="s">
        <v>893</v>
      </c>
      <c r="AFS1" s="1" t="s">
        <v>894</v>
      </c>
      <c r="AFT1" s="1" t="s">
        <v>895</v>
      </c>
      <c r="AFU1" s="1" t="s">
        <v>896</v>
      </c>
      <c r="AFV1" s="1" t="s">
        <v>897</v>
      </c>
      <c r="AFW1" s="1" t="s">
        <v>898</v>
      </c>
      <c r="AFX1" s="1" t="s">
        <v>899</v>
      </c>
      <c r="AFY1" s="1" t="s">
        <v>900</v>
      </c>
      <c r="AFZ1" s="1" t="s">
        <v>901</v>
      </c>
      <c r="AGA1" s="1" t="s">
        <v>902</v>
      </c>
      <c r="AGB1" s="1" t="s">
        <v>903</v>
      </c>
      <c r="AGC1" s="1" t="s">
        <v>904</v>
      </c>
      <c r="AGD1" s="1" t="s">
        <v>905</v>
      </c>
      <c r="AGE1" s="1" t="s">
        <v>906</v>
      </c>
      <c r="AGF1" s="1" t="s">
        <v>907</v>
      </c>
      <c r="AGG1" s="1" t="s">
        <v>908</v>
      </c>
      <c r="AGH1" s="1" t="s">
        <v>909</v>
      </c>
      <c r="AGI1" s="1" t="s">
        <v>910</v>
      </c>
      <c r="AGJ1" s="1" t="s">
        <v>911</v>
      </c>
      <c r="AGK1" s="1" t="s">
        <v>912</v>
      </c>
      <c r="AGL1" s="1" t="s">
        <v>913</v>
      </c>
      <c r="AGM1" s="1" t="s">
        <v>914</v>
      </c>
      <c r="AGN1" s="1" t="s">
        <v>915</v>
      </c>
      <c r="AGO1" s="1" t="s">
        <v>916</v>
      </c>
      <c r="AGP1" s="1" t="s">
        <v>917</v>
      </c>
      <c r="AGQ1" s="1" t="s">
        <v>918</v>
      </c>
      <c r="AGR1" s="1" t="s">
        <v>919</v>
      </c>
      <c r="AGS1" s="1" t="s">
        <v>920</v>
      </c>
      <c r="AGT1" s="1" t="s">
        <v>921</v>
      </c>
      <c r="AGU1" s="1" t="s">
        <v>922</v>
      </c>
      <c r="AGV1" s="1" t="s">
        <v>923</v>
      </c>
      <c r="AGW1" s="1" t="s">
        <v>924</v>
      </c>
      <c r="AGX1" s="1" t="s">
        <v>925</v>
      </c>
      <c r="AGY1" s="1" t="s">
        <v>926</v>
      </c>
      <c r="AGZ1" s="1" t="s">
        <v>927</v>
      </c>
      <c r="AHA1" s="1" t="s">
        <v>928</v>
      </c>
      <c r="AHB1" s="1" t="s">
        <v>929</v>
      </c>
      <c r="AHC1" s="1" t="s">
        <v>930</v>
      </c>
      <c r="AHD1" s="1" t="s">
        <v>931</v>
      </c>
      <c r="AHE1" s="1" t="s">
        <v>932</v>
      </c>
      <c r="AHF1" s="1" t="s">
        <v>933</v>
      </c>
      <c r="AHG1" s="1" t="s">
        <v>934</v>
      </c>
      <c r="AHH1" s="1" t="s">
        <v>935</v>
      </c>
      <c r="AHI1" s="1" t="s">
        <v>936</v>
      </c>
      <c r="AHJ1" s="1" t="s">
        <v>937</v>
      </c>
      <c r="AHK1" s="1" t="s">
        <v>938</v>
      </c>
      <c r="AHL1" s="1" t="s">
        <v>939</v>
      </c>
      <c r="AHM1" s="1" t="s">
        <v>940</v>
      </c>
      <c r="AHN1" s="1" t="s">
        <v>941</v>
      </c>
      <c r="AHO1" s="1" t="s">
        <v>942</v>
      </c>
      <c r="AHP1" s="1" t="s">
        <v>943</v>
      </c>
      <c r="AHQ1" s="1" t="s">
        <v>944</v>
      </c>
      <c r="AHR1" s="1" t="s">
        <v>945</v>
      </c>
      <c r="AHS1" s="1" t="s">
        <v>946</v>
      </c>
      <c r="AHT1" s="1" t="s">
        <v>947</v>
      </c>
      <c r="AHU1" s="1" t="s">
        <v>948</v>
      </c>
      <c r="AHV1" s="1" t="s">
        <v>949</v>
      </c>
      <c r="AHW1" s="1" t="s">
        <v>950</v>
      </c>
      <c r="AHX1" s="1" t="s">
        <v>951</v>
      </c>
      <c r="AHY1" s="1" t="s">
        <v>952</v>
      </c>
      <c r="AHZ1" s="1" t="s">
        <v>953</v>
      </c>
      <c r="AIA1" s="1" t="s">
        <v>954</v>
      </c>
      <c r="AIB1" s="1" t="s">
        <v>955</v>
      </c>
      <c r="AIC1" s="1" t="s">
        <v>956</v>
      </c>
      <c r="AID1" s="1" t="s">
        <v>957</v>
      </c>
      <c r="AIE1" s="1" t="s">
        <v>958</v>
      </c>
      <c r="AIF1" s="1" t="s">
        <v>959</v>
      </c>
      <c r="AIG1" s="1" t="s">
        <v>960</v>
      </c>
      <c r="AIH1" s="1" t="s">
        <v>961</v>
      </c>
      <c r="AII1" s="1" t="s">
        <v>962</v>
      </c>
      <c r="AIJ1" s="1" t="s">
        <v>963</v>
      </c>
      <c r="AIK1" s="1" t="s">
        <v>964</v>
      </c>
      <c r="AIL1" s="1" t="s">
        <v>965</v>
      </c>
      <c r="AIM1" s="1" t="s">
        <v>966</v>
      </c>
      <c r="AIN1" s="1" t="s">
        <v>967</v>
      </c>
      <c r="AIO1" s="1" t="s">
        <v>968</v>
      </c>
      <c r="AIP1" s="1" t="s">
        <v>969</v>
      </c>
      <c r="AIQ1" s="1" t="s">
        <v>970</v>
      </c>
      <c r="AIR1" s="1" t="s">
        <v>971</v>
      </c>
      <c r="AIS1" s="1" t="s">
        <v>972</v>
      </c>
      <c r="AIT1" s="1" t="s">
        <v>973</v>
      </c>
      <c r="AIU1" s="1" t="s">
        <v>974</v>
      </c>
      <c r="AIV1" s="1" t="s">
        <v>975</v>
      </c>
      <c r="AIW1" s="1" t="s">
        <v>976</v>
      </c>
      <c r="AIX1" s="1" t="s">
        <v>977</v>
      </c>
      <c r="AIY1" s="1" t="s">
        <v>978</v>
      </c>
      <c r="AIZ1" s="1" t="s">
        <v>979</v>
      </c>
      <c r="AJA1" s="1" t="s">
        <v>980</v>
      </c>
      <c r="AJB1" s="1" t="s">
        <v>981</v>
      </c>
      <c r="AJC1" s="1" t="s">
        <v>982</v>
      </c>
      <c r="AJD1" s="1" t="s">
        <v>983</v>
      </c>
      <c r="AJE1" s="1" t="s">
        <v>984</v>
      </c>
      <c r="AJF1" s="1" t="s">
        <v>985</v>
      </c>
      <c r="AJG1" s="1" t="s">
        <v>986</v>
      </c>
      <c r="AJH1" s="1" t="s">
        <v>987</v>
      </c>
      <c r="AJI1" s="1" t="s">
        <v>988</v>
      </c>
      <c r="AJJ1" s="1" t="s">
        <v>989</v>
      </c>
      <c r="AJK1" s="1" t="s">
        <v>990</v>
      </c>
      <c r="AJL1" s="1" t="s">
        <v>991</v>
      </c>
      <c r="AJM1" s="1" t="s">
        <v>992</v>
      </c>
      <c r="AJN1" s="1" t="s">
        <v>993</v>
      </c>
      <c r="AJO1" s="1" t="s">
        <v>994</v>
      </c>
      <c r="AJP1" s="1" t="s">
        <v>995</v>
      </c>
      <c r="AJQ1" s="1" t="s">
        <v>996</v>
      </c>
      <c r="AJR1" s="1" t="s">
        <v>997</v>
      </c>
      <c r="AJS1" s="1" t="s">
        <v>998</v>
      </c>
      <c r="AJT1" s="1" t="s">
        <v>999</v>
      </c>
      <c r="AJU1" s="1" t="s">
        <v>1000</v>
      </c>
      <c r="AJV1" s="1" t="s">
        <v>1001</v>
      </c>
      <c r="AJW1" s="1" t="s">
        <v>1002</v>
      </c>
      <c r="AJX1" s="1" t="s">
        <v>1003</v>
      </c>
      <c r="AJY1" s="1" t="s">
        <v>1004</v>
      </c>
      <c r="AJZ1" s="1" t="s">
        <v>1005</v>
      </c>
      <c r="AKA1" s="1" t="s">
        <v>1006</v>
      </c>
      <c r="AKB1" s="1" t="s">
        <v>1007</v>
      </c>
      <c r="AKC1" s="1" t="s">
        <v>1008</v>
      </c>
      <c r="AKD1" s="1" t="s">
        <v>1009</v>
      </c>
      <c r="AKE1" s="1" t="s">
        <v>1010</v>
      </c>
      <c r="AKF1" s="1" t="s">
        <v>1011</v>
      </c>
      <c r="AKG1" s="1" t="s">
        <v>1012</v>
      </c>
      <c r="AKH1" s="1" t="s">
        <v>1013</v>
      </c>
      <c r="AKI1" s="1" t="s">
        <v>1014</v>
      </c>
      <c r="AKJ1" s="1" t="s">
        <v>1015</v>
      </c>
      <c r="AKK1" s="1" t="s">
        <v>1016</v>
      </c>
      <c r="AKL1" s="1" t="s">
        <v>1017</v>
      </c>
      <c r="AKM1" s="1" t="s">
        <v>1018</v>
      </c>
      <c r="AKN1" s="1" t="s">
        <v>1019</v>
      </c>
      <c r="AKO1" s="1" t="s">
        <v>1020</v>
      </c>
      <c r="AKP1" s="1" t="s">
        <v>1021</v>
      </c>
      <c r="AKQ1" s="1" t="s">
        <v>1022</v>
      </c>
      <c r="AKR1" s="1" t="s">
        <v>1023</v>
      </c>
      <c r="AKS1" s="1" t="s">
        <v>1024</v>
      </c>
      <c r="AKT1" s="1" t="s">
        <v>1025</v>
      </c>
      <c r="AKU1" s="1" t="s">
        <v>1026</v>
      </c>
      <c r="AKV1" s="1" t="s">
        <v>1027</v>
      </c>
      <c r="AKW1" s="1" t="s">
        <v>1028</v>
      </c>
      <c r="AKX1" s="1" t="s">
        <v>1029</v>
      </c>
      <c r="AKY1" s="1" t="s">
        <v>1030</v>
      </c>
      <c r="AKZ1" s="1" t="s">
        <v>1031</v>
      </c>
      <c r="ALA1" s="1" t="s">
        <v>1032</v>
      </c>
      <c r="ALB1" s="1" t="s">
        <v>1033</v>
      </c>
      <c r="ALC1" s="1" t="s">
        <v>1034</v>
      </c>
      <c r="ALD1" s="1" t="s">
        <v>1035</v>
      </c>
      <c r="ALE1" s="1" t="s">
        <v>1036</v>
      </c>
      <c r="ALF1" s="1" t="s">
        <v>1037</v>
      </c>
      <c r="ALG1" s="1" t="s">
        <v>1038</v>
      </c>
      <c r="ALH1" s="1" t="s">
        <v>1039</v>
      </c>
      <c r="ALI1" s="1" t="s">
        <v>1040</v>
      </c>
      <c r="ALJ1" s="1" t="s">
        <v>1041</v>
      </c>
      <c r="ALK1" s="1" t="s">
        <v>1042</v>
      </c>
      <c r="ALL1" s="1" t="s">
        <v>1043</v>
      </c>
      <c r="ALM1" s="1" t="s">
        <v>1044</v>
      </c>
      <c r="ALN1" s="1" t="s">
        <v>1045</v>
      </c>
      <c r="ALO1" s="1" t="s">
        <v>1046</v>
      </c>
      <c r="ALP1" s="1" t="s">
        <v>1047</v>
      </c>
      <c r="ALQ1" s="1" t="s">
        <v>1048</v>
      </c>
      <c r="ALR1" s="1" t="s">
        <v>1049</v>
      </c>
      <c r="ALS1" s="1" t="s">
        <v>1050</v>
      </c>
      <c r="ALT1" s="1" t="s">
        <v>1051</v>
      </c>
      <c r="ALU1" s="1" t="s">
        <v>1052</v>
      </c>
      <c r="ALV1" s="1" t="s">
        <v>1053</v>
      </c>
      <c r="ALW1" s="1" t="s">
        <v>1054</v>
      </c>
      <c r="ALX1" s="1" t="s">
        <v>1055</v>
      </c>
      <c r="ALY1" s="1" t="s">
        <v>1056</v>
      </c>
      <c r="ALZ1" s="1" t="s">
        <v>1057</v>
      </c>
      <c r="AMA1" s="1" t="s">
        <v>1058</v>
      </c>
      <c r="AMB1" s="1" t="s">
        <v>1059</v>
      </c>
      <c r="AMC1" s="1" t="s">
        <v>1060</v>
      </c>
      <c r="AMD1" s="1" t="s">
        <v>1061</v>
      </c>
      <c r="AME1" s="1" t="s">
        <v>1062</v>
      </c>
      <c r="AMF1" s="1" t="s">
        <v>1063</v>
      </c>
      <c r="AMG1" s="1" t="s">
        <v>1064</v>
      </c>
      <c r="AMH1" s="1" t="s">
        <v>1065</v>
      </c>
      <c r="AMI1" s="1" t="s">
        <v>1066</v>
      </c>
      <c r="AMJ1" s="1" t="s">
        <v>1067</v>
      </c>
      <c r="AMK1" s="1" t="s">
        <v>1068</v>
      </c>
      <c r="AML1" s="1" t="s">
        <v>1069</v>
      </c>
      <c r="AMM1" s="1" t="s">
        <v>1070</v>
      </c>
      <c r="AMN1" s="1" t="s">
        <v>1071</v>
      </c>
      <c r="AMO1" s="1" t="s">
        <v>1072</v>
      </c>
      <c r="AMP1" s="1" t="s">
        <v>1073</v>
      </c>
      <c r="AMQ1" s="1" t="s">
        <v>1074</v>
      </c>
      <c r="AMR1" s="1" t="s">
        <v>1075</v>
      </c>
      <c r="AMS1" s="1" t="s">
        <v>1076</v>
      </c>
      <c r="AMT1" s="1" t="s">
        <v>1077</v>
      </c>
      <c r="AMU1" s="1" t="s">
        <v>1078</v>
      </c>
      <c r="AMV1" s="1" t="s">
        <v>1079</v>
      </c>
      <c r="AMW1" s="1" t="s">
        <v>1080</v>
      </c>
      <c r="AMX1" s="1" t="s">
        <v>1081</v>
      </c>
      <c r="AMY1" s="1" t="s">
        <v>1082</v>
      </c>
      <c r="AMZ1" s="1" t="s">
        <v>1083</v>
      </c>
      <c r="ANA1" s="1" t="s">
        <v>1084</v>
      </c>
      <c r="ANB1" s="1" t="s">
        <v>1085</v>
      </c>
      <c r="ANC1" s="1" t="s">
        <v>1086</v>
      </c>
      <c r="AND1" s="1" t="s">
        <v>1087</v>
      </c>
      <c r="ANE1" s="1" t="s">
        <v>1088</v>
      </c>
      <c r="ANF1" s="1" t="s">
        <v>1089</v>
      </c>
      <c r="ANG1" s="1" t="s">
        <v>1090</v>
      </c>
      <c r="ANH1" s="1" t="s">
        <v>1091</v>
      </c>
      <c r="ANI1" s="1" t="s">
        <v>1092</v>
      </c>
      <c r="ANJ1" s="1" t="s">
        <v>1093</v>
      </c>
      <c r="ANK1" s="1" t="s">
        <v>1094</v>
      </c>
      <c r="ANL1" s="1" t="s">
        <v>1095</v>
      </c>
      <c r="ANM1" s="1" t="s">
        <v>1096</v>
      </c>
      <c r="ANN1" s="1" t="s">
        <v>1097</v>
      </c>
      <c r="ANO1" s="1" t="s">
        <v>1098</v>
      </c>
      <c r="ANP1" s="1" t="s">
        <v>1099</v>
      </c>
      <c r="ANQ1" s="1" t="s">
        <v>1100</v>
      </c>
      <c r="ANR1" s="1" t="s">
        <v>1101</v>
      </c>
      <c r="ANS1" s="1" t="s">
        <v>1102</v>
      </c>
      <c r="ANT1" s="1" t="s">
        <v>1103</v>
      </c>
      <c r="ANU1" s="1" t="s">
        <v>1104</v>
      </c>
      <c r="ANV1" s="1" t="s">
        <v>1105</v>
      </c>
      <c r="ANW1" s="1" t="s">
        <v>1106</v>
      </c>
      <c r="ANX1" s="1" t="s">
        <v>1107</v>
      </c>
      <c r="ANY1" s="1" t="s">
        <v>1108</v>
      </c>
      <c r="ANZ1" s="1" t="s">
        <v>1109</v>
      </c>
      <c r="AOA1" s="1" t="s">
        <v>1110</v>
      </c>
    </row>
    <row r="2" spans="1:1067" x14ac:dyDescent="0.35">
      <c r="A2">
        <v>1</v>
      </c>
      <c r="B2" t="s">
        <v>1111</v>
      </c>
      <c r="C2" s="98">
        <v>44942</v>
      </c>
      <c r="D2" t="s">
        <v>1112</v>
      </c>
      <c r="E2" s="2">
        <v>44942.460450335653</v>
      </c>
      <c r="F2" s="2">
        <v>44942.47945298611</v>
      </c>
      <c r="G2" t="s">
        <v>1113</v>
      </c>
      <c r="J2" t="s">
        <v>1114</v>
      </c>
      <c r="K2" s="98">
        <v>44942</v>
      </c>
      <c r="L2" t="s">
        <v>1115</v>
      </c>
      <c r="M2" t="s">
        <v>1116</v>
      </c>
      <c r="N2" t="s">
        <v>1117</v>
      </c>
      <c r="O2" t="s">
        <v>1118</v>
      </c>
      <c r="R2" t="s">
        <v>1119</v>
      </c>
      <c r="S2" t="s">
        <v>1120</v>
      </c>
      <c r="U2" t="s">
        <v>1121</v>
      </c>
      <c r="W2" t="s">
        <v>1122</v>
      </c>
      <c r="Z2" t="s">
        <v>1123</v>
      </c>
      <c r="AA2">
        <v>0</v>
      </c>
      <c r="AB2">
        <v>0</v>
      </c>
      <c r="AC2">
        <v>0</v>
      </c>
      <c r="AD2">
        <v>1</v>
      </c>
      <c r="AE2">
        <v>1</v>
      </c>
      <c r="ED2" t="s">
        <v>1123</v>
      </c>
      <c r="EE2">
        <v>0</v>
      </c>
      <c r="EF2">
        <v>0</v>
      </c>
      <c r="EG2">
        <v>0</v>
      </c>
      <c r="EH2">
        <v>0</v>
      </c>
      <c r="EI2">
        <v>1</v>
      </c>
      <c r="EJ2">
        <v>1</v>
      </c>
      <c r="IM2" t="s">
        <v>1124</v>
      </c>
      <c r="IN2">
        <v>1</v>
      </c>
      <c r="IO2">
        <v>1</v>
      </c>
      <c r="IP2">
        <v>0</v>
      </c>
      <c r="IQ2">
        <v>0</v>
      </c>
      <c r="IR2">
        <v>0</v>
      </c>
      <c r="IS2">
        <v>0</v>
      </c>
      <c r="IT2">
        <v>0</v>
      </c>
      <c r="IU2">
        <v>0</v>
      </c>
      <c r="IV2">
        <v>0</v>
      </c>
      <c r="IW2">
        <v>0</v>
      </c>
      <c r="IX2">
        <v>0</v>
      </c>
      <c r="IY2">
        <v>0</v>
      </c>
      <c r="IZ2">
        <v>0</v>
      </c>
      <c r="JA2">
        <v>0</v>
      </c>
      <c r="JB2">
        <v>0</v>
      </c>
      <c r="JC2">
        <v>0</v>
      </c>
      <c r="JD2">
        <v>2</v>
      </c>
      <c r="JE2">
        <v>4</v>
      </c>
      <c r="JG2" t="s">
        <v>1125</v>
      </c>
      <c r="JH2">
        <v>300</v>
      </c>
      <c r="JI2" t="s">
        <v>1126</v>
      </c>
      <c r="JL2">
        <v>14</v>
      </c>
      <c r="JM2">
        <v>7</v>
      </c>
      <c r="JN2">
        <v>0</v>
      </c>
      <c r="JP2" t="s">
        <v>1125</v>
      </c>
      <c r="JQ2" t="s">
        <v>1127</v>
      </c>
      <c r="JR2">
        <v>1</v>
      </c>
      <c r="JS2">
        <v>1</v>
      </c>
      <c r="JT2">
        <v>10000</v>
      </c>
      <c r="JU2">
        <v>100</v>
      </c>
      <c r="JV2" t="s">
        <v>1126</v>
      </c>
      <c r="JY2">
        <v>10</v>
      </c>
      <c r="JZ2">
        <v>5</v>
      </c>
      <c r="KA2">
        <v>0</v>
      </c>
      <c r="PE2" t="s">
        <v>1121</v>
      </c>
      <c r="PG2" t="s">
        <v>1128</v>
      </c>
      <c r="PH2">
        <v>1</v>
      </c>
      <c r="PI2">
        <v>1</v>
      </c>
      <c r="PJ2">
        <v>0</v>
      </c>
      <c r="PK2">
        <v>0</v>
      </c>
      <c r="PL2">
        <v>0</v>
      </c>
      <c r="PM2">
        <v>0</v>
      </c>
      <c r="PN2">
        <v>0</v>
      </c>
      <c r="PO2">
        <v>0</v>
      </c>
      <c r="PP2">
        <v>0</v>
      </c>
      <c r="PQ2">
        <v>0</v>
      </c>
      <c r="PR2">
        <v>0</v>
      </c>
      <c r="PS2">
        <v>0</v>
      </c>
      <c r="PT2">
        <v>0</v>
      </c>
      <c r="PU2">
        <v>0</v>
      </c>
      <c r="PV2">
        <v>0</v>
      </c>
      <c r="PW2">
        <v>0</v>
      </c>
      <c r="PY2" t="s">
        <v>1129</v>
      </c>
      <c r="PZ2">
        <v>0</v>
      </c>
      <c r="QA2">
        <v>0</v>
      </c>
      <c r="QB2">
        <v>0</v>
      </c>
      <c r="QC2">
        <v>0</v>
      </c>
      <c r="QD2">
        <v>1</v>
      </c>
      <c r="QE2">
        <v>1</v>
      </c>
      <c r="QF2">
        <v>0</v>
      </c>
      <c r="QG2">
        <v>0</v>
      </c>
      <c r="QH2">
        <v>0</v>
      </c>
      <c r="QI2">
        <v>0</v>
      </c>
      <c r="QJ2">
        <v>0</v>
      </c>
      <c r="QM2" t="s">
        <v>1130</v>
      </c>
      <c r="QN2">
        <v>0</v>
      </c>
      <c r="QO2">
        <v>1</v>
      </c>
      <c r="QP2">
        <v>0</v>
      </c>
      <c r="QQ2">
        <v>0</v>
      </c>
      <c r="QR2" t="s">
        <v>1128</v>
      </c>
      <c r="QS2">
        <v>1</v>
      </c>
      <c r="QT2">
        <v>1</v>
      </c>
      <c r="QU2">
        <v>0</v>
      </c>
      <c r="QV2">
        <v>0</v>
      </c>
      <c r="QW2">
        <v>0</v>
      </c>
      <c r="QX2">
        <v>0</v>
      </c>
      <c r="QY2">
        <v>0</v>
      </c>
      <c r="QZ2">
        <v>0</v>
      </c>
      <c r="RA2">
        <v>0</v>
      </c>
      <c r="RB2">
        <v>0</v>
      </c>
      <c r="RC2">
        <v>0</v>
      </c>
      <c r="RD2">
        <v>0</v>
      </c>
      <c r="RE2">
        <v>0</v>
      </c>
      <c r="RF2">
        <v>0</v>
      </c>
      <c r="RG2">
        <v>0</v>
      </c>
      <c r="RH2">
        <v>0</v>
      </c>
      <c r="RI2" t="s">
        <v>1131</v>
      </c>
      <c r="RJ2">
        <v>0</v>
      </c>
      <c r="RK2">
        <v>0</v>
      </c>
      <c r="RL2">
        <v>0</v>
      </c>
      <c r="RM2">
        <v>0</v>
      </c>
      <c r="RN2">
        <v>0</v>
      </c>
      <c r="RO2">
        <v>1</v>
      </c>
      <c r="RP2">
        <v>0</v>
      </c>
      <c r="RQ2">
        <v>0</v>
      </c>
      <c r="RR2">
        <v>0</v>
      </c>
      <c r="RS2">
        <v>0</v>
      </c>
      <c r="RT2">
        <v>0</v>
      </c>
      <c r="RU2">
        <v>0</v>
      </c>
      <c r="AMM2" t="s">
        <v>1132</v>
      </c>
      <c r="AMN2">
        <v>1</v>
      </c>
      <c r="AMO2">
        <v>0</v>
      </c>
      <c r="AMP2">
        <v>0</v>
      </c>
      <c r="AMQ2">
        <v>1</v>
      </c>
      <c r="AMR2">
        <v>0</v>
      </c>
      <c r="AMS2">
        <v>0</v>
      </c>
      <c r="AMU2" t="s">
        <v>1133</v>
      </c>
      <c r="AMV2" t="s">
        <v>1121</v>
      </c>
      <c r="AMW2" t="s">
        <v>1134</v>
      </c>
      <c r="AMX2">
        <v>0</v>
      </c>
      <c r="AMY2">
        <v>0</v>
      </c>
      <c r="AMZ2">
        <v>0</v>
      </c>
      <c r="ANA2">
        <v>0</v>
      </c>
      <c r="ANB2">
        <v>0</v>
      </c>
      <c r="ANC2">
        <v>1</v>
      </c>
      <c r="AND2">
        <v>0</v>
      </c>
      <c r="ANE2">
        <v>0</v>
      </c>
      <c r="ANG2" t="s">
        <v>1135</v>
      </c>
      <c r="ANH2">
        <v>0</v>
      </c>
      <c r="ANI2">
        <v>0</v>
      </c>
      <c r="ANJ2">
        <v>0</v>
      </c>
      <c r="ANK2">
        <v>0</v>
      </c>
      <c r="ANL2">
        <v>0</v>
      </c>
      <c r="ANM2">
        <v>0</v>
      </c>
      <c r="ANN2">
        <v>0</v>
      </c>
      <c r="ANO2">
        <v>1</v>
      </c>
      <c r="ANP2">
        <v>0</v>
      </c>
      <c r="ANR2" t="s">
        <v>1136</v>
      </c>
      <c r="ANU2">
        <v>383817381</v>
      </c>
      <c r="ANV2" s="2">
        <v>44942.729699074072</v>
      </c>
      <c r="ANY2" t="s">
        <v>1137</v>
      </c>
      <c r="ANZ2" t="s">
        <v>1138</v>
      </c>
    </row>
    <row r="3" spans="1:1067" x14ac:dyDescent="0.35">
      <c r="A3">
        <v>2</v>
      </c>
      <c r="B3" t="s">
        <v>1139</v>
      </c>
      <c r="C3" s="98">
        <v>44942</v>
      </c>
      <c r="D3" t="s">
        <v>1112</v>
      </c>
      <c r="E3" s="2">
        <v>44942.480022557873</v>
      </c>
      <c r="F3" s="2">
        <v>44942.500030856478</v>
      </c>
      <c r="G3" t="s">
        <v>1113</v>
      </c>
      <c r="J3" t="s">
        <v>1114</v>
      </c>
      <c r="K3" s="98">
        <v>44942</v>
      </c>
      <c r="L3" t="s">
        <v>1115</v>
      </c>
      <c r="M3" t="s">
        <v>1116</v>
      </c>
      <c r="N3" t="s">
        <v>1117</v>
      </c>
      <c r="O3" t="s">
        <v>1118</v>
      </c>
      <c r="R3" t="s">
        <v>1119</v>
      </c>
      <c r="S3" t="s">
        <v>1120</v>
      </c>
      <c r="U3" t="s">
        <v>1121</v>
      </c>
      <c r="W3" t="s">
        <v>1140</v>
      </c>
      <c r="Z3" t="s">
        <v>1123</v>
      </c>
      <c r="AA3">
        <v>0</v>
      </c>
      <c r="AB3">
        <v>0</v>
      </c>
      <c r="AC3">
        <v>0</v>
      </c>
      <c r="AD3">
        <v>1</v>
      </c>
      <c r="AE3">
        <v>1</v>
      </c>
      <c r="ED3" t="s">
        <v>1123</v>
      </c>
      <c r="EE3">
        <v>0</v>
      </c>
      <c r="EF3">
        <v>0</v>
      </c>
      <c r="EG3">
        <v>0</v>
      </c>
      <c r="EH3">
        <v>0</v>
      </c>
      <c r="EI3">
        <v>1</v>
      </c>
      <c r="EJ3">
        <v>1</v>
      </c>
      <c r="IM3" t="s">
        <v>1128</v>
      </c>
      <c r="IN3">
        <v>1</v>
      </c>
      <c r="IO3">
        <v>1</v>
      </c>
      <c r="IP3">
        <v>0</v>
      </c>
      <c r="IQ3">
        <v>0</v>
      </c>
      <c r="IR3">
        <v>0</v>
      </c>
      <c r="IS3">
        <v>0</v>
      </c>
      <c r="IT3">
        <v>0</v>
      </c>
      <c r="IU3">
        <v>0</v>
      </c>
      <c r="IV3">
        <v>0</v>
      </c>
      <c r="IW3">
        <v>0</v>
      </c>
      <c r="IX3">
        <v>0</v>
      </c>
      <c r="IY3">
        <v>0</v>
      </c>
      <c r="IZ3">
        <v>0</v>
      </c>
      <c r="JA3">
        <v>0</v>
      </c>
      <c r="JB3">
        <v>0</v>
      </c>
      <c r="JC3">
        <v>0</v>
      </c>
      <c r="JD3">
        <v>2</v>
      </c>
      <c r="JE3">
        <v>4</v>
      </c>
      <c r="JG3" t="s">
        <v>1125</v>
      </c>
      <c r="JH3">
        <v>350</v>
      </c>
      <c r="JI3" t="s">
        <v>1126</v>
      </c>
      <c r="JL3">
        <v>14</v>
      </c>
      <c r="JM3">
        <v>7</v>
      </c>
      <c r="JN3">
        <v>0</v>
      </c>
      <c r="JP3" t="s">
        <v>1125</v>
      </c>
      <c r="JQ3" t="s">
        <v>1127</v>
      </c>
      <c r="JR3">
        <v>1</v>
      </c>
      <c r="JS3">
        <v>1</v>
      </c>
      <c r="JT3">
        <v>10000</v>
      </c>
      <c r="JU3">
        <v>100</v>
      </c>
      <c r="JV3" t="s">
        <v>1126</v>
      </c>
      <c r="JY3">
        <v>15</v>
      </c>
      <c r="JZ3">
        <v>5</v>
      </c>
      <c r="KA3">
        <v>0</v>
      </c>
      <c r="PE3" t="s">
        <v>1121</v>
      </c>
      <c r="PG3" t="s">
        <v>1128</v>
      </c>
      <c r="PH3">
        <v>1</v>
      </c>
      <c r="PI3">
        <v>1</v>
      </c>
      <c r="PJ3">
        <v>0</v>
      </c>
      <c r="PK3">
        <v>0</v>
      </c>
      <c r="PL3">
        <v>0</v>
      </c>
      <c r="PM3">
        <v>0</v>
      </c>
      <c r="PN3">
        <v>0</v>
      </c>
      <c r="PO3">
        <v>0</v>
      </c>
      <c r="PP3">
        <v>0</v>
      </c>
      <c r="PQ3">
        <v>0</v>
      </c>
      <c r="PR3">
        <v>0</v>
      </c>
      <c r="PS3">
        <v>0</v>
      </c>
      <c r="PT3">
        <v>0</v>
      </c>
      <c r="PU3">
        <v>0</v>
      </c>
      <c r="PV3">
        <v>0</v>
      </c>
      <c r="PW3">
        <v>0</v>
      </c>
      <c r="PY3" t="s">
        <v>1129</v>
      </c>
      <c r="PZ3">
        <v>0</v>
      </c>
      <c r="QA3">
        <v>0</v>
      </c>
      <c r="QB3">
        <v>0</v>
      </c>
      <c r="QC3">
        <v>0</v>
      </c>
      <c r="QD3">
        <v>1</v>
      </c>
      <c r="QE3">
        <v>1</v>
      </c>
      <c r="QF3">
        <v>0</v>
      </c>
      <c r="QG3">
        <v>0</v>
      </c>
      <c r="QH3">
        <v>0</v>
      </c>
      <c r="QI3">
        <v>0</v>
      </c>
      <c r="QJ3">
        <v>0</v>
      </c>
      <c r="QM3" t="s">
        <v>1130</v>
      </c>
      <c r="QN3">
        <v>0</v>
      </c>
      <c r="QO3">
        <v>1</v>
      </c>
      <c r="QP3">
        <v>0</v>
      </c>
      <c r="QQ3">
        <v>0</v>
      </c>
      <c r="QR3" t="s">
        <v>1128</v>
      </c>
      <c r="QS3">
        <v>1</v>
      </c>
      <c r="QT3">
        <v>1</v>
      </c>
      <c r="QU3">
        <v>0</v>
      </c>
      <c r="QV3">
        <v>0</v>
      </c>
      <c r="QW3">
        <v>0</v>
      </c>
      <c r="QX3">
        <v>0</v>
      </c>
      <c r="QY3">
        <v>0</v>
      </c>
      <c r="QZ3">
        <v>0</v>
      </c>
      <c r="RA3">
        <v>0</v>
      </c>
      <c r="RB3">
        <v>0</v>
      </c>
      <c r="RC3">
        <v>0</v>
      </c>
      <c r="RD3">
        <v>0</v>
      </c>
      <c r="RE3">
        <v>0</v>
      </c>
      <c r="RF3">
        <v>0</v>
      </c>
      <c r="RG3">
        <v>0</v>
      </c>
      <c r="RH3">
        <v>0</v>
      </c>
      <c r="RI3" t="s">
        <v>1131</v>
      </c>
      <c r="RJ3">
        <v>0</v>
      </c>
      <c r="RK3">
        <v>0</v>
      </c>
      <c r="RL3">
        <v>0</v>
      </c>
      <c r="RM3">
        <v>0</v>
      </c>
      <c r="RN3">
        <v>0</v>
      </c>
      <c r="RO3">
        <v>1</v>
      </c>
      <c r="RP3">
        <v>0</v>
      </c>
      <c r="RQ3">
        <v>0</v>
      </c>
      <c r="RR3">
        <v>0</v>
      </c>
      <c r="RS3">
        <v>0</v>
      </c>
      <c r="RT3">
        <v>0</v>
      </c>
      <c r="RU3">
        <v>0</v>
      </c>
      <c r="AMM3" t="s">
        <v>1132</v>
      </c>
      <c r="AMN3">
        <v>1</v>
      </c>
      <c r="AMO3">
        <v>0</v>
      </c>
      <c r="AMP3">
        <v>0</v>
      </c>
      <c r="AMQ3">
        <v>1</v>
      </c>
      <c r="AMR3">
        <v>0</v>
      </c>
      <c r="AMS3">
        <v>0</v>
      </c>
      <c r="AMU3" t="s">
        <v>1133</v>
      </c>
      <c r="AMV3" t="s">
        <v>1121</v>
      </c>
      <c r="AMW3" t="s">
        <v>1134</v>
      </c>
      <c r="AMX3">
        <v>0</v>
      </c>
      <c r="AMY3">
        <v>0</v>
      </c>
      <c r="AMZ3">
        <v>0</v>
      </c>
      <c r="ANA3">
        <v>0</v>
      </c>
      <c r="ANB3">
        <v>0</v>
      </c>
      <c r="ANC3">
        <v>1</v>
      </c>
      <c r="AND3">
        <v>0</v>
      </c>
      <c r="ANE3">
        <v>0</v>
      </c>
      <c r="ANG3" t="s">
        <v>1135</v>
      </c>
      <c r="ANH3">
        <v>0</v>
      </c>
      <c r="ANI3">
        <v>0</v>
      </c>
      <c r="ANJ3">
        <v>0</v>
      </c>
      <c r="ANK3">
        <v>0</v>
      </c>
      <c r="ANL3">
        <v>0</v>
      </c>
      <c r="ANM3">
        <v>0</v>
      </c>
      <c r="ANN3">
        <v>0</v>
      </c>
      <c r="ANO3">
        <v>1</v>
      </c>
      <c r="ANP3">
        <v>0</v>
      </c>
      <c r="ANR3" t="s">
        <v>1141</v>
      </c>
      <c r="ANU3">
        <v>383817389</v>
      </c>
      <c r="ANV3" s="2">
        <v>44942.729722222233</v>
      </c>
      <c r="ANY3" t="s">
        <v>1137</v>
      </c>
      <c r="ANZ3" t="s">
        <v>1138</v>
      </c>
    </row>
    <row r="4" spans="1:1067" x14ac:dyDescent="0.35">
      <c r="A4">
        <v>3</v>
      </c>
      <c r="B4" t="s">
        <v>1142</v>
      </c>
      <c r="C4" s="98">
        <v>44942</v>
      </c>
      <c r="D4" t="s">
        <v>1112</v>
      </c>
      <c r="E4" s="2">
        <v>44942.53945074074</v>
      </c>
      <c r="F4" s="2">
        <v>44942.570756435183</v>
      </c>
      <c r="G4" t="s">
        <v>1113</v>
      </c>
      <c r="J4" t="s">
        <v>1114</v>
      </c>
      <c r="K4" s="98">
        <v>44942</v>
      </c>
      <c r="L4" t="s">
        <v>1115</v>
      </c>
      <c r="M4" t="s">
        <v>1116</v>
      </c>
      <c r="N4" t="s">
        <v>1117</v>
      </c>
      <c r="O4" t="s">
        <v>1118</v>
      </c>
      <c r="R4" t="s">
        <v>1119</v>
      </c>
      <c r="S4" t="s">
        <v>1120</v>
      </c>
      <c r="U4" t="s">
        <v>1121</v>
      </c>
      <c r="W4" t="s">
        <v>1140</v>
      </c>
      <c r="Z4" t="s">
        <v>1143</v>
      </c>
      <c r="AA4">
        <v>0</v>
      </c>
      <c r="AB4">
        <v>0</v>
      </c>
      <c r="AC4">
        <v>1</v>
      </c>
      <c r="AD4">
        <v>0</v>
      </c>
      <c r="AE4">
        <v>1</v>
      </c>
      <c r="BC4" t="s">
        <v>1144</v>
      </c>
      <c r="BD4" t="s">
        <v>1145</v>
      </c>
      <c r="BE4">
        <v>1</v>
      </c>
      <c r="BF4">
        <v>1</v>
      </c>
      <c r="BG4">
        <v>450</v>
      </c>
      <c r="BH4">
        <v>300</v>
      </c>
      <c r="BI4" t="s">
        <v>1126</v>
      </c>
      <c r="BL4">
        <v>30</v>
      </c>
      <c r="BM4">
        <v>1</v>
      </c>
      <c r="BN4">
        <v>0</v>
      </c>
      <c r="BP4" t="s">
        <v>1121</v>
      </c>
      <c r="BR4" t="s">
        <v>1143</v>
      </c>
      <c r="BS4">
        <v>0</v>
      </c>
      <c r="BT4">
        <v>0</v>
      </c>
      <c r="BU4">
        <v>1</v>
      </c>
      <c r="BV4">
        <v>0</v>
      </c>
      <c r="BX4" t="s">
        <v>1146</v>
      </c>
      <c r="BY4">
        <v>0</v>
      </c>
      <c r="BZ4">
        <v>0</v>
      </c>
      <c r="CA4">
        <v>0</v>
      </c>
      <c r="CB4">
        <v>0</v>
      </c>
      <c r="CC4">
        <v>1</v>
      </c>
      <c r="CD4">
        <v>0</v>
      </c>
      <c r="CE4">
        <v>0</v>
      </c>
      <c r="CF4">
        <v>0</v>
      </c>
      <c r="CG4">
        <v>0</v>
      </c>
      <c r="CH4">
        <v>0</v>
      </c>
      <c r="CI4">
        <v>0</v>
      </c>
      <c r="CL4" t="s">
        <v>1147</v>
      </c>
      <c r="CM4">
        <v>1</v>
      </c>
      <c r="CN4">
        <v>0</v>
      </c>
      <c r="CO4">
        <v>0</v>
      </c>
      <c r="CP4">
        <v>0</v>
      </c>
      <c r="ED4" t="s">
        <v>1148</v>
      </c>
      <c r="EE4">
        <v>1</v>
      </c>
      <c r="EF4">
        <v>0</v>
      </c>
      <c r="EG4">
        <v>0</v>
      </c>
      <c r="EH4">
        <v>0</v>
      </c>
      <c r="EI4">
        <v>0</v>
      </c>
      <c r="EJ4">
        <v>1</v>
      </c>
      <c r="EL4" t="s">
        <v>1144</v>
      </c>
      <c r="EM4">
        <v>7500</v>
      </c>
      <c r="EN4" t="s">
        <v>1126</v>
      </c>
      <c r="EQ4">
        <v>30</v>
      </c>
      <c r="ER4">
        <v>1</v>
      </c>
      <c r="ES4">
        <v>0</v>
      </c>
      <c r="FV4" t="s">
        <v>1121</v>
      </c>
      <c r="FX4" t="s">
        <v>1148</v>
      </c>
      <c r="FY4">
        <v>1</v>
      </c>
      <c r="FZ4">
        <v>0</v>
      </c>
      <c r="GA4">
        <v>0</v>
      </c>
      <c r="GB4">
        <v>0</v>
      </c>
      <c r="GC4">
        <v>0</v>
      </c>
      <c r="GE4" t="s">
        <v>1146</v>
      </c>
      <c r="GF4">
        <v>0</v>
      </c>
      <c r="GG4">
        <v>0</v>
      </c>
      <c r="GH4">
        <v>0</v>
      </c>
      <c r="GI4">
        <v>0</v>
      </c>
      <c r="GJ4">
        <v>1</v>
      </c>
      <c r="GK4">
        <v>0</v>
      </c>
      <c r="GL4">
        <v>0</v>
      </c>
      <c r="GM4">
        <v>0</v>
      </c>
      <c r="GN4">
        <v>0</v>
      </c>
      <c r="GO4">
        <v>0</v>
      </c>
      <c r="GP4">
        <v>0</v>
      </c>
      <c r="GS4" t="s">
        <v>1147</v>
      </c>
      <c r="GT4">
        <v>1</v>
      </c>
      <c r="GU4">
        <v>0</v>
      </c>
      <c r="GV4">
        <v>0</v>
      </c>
      <c r="GW4">
        <v>0</v>
      </c>
      <c r="IM4" t="s">
        <v>1149</v>
      </c>
      <c r="IN4">
        <v>0</v>
      </c>
      <c r="IO4">
        <v>0</v>
      </c>
      <c r="IP4">
        <v>0</v>
      </c>
      <c r="IQ4">
        <v>1</v>
      </c>
      <c r="IR4">
        <v>1</v>
      </c>
      <c r="IS4">
        <v>0</v>
      </c>
      <c r="IT4">
        <v>0</v>
      </c>
      <c r="IU4">
        <v>0</v>
      </c>
      <c r="IV4">
        <v>0</v>
      </c>
      <c r="IW4">
        <v>0</v>
      </c>
      <c r="IX4">
        <v>0</v>
      </c>
      <c r="IY4">
        <v>0</v>
      </c>
      <c r="IZ4">
        <v>1</v>
      </c>
      <c r="JA4">
        <v>0</v>
      </c>
      <c r="JB4">
        <v>0</v>
      </c>
      <c r="JC4">
        <v>0</v>
      </c>
      <c r="JD4">
        <v>3</v>
      </c>
      <c r="JE4">
        <v>5</v>
      </c>
      <c r="KR4" t="s">
        <v>1144</v>
      </c>
      <c r="KS4">
        <v>5000</v>
      </c>
      <c r="KT4" t="s">
        <v>1126</v>
      </c>
      <c r="KW4">
        <v>90</v>
      </c>
      <c r="KX4">
        <v>1</v>
      </c>
      <c r="KY4">
        <v>0</v>
      </c>
      <c r="LA4" t="s">
        <v>1144</v>
      </c>
      <c r="LB4">
        <v>4500</v>
      </c>
      <c r="LC4" t="s">
        <v>1126</v>
      </c>
      <c r="LF4">
        <v>90</v>
      </c>
      <c r="LG4">
        <v>1</v>
      </c>
      <c r="LH4">
        <v>0</v>
      </c>
      <c r="OA4" t="s">
        <v>1144</v>
      </c>
      <c r="OB4">
        <v>1250</v>
      </c>
      <c r="OC4" t="s">
        <v>1126</v>
      </c>
      <c r="OF4">
        <v>45</v>
      </c>
      <c r="OG4">
        <v>1</v>
      </c>
      <c r="OH4">
        <v>0</v>
      </c>
      <c r="PE4" t="s">
        <v>1150</v>
      </c>
      <c r="QM4" t="s">
        <v>1147</v>
      </c>
      <c r="QN4">
        <v>1</v>
      </c>
      <c r="QO4">
        <v>0</v>
      </c>
      <c r="QP4">
        <v>0</v>
      </c>
      <c r="QQ4">
        <v>0</v>
      </c>
      <c r="AMM4" t="s">
        <v>1132</v>
      </c>
      <c r="AMN4">
        <v>1</v>
      </c>
      <c r="AMO4">
        <v>0</v>
      </c>
      <c r="AMP4">
        <v>0</v>
      </c>
      <c r="AMQ4">
        <v>1</v>
      </c>
      <c r="AMR4">
        <v>0</v>
      </c>
      <c r="AMS4">
        <v>0</v>
      </c>
      <c r="AMU4" t="s">
        <v>1151</v>
      </c>
      <c r="AMV4" t="s">
        <v>1121</v>
      </c>
      <c r="AMW4" t="s">
        <v>1134</v>
      </c>
      <c r="AMX4">
        <v>0</v>
      </c>
      <c r="AMY4">
        <v>0</v>
      </c>
      <c r="AMZ4">
        <v>0</v>
      </c>
      <c r="ANA4">
        <v>0</v>
      </c>
      <c r="ANB4">
        <v>0</v>
      </c>
      <c r="ANC4">
        <v>1</v>
      </c>
      <c r="AND4">
        <v>0</v>
      </c>
      <c r="ANE4">
        <v>0</v>
      </c>
      <c r="ANG4" t="s">
        <v>1135</v>
      </c>
      <c r="ANH4">
        <v>0</v>
      </c>
      <c r="ANI4">
        <v>0</v>
      </c>
      <c r="ANJ4">
        <v>0</v>
      </c>
      <c r="ANK4">
        <v>0</v>
      </c>
      <c r="ANL4">
        <v>0</v>
      </c>
      <c r="ANM4">
        <v>0</v>
      </c>
      <c r="ANN4">
        <v>0</v>
      </c>
      <c r="ANO4">
        <v>1</v>
      </c>
      <c r="ANP4">
        <v>0</v>
      </c>
      <c r="ANR4" t="s">
        <v>1152</v>
      </c>
      <c r="ANU4">
        <v>383817416</v>
      </c>
      <c r="ANV4" s="2">
        <v>44942.729768518519</v>
      </c>
      <c r="ANY4" t="s">
        <v>1137</v>
      </c>
      <c r="ANZ4" t="s">
        <v>1138</v>
      </c>
    </row>
    <row r="5" spans="1:1067" x14ac:dyDescent="0.35">
      <c r="A5">
        <v>4</v>
      </c>
      <c r="B5" t="s">
        <v>1153</v>
      </c>
      <c r="C5" s="98">
        <v>44942</v>
      </c>
      <c r="D5" t="s">
        <v>1112</v>
      </c>
      <c r="E5" s="2">
        <v>44942.455428090281</v>
      </c>
      <c r="F5" s="2">
        <v>44942.463502060193</v>
      </c>
      <c r="G5" t="s">
        <v>1113</v>
      </c>
      <c r="J5" t="s">
        <v>1114</v>
      </c>
      <c r="K5" s="98">
        <v>44942</v>
      </c>
      <c r="L5" t="s">
        <v>1115</v>
      </c>
      <c r="M5" t="s">
        <v>1116</v>
      </c>
      <c r="N5" t="s">
        <v>1117</v>
      </c>
      <c r="O5" t="s">
        <v>1118</v>
      </c>
      <c r="R5" t="s">
        <v>1119</v>
      </c>
      <c r="S5" t="s">
        <v>1120</v>
      </c>
      <c r="U5" t="s">
        <v>1121</v>
      </c>
      <c r="W5" t="s">
        <v>1140</v>
      </c>
      <c r="Z5" t="s">
        <v>1123</v>
      </c>
      <c r="AA5">
        <v>0</v>
      </c>
      <c r="AB5">
        <v>0</v>
      </c>
      <c r="AC5">
        <v>0</v>
      </c>
      <c r="AD5">
        <v>1</v>
      </c>
      <c r="AE5">
        <v>1</v>
      </c>
      <c r="ED5" t="s">
        <v>1123</v>
      </c>
      <c r="EE5">
        <v>0</v>
      </c>
      <c r="EF5">
        <v>0</v>
      </c>
      <c r="EG5">
        <v>0</v>
      </c>
      <c r="EH5">
        <v>0</v>
      </c>
      <c r="EI5">
        <v>1</v>
      </c>
      <c r="EJ5">
        <v>1</v>
      </c>
      <c r="IM5" t="s">
        <v>1154</v>
      </c>
      <c r="IN5">
        <v>1</v>
      </c>
      <c r="IO5">
        <v>0</v>
      </c>
      <c r="IP5">
        <v>0</v>
      </c>
      <c r="IQ5">
        <v>0</v>
      </c>
      <c r="IR5">
        <v>0</v>
      </c>
      <c r="IS5">
        <v>0</v>
      </c>
      <c r="IT5">
        <v>0</v>
      </c>
      <c r="IU5">
        <v>0</v>
      </c>
      <c r="IV5">
        <v>0</v>
      </c>
      <c r="IW5">
        <v>0</v>
      </c>
      <c r="IX5">
        <v>0</v>
      </c>
      <c r="IY5">
        <v>0</v>
      </c>
      <c r="IZ5">
        <v>0</v>
      </c>
      <c r="JA5">
        <v>0</v>
      </c>
      <c r="JB5">
        <v>0</v>
      </c>
      <c r="JC5">
        <v>0</v>
      </c>
      <c r="JD5">
        <v>1</v>
      </c>
      <c r="JE5">
        <v>3</v>
      </c>
      <c r="JG5" t="s">
        <v>1125</v>
      </c>
      <c r="JH5">
        <v>250</v>
      </c>
      <c r="JI5" t="s">
        <v>1155</v>
      </c>
      <c r="JL5">
        <v>14</v>
      </c>
      <c r="JM5">
        <v>7</v>
      </c>
      <c r="JN5">
        <v>0</v>
      </c>
      <c r="PE5" t="s">
        <v>1121</v>
      </c>
      <c r="PG5" t="s">
        <v>1154</v>
      </c>
      <c r="PH5">
        <v>1</v>
      </c>
      <c r="PI5">
        <v>0</v>
      </c>
      <c r="PJ5">
        <v>0</v>
      </c>
      <c r="PK5">
        <v>0</v>
      </c>
      <c r="PL5">
        <v>0</v>
      </c>
      <c r="PM5">
        <v>0</v>
      </c>
      <c r="PN5">
        <v>0</v>
      </c>
      <c r="PO5">
        <v>0</v>
      </c>
      <c r="PP5">
        <v>0</v>
      </c>
      <c r="PQ5">
        <v>0</v>
      </c>
      <c r="PR5">
        <v>0</v>
      </c>
      <c r="PS5">
        <v>0</v>
      </c>
      <c r="PT5">
        <v>0</v>
      </c>
      <c r="PU5">
        <v>0</v>
      </c>
      <c r="PV5">
        <v>0</v>
      </c>
      <c r="PW5">
        <v>0</v>
      </c>
      <c r="PY5" t="s">
        <v>1156</v>
      </c>
      <c r="PZ5">
        <v>0</v>
      </c>
      <c r="QA5">
        <v>0</v>
      </c>
      <c r="QB5">
        <v>0</v>
      </c>
      <c r="QC5">
        <v>1</v>
      </c>
      <c r="QD5">
        <v>1</v>
      </c>
      <c r="QE5">
        <v>1</v>
      </c>
      <c r="QF5">
        <v>1</v>
      </c>
      <c r="QG5">
        <v>0</v>
      </c>
      <c r="QH5">
        <v>0</v>
      </c>
      <c r="QI5">
        <v>0</v>
      </c>
      <c r="QJ5">
        <v>0</v>
      </c>
      <c r="QM5" t="s">
        <v>1147</v>
      </c>
      <c r="QN5">
        <v>1</v>
      </c>
      <c r="QO5">
        <v>0</v>
      </c>
      <c r="QP5">
        <v>0</v>
      </c>
      <c r="QQ5">
        <v>0</v>
      </c>
      <c r="AMM5" t="s">
        <v>1132</v>
      </c>
      <c r="AMN5">
        <v>1</v>
      </c>
      <c r="AMO5">
        <v>0</v>
      </c>
      <c r="AMP5">
        <v>0</v>
      </c>
      <c r="AMQ5">
        <v>1</v>
      </c>
      <c r="AMR5">
        <v>0</v>
      </c>
      <c r="AMS5">
        <v>0</v>
      </c>
      <c r="AMU5" t="s">
        <v>1133</v>
      </c>
      <c r="AMV5" t="s">
        <v>1150</v>
      </c>
      <c r="ANG5" t="s">
        <v>1135</v>
      </c>
      <c r="ANH5">
        <v>0</v>
      </c>
      <c r="ANI5">
        <v>0</v>
      </c>
      <c r="ANJ5">
        <v>0</v>
      </c>
      <c r="ANK5">
        <v>0</v>
      </c>
      <c r="ANL5">
        <v>0</v>
      </c>
      <c r="ANM5">
        <v>0</v>
      </c>
      <c r="ANN5">
        <v>0</v>
      </c>
      <c r="ANO5">
        <v>1</v>
      </c>
      <c r="ANP5">
        <v>0</v>
      </c>
      <c r="ANR5" t="s">
        <v>1157</v>
      </c>
      <c r="ANU5">
        <v>383817422</v>
      </c>
      <c r="ANV5" s="2">
        <v>44942.729780092588</v>
      </c>
      <c r="ANY5" t="s">
        <v>1137</v>
      </c>
      <c r="ANZ5" t="s">
        <v>1138</v>
      </c>
    </row>
    <row r="6" spans="1:1067" x14ac:dyDescent="0.35">
      <c r="A6">
        <v>5</v>
      </c>
      <c r="B6" t="s">
        <v>1158</v>
      </c>
      <c r="C6" s="98">
        <v>44942</v>
      </c>
      <c r="D6" t="s">
        <v>1112</v>
      </c>
      <c r="E6" s="2">
        <v>44942.581865219909</v>
      </c>
      <c r="F6" s="2">
        <v>44942.612814791668</v>
      </c>
      <c r="G6" t="s">
        <v>1113</v>
      </c>
      <c r="J6" t="s">
        <v>1114</v>
      </c>
      <c r="K6" s="98">
        <v>44942</v>
      </c>
      <c r="L6" t="s">
        <v>1115</v>
      </c>
      <c r="M6" t="s">
        <v>1116</v>
      </c>
      <c r="N6" t="s">
        <v>1117</v>
      </c>
      <c r="O6" t="s">
        <v>1118</v>
      </c>
      <c r="R6" t="s">
        <v>1119</v>
      </c>
      <c r="S6" t="s">
        <v>1120</v>
      </c>
      <c r="U6" t="s">
        <v>1121</v>
      </c>
      <c r="W6" t="s">
        <v>1159</v>
      </c>
      <c r="Z6" t="s">
        <v>1123</v>
      </c>
      <c r="AA6">
        <v>0</v>
      </c>
      <c r="AB6">
        <v>0</v>
      </c>
      <c r="AC6">
        <v>0</v>
      </c>
      <c r="AD6">
        <v>1</v>
      </c>
      <c r="AE6">
        <v>1</v>
      </c>
      <c r="ED6" t="s">
        <v>1160</v>
      </c>
      <c r="EE6">
        <v>1</v>
      </c>
      <c r="EF6">
        <v>0</v>
      </c>
      <c r="EG6">
        <v>1</v>
      </c>
      <c r="EH6">
        <v>1</v>
      </c>
      <c r="EI6">
        <v>0</v>
      </c>
      <c r="EJ6">
        <v>3</v>
      </c>
      <c r="EL6" t="s">
        <v>1144</v>
      </c>
      <c r="EM6">
        <v>8750</v>
      </c>
      <c r="EN6" t="s">
        <v>1161</v>
      </c>
      <c r="EQ6">
        <v>30</v>
      </c>
      <c r="ER6">
        <v>2</v>
      </c>
      <c r="ES6">
        <v>0</v>
      </c>
      <c r="FD6" t="s">
        <v>1144</v>
      </c>
      <c r="FE6">
        <v>1000</v>
      </c>
      <c r="FF6" t="s">
        <v>1161</v>
      </c>
      <c r="FI6">
        <v>60</v>
      </c>
      <c r="FJ6">
        <v>2</v>
      </c>
      <c r="FK6">
        <v>0</v>
      </c>
      <c r="FM6" t="s">
        <v>1144</v>
      </c>
      <c r="FN6">
        <v>2000</v>
      </c>
      <c r="FO6" t="s">
        <v>1161</v>
      </c>
      <c r="FR6">
        <v>60</v>
      </c>
      <c r="FS6">
        <v>2</v>
      </c>
      <c r="FT6">
        <v>0</v>
      </c>
      <c r="FV6" t="s">
        <v>1121</v>
      </c>
      <c r="FX6" t="s">
        <v>1148</v>
      </c>
      <c r="FY6">
        <v>1</v>
      </c>
      <c r="FZ6">
        <v>0</v>
      </c>
      <c r="GA6">
        <v>0</v>
      </c>
      <c r="GB6">
        <v>0</v>
      </c>
      <c r="GC6">
        <v>0</v>
      </c>
      <c r="GE6" t="s">
        <v>1146</v>
      </c>
      <c r="GF6">
        <v>0</v>
      </c>
      <c r="GG6">
        <v>0</v>
      </c>
      <c r="GH6">
        <v>0</v>
      </c>
      <c r="GI6">
        <v>0</v>
      </c>
      <c r="GJ6">
        <v>1</v>
      </c>
      <c r="GK6">
        <v>0</v>
      </c>
      <c r="GL6">
        <v>0</v>
      </c>
      <c r="GM6">
        <v>0</v>
      </c>
      <c r="GN6">
        <v>0</v>
      </c>
      <c r="GO6">
        <v>0</v>
      </c>
      <c r="GP6">
        <v>0</v>
      </c>
      <c r="GS6" t="s">
        <v>1147</v>
      </c>
      <c r="GT6">
        <v>1</v>
      </c>
      <c r="GU6">
        <v>0</v>
      </c>
      <c r="GV6">
        <v>0</v>
      </c>
      <c r="GW6">
        <v>0</v>
      </c>
      <c r="IM6" t="s">
        <v>1162</v>
      </c>
      <c r="IN6">
        <v>0</v>
      </c>
      <c r="IO6">
        <v>0</v>
      </c>
      <c r="IP6">
        <v>0</v>
      </c>
      <c r="IQ6">
        <v>1</v>
      </c>
      <c r="IR6">
        <v>1</v>
      </c>
      <c r="IS6">
        <v>0</v>
      </c>
      <c r="IT6">
        <v>0</v>
      </c>
      <c r="IU6">
        <v>0</v>
      </c>
      <c r="IV6">
        <v>0</v>
      </c>
      <c r="IW6">
        <v>0</v>
      </c>
      <c r="IX6">
        <v>0</v>
      </c>
      <c r="IY6">
        <v>0</v>
      </c>
      <c r="IZ6">
        <v>0</v>
      </c>
      <c r="JA6">
        <v>0</v>
      </c>
      <c r="JB6">
        <v>1</v>
      </c>
      <c r="JC6">
        <v>0</v>
      </c>
      <c r="JD6">
        <v>3</v>
      </c>
      <c r="JE6">
        <v>7</v>
      </c>
      <c r="KR6" t="s">
        <v>1144</v>
      </c>
      <c r="KS6">
        <v>5250</v>
      </c>
      <c r="KT6" t="s">
        <v>1126</v>
      </c>
      <c r="KW6">
        <v>30</v>
      </c>
      <c r="KX6">
        <v>1</v>
      </c>
      <c r="KY6">
        <v>0</v>
      </c>
      <c r="LA6" t="s">
        <v>1144</v>
      </c>
      <c r="LB6">
        <v>4750</v>
      </c>
      <c r="LC6" t="s">
        <v>1126</v>
      </c>
      <c r="LF6">
        <v>60</v>
      </c>
      <c r="LG6">
        <v>1</v>
      </c>
      <c r="LH6">
        <v>0</v>
      </c>
      <c r="OV6" t="s">
        <v>1144</v>
      </c>
      <c r="OW6">
        <v>200</v>
      </c>
      <c r="OX6" t="s">
        <v>1161</v>
      </c>
      <c r="PA6">
        <v>30</v>
      </c>
      <c r="PB6">
        <v>2</v>
      </c>
      <c r="PC6">
        <v>0</v>
      </c>
      <c r="PE6" t="s">
        <v>1121</v>
      </c>
      <c r="PG6" t="s">
        <v>1163</v>
      </c>
      <c r="PH6">
        <v>0</v>
      </c>
      <c r="PI6">
        <v>0</v>
      </c>
      <c r="PJ6">
        <v>0</v>
      </c>
      <c r="PK6">
        <v>1</v>
      </c>
      <c r="PL6">
        <v>1</v>
      </c>
      <c r="PM6">
        <v>0</v>
      </c>
      <c r="PN6">
        <v>0</v>
      </c>
      <c r="PO6">
        <v>0</v>
      </c>
      <c r="PP6">
        <v>0</v>
      </c>
      <c r="PQ6">
        <v>0</v>
      </c>
      <c r="PR6">
        <v>0</v>
      </c>
      <c r="PS6">
        <v>0</v>
      </c>
      <c r="PT6">
        <v>0</v>
      </c>
      <c r="PU6">
        <v>0</v>
      </c>
      <c r="PV6">
        <v>0</v>
      </c>
      <c r="PW6">
        <v>0</v>
      </c>
      <c r="PY6" t="s">
        <v>1146</v>
      </c>
      <c r="PZ6">
        <v>0</v>
      </c>
      <c r="QA6">
        <v>0</v>
      </c>
      <c r="QB6">
        <v>0</v>
      </c>
      <c r="QC6">
        <v>0</v>
      </c>
      <c r="QD6">
        <v>1</v>
      </c>
      <c r="QE6">
        <v>0</v>
      </c>
      <c r="QF6">
        <v>0</v>
      </c>
      <c r="QG6">
        <v>0</v>
      </c>
      <c r="QH6">
        <v>0</v>
      </c>
      <c r="QI6">
        <v>0</v>
      </c>
      <c r="QJ6">
        <v>0</v>
      </c>
      <c r="QM6" t="s">
        <v>1130</v>
      </c>
      <c r="QN6">
        <v>0</v>
      </c>
      <c r="QO6">
        <v>1</v>
      </c>
      <c r="QP6">
        <v>0</v>
      </c>
      <c r="QQ6">
        <v>0</v>
      </c>
      <c r="QR6" t="s">
        <v>1164</v>
      </c>
      <c r="QS6">
        <v>0</v>
      </c>
      <c r="QT6">
        <v>0</v>
      </c>
      <c r="QU6">
        <v>0</v>
      </c>
      <c r="QV6">
        <v>1</v>
      </c>
      <c r="QW6">
        <v>1</v>
      </c>
      <c r="QX6">
        <v>0</v>
      </c>
      <c r="QY6">
        <v>0</v>
      </c>
      <c r="QZ6">
        <v>0</v>
      </c>
      <c r="RA6">
        <v>0</v>
      </c>
      <c r="RB6">
        <v>0</v>
      </c>
      <c r="RC6">
        <v>0</v>
      </c>
      <c r="RD6">
        <v>0</v>
      </c>
      <c r="RE6">
        <v>0</v>
      </c>
      <c r="RF6">
        <v>0</v>
      </c>
      <c r="RG6">
        <v>0</v>
      </c>
      <c r="RH6">
        <v>0</v>
      </c>
      <c r="RI6" t="s">
        <v>1131</v>
      </c>
      <c r="RJ6">
        <v>0</v>
      </c>
      <c r="RK6">
        <v>0</v>
      </c>
      <c r="RL6">
        <v>0</v>
      </c>
      <c r="RM6">
        <v>0</v>
      </c>
      <c r="RN6">
        <v>0</v>
      </c>
      <c r="RO6">
        <v>1</v>
      </c>
      <c r="RP6">
        <v>0</v>
      </c>
      <c r="RQ6">
        <v>0</v>
      </c>
      <c r="RR6">
        <v>0</v>
      </c>
      <c r="RS6">
        <v>0</v>
      </c>
      <c r="RT6">
        <v>0</v>
      </c>
      <c r="RU6">
        <v>0</v>
      </c>
      <c r="AMM6" t="s">
        <v>1132</v>
      </c>
      <c r="AMN6">
        <v>1</v>
      </c>
      <c r="AMO6">
        <v>0</v>
      </c>
      <c r="AMP6">
        <v>0</v>
      </c>
      <c r="AMQ6">
        <v>1</v>
      </c>
      <c r="AMR6">
        <v>0</v>
      </c>
      <c r="AMS6">
        <v>0</v>
      </c>
      <c r="AMU6" t="s">
        <v>1151</v>
      </c>
      <c r="AMV6" t="s">
        <v>1121</v>
      </c>
      <c r="AMW6" t="s">
        <v>1134</v>
      </c>
      <c r="AMX6">
        <v>0</v>
      </c>
      <c r="AMY6">
        <v>0</v>
      </c>
      <c r="AMZ6">
        <v>0</v>
      </c>
      <c r="ANA6">
        <v>0</v>
      </c>
      <c r="ANB6">
        <v>0</v>
      </c>
      <c r="ANC6">
        <v>1</v>
      </c>
      <c r="AND6">
        <v>0</v>
      </c>
      <c r="ANE6">
        <v>0</v>
      </c>
      <c r="ANG6" t="s">
        <v>1135</v>
      </c>
      <c r="ANH6">
        <v>0</v>
      </c>
      <c r="ANI6">
        <v>0</v>
      </c>
      <c r="ANJ6">
        <v>0</v>
      </c>
      <c r="ANK6">
        <v>0</v>
      </c>
      <c r="ANL6">
        <v>0</v>
      </c>
      <c r="ANM6">
        <v>0</v>
      </c>
      <c r="ANN6">
        <v>0</v>
      </c>
      <c r="ANO6">
        <v>1</v>
      </c>
      <c r="ANP6">
        <v>0</v>
      </c>
      <c r="ANU6">
        <v>383817430</v>
      </c>
      <c r="ANV6" s="2">
        <v>44942.729791666672</v>
      </c>
      <c r="ANY6" t="s">
        <v>1137</v>
      </c>
      <c r="ANZ6" t="s">
        <v>1138</v>
      </c>
    </row>
    <row r="7" spans="1:1067" x14ac:dyDescent="0.35">
      <c r="A7">
        <v>6</v>
      </c>
      <c r="B7" t="s">
        <v>1165</v>
      </c>
      <c r="C7" s="98">
        <v>44942</v>
      </c>
      <c r="D7" t="s">
        <v>1112</v>
      </c>
      <c r="E7" s="2">
        <v>44942.465439421299</v>
      </c>
      <c r="F7" s="2">
        <v>44942.475506631949</v>
      </c>
      <c r="G7" t="s">
        <v>1113</v>
      </c>
      <c r="J7" t="s">
        <v>1114</v>
      </c>
      <c r="K7" s="98">
        <v>44942</v>
      </c>
      <c r="L7" t="s">
        <v>1115</v>
      </c>
      <c r="M7" t="s">
        <v>1116</v>
      </c>
      <c r="N7" t="s">
        <v>1117</v>
      </c>
      <c r="O7" t="s">
        <v>1118</v>
      </c>
      <c r="R7" t="s">
        <v>1119</v>
      </c>
      <c r="S7" t="s">
        <v>1120</v>
      </c>
      <c r="U7" t="s">
        <v>1121</v>
      </c>
      <c r="W7" t="s">
        <v>1140</v>
      </c>
      <c r="Z7" t="s">
        <v>1123</v>
      </c>
      <c r="AA7">
        <v>0</v>
      </c>
      <c r="AB7">
        <v>0</v>
      </c>
      <c r="AC7">
        <v>0</v>
      </c>
      <c r="AD7">
        <v>1</v>
      </c>
      <c r="AE7">
        <v>1</v>
      </c>
      <c r="ED7" t="s">
        <v>1123</v>
      </c>
      <c r="EE7">
        <v>0</v>
      </c>
      <c r="EF7">
        <v>0</v>
      </c>
      <c r="EG7">
        <v>0</v>
      </c>
      <c r="EH7">
        <v>0</v>
      </c>
      <c r="EI7">
        <v>1</v>
      </c>
      <c r="EJ7">
        <v>1</v>
      </c>
      <c r="IM7" t="s">
        <v>1128</v>
      </c>
      <c r="IN7">
        <v>1</v>
      </c>
      <c r="IO7">
        <v>1</v>
      </c>
      <c r="IP7">
        <v>0</v>
      </c>
      <c r="IQ7">
        <v>0</v>
      </c>
      <c r="IR7">
        <v>0</v>
      </c>
      <c r="IS7">
        <v>0</v>
      </c>
      <c r="IT7">
        <v>0</v>
      </c>
      <c r="IU7">
        <v>0</v>
      </c>
      <c r="IV7">
        <v>0</v>
      </c>
      <c r="IW7">
        <v>0</v>
      </c>
      <c r="IX7">
        <v>0</v>
      </c>
      <c r="IY7">
        <v>0</v>
      </c>
      <c r="IZ7">
        <v>0</v>
      </c>
      <c r="JA7">
        <v>0</v>
      </c>
      <c r="JB7">
        <v>0</v>
      </c>
      <c r="JC7">
        <v>0</v>
      </c>
      <c r="JD7">
        <v>2</v>
      </c>
      <c r="JE7">
        <v>4</v>
      </c>
      <c r="JG7" t="s">
        <v>1125</v>
      </c>
      <c r="JH7">
        <v>300</v>
      </c>
      <c r="JI7" t="s">
        <v>1155</v>
      </c>
      <c r="JL7">
        <v>14</v>
      </c>
      <c r="JM7">
        <v>30</v>
      </c>
      <c r="JN7">
        <v>1</v>
      </c>
      <c r="JP7" t="s">
        <v>1125</v>
      </c>
      <c r="JQ7" t="s">
        <v>1127</v>
      </c>
      <c r="JR7">
        <v>1</v>
      </c>
      <c r="JS7">
        <v>1</v>
      </c>
      <c r="JT7">
        <v>8500</v>
      </c>
      <c r="JU7">
        <v>200</v>
      </c>
      <c r="JV7" t="s">
        <v>1166</v>
      </c>
      <c r="JY7">
        <v>14</v>
      </c>
      <c r="JZ7">
        <v>7</v>
      </c>
      <c r="KA7">
        <v>0</v>
      </c>
      <c r="PE7" t="s">
        <v>1121</v>
      </c>
      <c r="PG7" t="s">
        <v>1128</v>
      </c>
      <c r="PH7">
        <v>1</v>
      </c>
      <c r="PI7">
        <v>1</v>
      </c>
      <c r="PJ7">
        <v>0</v>
      </c>
      <c r="PK7">
        <v>0</v>
      </c>
      <c r="PL7">
        <v>0</v>
      </c>
      <c r="PM7">
        <v>0</v>
      </c>
      <c r="PN7">
        <v>0</v>
      </c>
      <c r="PO7">
        <v>0</v>
      </c>
      <c r="PP7">
        <v>0</v>
      </c>
      <c r="PQ7">
        <v>0</v>
      </c>
      <c r="PR7">
        <v>0</v>
      </c>
      <c r="PS7">
        <v>0</v>
      </c>
      <c r="PT7">
        <v>0</v>
      </c>
      <c r="PU7">
        <v>0</v>
      </c>
      <c r="PV7">
        <v>0</v>
      </c>
      <c r="PW7">
        <v>0</v>
      </c>
      <c r="PY7" t="s">
        <v>1167</v>
      </c>
      <c r="PZ7">
        <v>1</v>
      </c>
      <c r="QA7">
        <v>0</v>
      </c>
      <c r="QB7">
        <v>0</v>
      </c>
      <c r="QC7">
        <v>0</v>
      </c>
      <c r="QD7">
        <v>1</v>
      </c>
      <c r="QE7">
        <v>1</v>
      </c>
      <c r="QF7">
        <v>1</v>
      </c>
      <c r="QG7">
        <v>0</v>
      </c>
      <c r="QH7">
        <v>0</v>
      </c>
      <c r="QI7">
        <v>0</v>
      </c>
      <c r="QJ7">
        <v>0</v>
      </c>
      <c r="QM7" t="s">
        <v>1130</v>
      </c>
      <c r="QN7">
        <v>0</v>
      </c>
      <c r="QO7">
        <v>1</v>
      </c>
      <c r="QP7">
        <v>0</v>
      </c>
      <c r="QQ7">
        <v>0</v>
      </c>
      <c r="QR7" t="s">
        <v>1128</v>
      </c>
      <c r="QS7">
        <v>1</v>
      </c>
      <c r="QT7">
        <v>1</v>
      </c>
      <c r="QU7">
        <v>0</v>
      </c>
      <c r="QV7">
        <v>0</v>
      </c>
      <c r="QW7">
        <v>0</v>
      </c>
      <c r="QX7">
        <v>0</v>
      </c>
      <c r="QY7">
        <v>0</v>
      </c>
      <c r="QZ7">
        <v>0</v>
      </c>
      <c r="RA7">
        <v>0</v>
      </c>
      <c r="RB7">
        <v>0</v>
      </c>
      <c r="RC7">
        <v>0</v>
      </c>
      <c r="RD7">
        <v>0</v>
      </c>
      <c r="RE7">
        <v>0</v>
      </c>
      <c r="RF7">
        <v>0</v>
      </c>
      <c r="RG7">
        <v>0</v>
      </c>
      <c r="RH7">
        <v>0</v>
      </c>
      <c r="RI7" t="s">
        <v>1168</v>
      </c>
      <c r="RJ7">
        <v>1</v>
      </c>
      <c r="RK7">
        <v>0</v>
      </c>
      <c r="RL7">
        <v>0</v>
      </c>
      <c r="RM7">
        <v>1</v>
      </c>
      <c r="RN7">
        <v>0</v>
      </c>
      <c r="RO7">
        <v>1</v>
      </c>
      <c r="RP7">
        <v>0</v>
      </c>
      <c r="RQ7">
        <v>0</v>
      </c>
      <c r="RR7">
        <v>1</v>
      </c>
      <c r="RS7">
        <v>0</v>
      </c>
      <c r="RT7">
        <v>0</v>
      </c>
      <c r="RU7">
        <v>0</v>
      </c>
      <c r="AMM7" t="s">
        <v>1132</v>
      </c>
      <c r="AMN7">
        <v>1</v>
      </c>
      <c r="AMO7">
        <v>0</v>
      </c>
      <c r="AMP7">
        <v>0</v>
      </c>
      <c r="AMQ7">
        <v>1</v>
      </c>
      <c r="AMR7">
        <v>0</v>
      </c>
      <c r="AMS7">
        <v>0</v>
      </c>
      <c r="AMU7" t="s">
        <v>1133</v>
      </c>
      <c r="AMV7" t="s">
        <v>1150</v>
      </c>
      <c r="ANG7" t="s">
        <v>1135</v>
      </c>
      <c r="ANH7">
        <v>0</v>
      </c>
      <c r="ANI7">
        <v>0</v>
      </c>
      <c r="ANJ7">
        <v>0</v>
      </c>
      <c r="ANK7">
        <v>0</v>
      </c>
      <c r="ANL7">
        <v>0</v>
      </c>
      <c r="ANM7">
        <v>0</v>
      </c>
      <c r="ANN7">
        <v>0</v>
      </c>
      <c r="ANO7">
        <v>1</v>
      </c>
      <c r="ANP7">
        <v>0</v>
      </c>
      <c r="ANR7" t="s">
        <v>1169</v>
      </c>
      <c r="ANU7">
        <v>383817437</v>
      </c>
      <c r="ANV7" s="2">
        <v>44942.729803240742</v>
      </c>
      <c r="ANY7" t="s">
        <v>1137</v>
      </c>
      <c r="ANZ7" t="s">
        <v>1138</v>
      </c>
    </row>
    <row r="8" spans="1:1067" x14ac:dyDescent="0.35">
      <c r="A8">
        <v>7</v>
      </c>
      <c r="B8" t="s">
        <v>1170</v>
      </c>
      <c r="C8" s="98">
        <v>44942</v>
      </c>
      <c r="D8" t="s">
        <v>1112</v>
      </c>
      <c r="E8" s="2">
        <v>44942.612952256954</v>
      </c>
      <c r="F8" s="2">
        <v>44942.64205451389</v>
      </c>
      <c r="G8" t="s">
        <v>1113</v>
      </c>
      <c r="J8" t="s">
        <v>1114</v>
      </c>
      <c r="K8" s="98">
        <v>44942</v>
      </c>
      <c r="L8" t="s">
        <v>1115</v>
      </c>
      <c r="M8" t="s">
        <v>1116</v>
      </c>
      <c r="N8" t="s">
        <v>1117</v>
      </c>
      <c r="O8" t="s">
        <v>1118</v>
      </c>
      <c r="R8" t="s">
        <v>1119</v>
      </c>
      <c r="S8" t="s">
        <v>1120</v>
      </c>
      <c r="U8" t="s">
        <v>1121</v>
      </c>
      <c r="W8" t="s">
        <v>1159</v>
      </c>
      <c r="Z8" t="s">
        <v>1171</v>
      </c>
      <c r="AA8">
        <v>1</v>
      </c>
      <c r="AB8">
        <v>0</v>
      </c>
      <c r="AC8">
        <v>0</v>
      </c>
      <c r="AD8">
        <v>0</v>
      </c>
      <c r="AE8">
        <v>1</v>
      </c>
      <c r="AG8" t="s">
        <v>1144</v>
      </c>
      <c r="AH8">
        <v>1000</v>
      </c>
      <c r="AI8" t="s">
        <v>1126</v>
      </c>
      <c r="AL8">
        <v>30</v>
      </c>
      <c r="AM8">
        <v>1</v>
      </c>
      <c r="AN8">
        <v>0</v>
      </c>
      <c r="BP8" t="s">
        <v>1121</v>
      </c>
      <c r="BR8" t="s">
        <v>1171</v>
      </c>
      <c r="BS8">
        <v>1</v>
      </c>
      <c r="BT8">
        <v>0</v>
      </c>
      <c r="BU8">
        <v>0</v>
      </c>
      <c r="BV8">
        <v>0</v>
      </c>
      <c r="BX8" t="s">
        <v>1146</v>
      </c>
      <c r="BY8">
        <v>0</v>
      </c>
      <c r="BZ8">
        <v>0</v>
      </c>
      <c r="CA8">
        <v>0</v>
      </c>
      <c r="CB8">
        <v>0</v>
      </c>
      <c r="CC8">
        <v>1</v>
      </c>
      <c r="CD8">
        <v>0</v>
      </c>
      <c r="CE8">
        <v>0</v>
      </c>
      <c r="CF8">
        <v>0</v>
      </c>
      <c r="CG8">
        <v>0</v>
      </c>
      <c r="CH8">
        <v>0</v>
      </c>
      <c r="CI8">
        <v>0</v>
      </c>
      <c r="CL8" t="s">
        <v>1147</v>
      </c>
      <c r="CM8">
        <v>1</v>
      </c>
      <c r="CN8">
        <v>0</v>
      </c>
      <c r="CO8">
        <v>0</v>
      </c>
      <c r="CP8">
        <v>0</v>
      </c>
      <c r="ED8" t="s">
        <v>1123</v>
      </c>
      <c r="EE8">
        <v>0</v>
      </c>
      <c r="EF8">
        <v>0</v>
      </c>
      <c r="EG8">
        <v>0</v>
      </c>
      <c r="EH8">
        <v>0</v>
      </c>
      <c r="EI8">
        <v>1</v>
      </c>
      <c r="EJ8">
        <v>1</v>
      </c>
      <c r="IM8" t="s">
        <v>1172</v>
      </c>
      <c r="IN8">
        <v>0</v>
      </c>
      <c r="IO8">
        <v>0</v>
      </c>
      <c r="IP8">
        <v>0</v>
      </c>
      <c r="IQ8">
        <v>1</v>
      </c>
      <c r="IR8">
        <v>1</v>
      </c>
      <c r="IS8">
        <v>1</v>
      </c>
      <c r="IT8">
        <v>1</v>
      </c>
      <c r="IU8">
        <v>1</v>
      </c>
      <c r="IV8">
        <v>1</v>
      </c>
      <c r="IW8">
        <v>0</v>
      </c>
      <c r="IX8">
        <v>0</v>
      </c>
      <c r="IY8">
        <v>0</v>
      </c>
      <c r="IZ8">
        <v>0</v>
      </c>
      <c r="JA8">
        <v>0</v>
      </c>
      <c r="JB8">
        <v>0</v>
      </c>
      <c r="JC8">
        <v>0</v>
      </c>
      <c r="JD8">
        <v>6</v>
      </c>
      <c r="JE8">
        <v>8</v>
      </c>
      <c r="KR8" t="s">
        <v>1144</v>
      </c>
      <c r="KS8">
        <v>5500</v>
      </c>
      <c r="KT8" t="s">
        <v>1126</v>
      </c>
      <c r="KW8">
        <v>60</v>
      </c>
      <c r="KX8">
        <v>1</v>
      </c>
      <c r="KY8">
        <v>0</v>
      </c>
      <c r="LA8" t="s">
        <v>1144</v>
      </c>
      <c r="LB8">
        <v>5000</v>
      </c>
      <c r="LC8" t="s">
        <v>1126</v>
      </c>
      <c r="LF8">
        <v>60</v>
      </c>
      <c r="LG8">
        <v>1</v>
      </c>
      <c r="LH8">
        <v>0</v>
      </c>
      <c r="LJ8" t="s">
        <v>1144</v>
      </c>
      <c r="LK8">
        <v>1250</v>
      </c>
      <c r="LL8" t="s">
        <v>1126</v>
      </c>
      <c r="LO8">
        <v>60</v>
      </c>
      <c r="LP8">
        <v>1</v>
      </c>
      <c r="LQ8">
        <v>0</v>
      </c>
      <c r="LS8" t="s">
        <v>1144</v>
      </c>
      <c r="LT8">
        <v>225</v>
      </c>
      <c r="LU8" t="s">
        <v>1126</v>
      </c>
      <c r="LX8">
        <v>60</v>
      </c>
      <c r="LY8">
        <v>1</v>
      </c>
      <c r="LZ8">
        <v>0</v>
      </c>
      <c r="MB8" t="s">
        <v>1144</v>
      </c>
      <c r="MC8" t="s">
        <v>1173</v>
      </c>
      <c r="MD8">
        <v>1</v>
      </c>
      <c r="ME8">
        <v>1</v>
      </c>
      <c r="MF8">
        <v>1</v>
      </c>
      <c r="MG8">
        <v>750</v>
      </c>
      <c r="MH8">
        <v>1000</v>
      </c>
      <c r="MI8">
        <v>1250</v>
      </c>
      <c r="MJ8" t="s">
        <v>1126</v>
      </c>
      <c r="MM8">
        <v>60</v>
      </c>
      <c r="MN8">
        <v>1</v>
      </c>
      <c r="MO8">
        <v>0</v>
      </c>
      <c r="MQ8" t="s">
        <v>1144</v>
      </c>
      <c r="MR8">
        <v>1000</v>
      </c>
      <c r="MS8" t="s">
        <v>1126</v>
      </c>
      <c r="MV8">
        <v>60</v>
      </c>
      <c r="MW8">
        <v>1</v>
      </c>
      <c r="MX8">
        <v>0</v>
      </c>
      <c r="PE8" t="s">
        <v>1121</v>
      </c>
      <c r="PG8" t="s">
        <v>1174</v>
      </c>
      <c r="PH8">
        <v>0</v>
      </c>
      <c r="PI8">
        <v>0</v>
      </c>
      <c r="PJ8">
        <v>0</v>
      </c>
      <c r="PK8">
        <v>1</v>
      </c>
      <c r="PL8">
        <v>1</v>
      </c>
      <c r="PM8">
        <v>1</v>
      </c>
      <c r="PN8">
        <v>1</v>
      </c>
      <c r="PO8">
        <v>1</v>
      </c>
      <c r="PP8">
        <v>1</v>
      </c>
      <c r="PQ8">
        <v>0</v>
      </c>
      <c r="PR8">
        <v>0</v>
      </c>
      <c r="PS8">
        <v>0</v>
      </c>
      <c r="PT8">
        <v>0</v>
      </c>
      <c r="PU8">
        <v>0</v>
      </c>
      <c r="PV8">
        <v>0</v>
      </c>
      <c r="PW8">
        <v>0</v>
      </c>
      <c r="PY8" t="s">
        <v>1146</v>
      </c>
      <c r="PZ8">
        <v>0</v>
      </c>
      <c r="QA8">
        <v>0</v>
      </c>
      <c r="QB8">
        <v>0</v>
      </c>
      <c r="QC8">
        <v>0</v>
      </c>
      <c r="QD8">
        <v>1</v>
      </c>
      <c r="QE8">
        <v>0</v>
      </c>
      <c r="QF8">
        <v>0</v>
      </c>
      <c r="QG8">
        <v>0</v>
      </c>
      <c r="QH8">
        <v>0</v>
      </c>
      <c r="QI8">
        <v>0</v>
      </c>
      <c r="QJ8">
        <v>0</v>
      </c>
      <c r="QM8" t="s">
        <v>1147</v>
      </c>
      <c r="QN8">
        <v>1</v>
      </c>
      <c r="QO8">
        <v>0</v>
      </c>
      <c r="QP8">
        <v>0</v>
      </c>
      <c r="QQ8">
        <v>0</v>
      </c>
      <c r="AMM8" t="s">
        <v>1132</v>
      </c>
      <c r="AMN8">
        <v>1</v>
      </c>
      <c r="AMO8">
        <v>0</v>
      </c>
      <c r="AMP8">
        <v>0</v>
      </c>
      <c r="AMQ8">
        <v>1</v>
      </c>
      <c r="AMR8">
        <v>0</v>
      </c>
      <c r="AMS8">
        <v>0</v>
      </c>
      <c r="AMU8" t="s">
        <v>1151</v>
      </c>
      <c r="AMV8" t="s">
        <v>1150</v>
      </c>
      <c r="ANG8" t="s">
        <v>1135</v>
      </c>
      <c r="ANH8">
        <v>0</v>
      </c>
      <c r="ANI8">
        <v>0</v>
      </c>
      <c r="ANJ8">
        <v>0</v>
      </c>
      <c r="ANK8">
        <v>0</v>
      </c>
      <c r="ANL8">
        <v>0</v>
      </c>
      <c r="ANM8">
        <v>0</v>
      </c>
      <c r="ANN8">
        <v>0</v>
      </c>
      <c r="ANO8">
        <v>1</v>
      </c>
      <c r="ANP8">
        <v>0</v>
      </c>
      <c r="ANR8" t="s">
        <v>1175</v>
      </c>
      <c r="ANU8">
        <v>383817440</v>
      </c>
      <c r="ANV8" s="2">
        <v>44942.729803240742</v>
      </c>
      <c r="ANY8" t="s">
        <v>1137</v>
      </c>
      <c r="ANZ8" t="s">
        <v>1138</v>
      </c>
    </row>
    <row r="9" spans="1:1067" x14ac:dyDescent="0.35">
      <c r="A9">
        <v>8</v>
      </c>
      <c r="B9" t="s">
        <v>1176</v>
      </c>
      <c r="C9" s="98">
        <v>44942</v>
      </c>
      <c r="D9" t="s">
        <v>1112</v>
      </c>
      <c r="E9" s="2">
        <v>44942.485430925917</v>
      </c>
      <c r="F9" s="2">
        <v>44942.49533351852</v>
      </c>
      <c r="G9" t="s">
        <v>1113</v>
      </c>
      <c r="J9" t="s">
        <v>1114</v>
      </c>
      <c r="K9" s="98">
        <v>44942</v>
      </c>
      <c r="L9" t="s">
        <v>1115</v>
      </c>
      <c r="M9" t="s">
        <v>1116</v>
      </c>
      <c r="N9" t="s">
        <v>1117</v>
      </c>
      <c r="O9" t="s">
        <v>1118</v>
      </c>
      <c r="R9" t="s">
        <v>1119</v>
      </c>
      <c r="S9" t="s">
        <v>1120</v>
      </c>
      <c r="U9" t="s">
        <v>1121</v>
      </c>
      <c r="W9" t="s">
        <v>1159</v>
      </c>
      <c r="Z9" t="s">
        <v>1123</v>
      </c>
      <c r="AA9">
        <v>0</v>
      </c>
      <c r="AB9">
        <v>0</v>
      </c>
      <c r="AC9">
        <v>0</v>
      </c>
      <c r="AD9">
        <v>1</v>
      </c>
      <c r="AE9">
        <v>1</v>
      </c>
      <c r="ED9" t="s">
        <v>1123</v>
      </c>
      <c r="EE9">
        <v>0</v>
      </c>
      <c r="EF9">
        <v>0</v>
      </c>
      <c r="EG9">
        <v>0</v>
      </c>
      <c r="EH9">
        <v>0</v>
      </c>
      <c r="EI9">
        <v>1</v>
      </c>
      <c r="EJ9">
        <v>1</v>
      </c>
      <c r="IM9" t="s">
        <v>1177</v>
      </c>
      <c r="IN9">
        <v>0</v>
      </c>
      <c r="IO9">
        <v>0</v>
      </c>
      <c r="IP9">
        <v>0</v>
      </c>
      <c r="IQ9">
        <v>0</v>
      </c>
      <c r="IR9">
        <v>0</v>
      </c>
      <c r="IS9">
        <v>0</v>
      </c>
      <c r="IT9">
        <v>0</v>
      </c>
      <c r="IU9">
        <v>0</v>
      </c>
      <c r="IV9">
        <v>0</v>
      </c>
      <c r="IW9">
        <v>1</v>
      </c>
      <c r="IX9">
        <v>1</v>
      </c>
      <c r="IY9">
        <v>0</v>
      </c>
      <c r="IZ9">
        <v>0</v>
      </c>
      <c r="JA9">
        <v>1</v>
      </c>
      <c r="JB9">
        <v>0</v>
      </c>
      <c r="JC9">
        <v>0</v>
      </c>
      <c r="JD9">
        <v>3</v>
      </c>
      <c r="JE9">
        <v>5</v>
      </c>
      <c r="MZ9" t="s">
        <v>1144</v>
      </c>
      <c r="NA9">
        <v>3000</v>
      </c>
      <c r="NB9" t="s">
        <v>1166</v>
      </c>
      <c r="NE9">
        <v>90</v>
      </c>
      <c r="NF9">
        <v>1</v>
      </c>
      <c r="NG9">
        <v>0</v>
      </c>
      <c r="NI9" t="s">
        <v>1144</v>
      </c>
      <c r="NJ9">
        <v>2000</v>
      </c>
      <c r="NK9" t="s">
        <v>1166</v>
      </c>
      <c r="NN9">
        <v>60</v>
      </c>
      <c r="NO9">
        <v>1</v>
      </c>
      <c r="NP9">
        <v>0</v>
      </c>
      <c r="OJ9" t="s">
        <v>1144</v>
      </c>
      <c r="OK9" t="s">
        <v>1121</v>
      </c>
      <c r="OL9">
        <v>3000</v>
      </c>
      <c r="OO9" t="s">
        <v>1166</v>
      </c>
      <c r="OR9">
        <v>60</v>
      </c>
      <c r="OS9">
        <v>1</v>
      </c>
      <c r="OT9">
        <v>0</v>
      </c>
      <c r="PE9" t="s">
        <v>1150</v>
      </c>
      <c r="QM9" t="s">
        <v>1147</v>
      </c>
      <c r="QN9">
        <v>1</v>
      </c>
      <c r="QO9">
        <v>0</v>
      </c>
      <c r="QP9">
        <v>0</v>
      </c>
      <c r="QQ9">
        <v>0</v>
      </c>
      <c r="AMM9" t="s">
        <v>1132</v>
      </c>
      <c r="AMN9">
        <v>1</v>
      </c>
      <c r="AMO9">
        <v>0</v>
      </c>
      <c r="AMP9">
        <v>0</v>
      </c>
      <c r="AMQ9">
        <v>1</v>
      </c>
      <c r="AMR9">
        <v>0</v>
      </c>
      <c r="AMS9">
        <v>0</v>
      </c>
      <c r="AMU9" t="s">
        <v>1178</v>
      </c>
      <c r="AMV9" t="s">
        <v>1150</v>
      </c>
      <c r="ANG9" t="s">
        <v>1135</v>
      </c>
      <c r="ANH9">
        <v>0</v>
      </c>
      <c r="ANI9">
        <v>0</v>
      </c>
      <c r="ANJ9">
        <v>0</v>
      </c>
      <c r="ANK9">
        <v>0</v>
      </c>
      <c r="ANL9">
        <v>0</v>
      </c>
      <c r="ANM9">
        <v>0</v>
      </c>
      <c r="ANN9">
        <v>0</v>
      </c>
      <c r="ANO9">
        <v>1</v>
      </c>
      <c r="ANP9">
        <v>0</v>
      </c>
      <c r="ANR9" t="s">
        <v>1179</v>
      </c>
      <c r="ANU9">
        <v>383817449</v>
      </c>
      <c r="ANV9" s="2">
        <v>44942.729814814811</v>
      </c>
      <c r="ANY9" t="s">
        <v>1137</v>
      </c>
      <c r="ANZ9" t="s">
        <v>1138</v>
      </c>
    </row>
    <row r="10" spans="1:1067" x14ac:dyDescent="0.35">
      <c r="A10">
        <v>9</v>
      </c>
      <c r="B10" t="s">
        <v>1180</v>
      </c>
      <c r="C10" s="98">
        <v>44942</v>
      </c>
      <c r="D10" t="s">
        <v>1112</v>
      </c>
      <c r="E10" s="2">
        <v>44942.653935648152</v>
      </c>
      <c r="F10" s="2">
        <v>44942.685510405092</v>
      </c>
      <c r="G10" t="s">
        <v>1113</v>
      </c>
      <c r="J10" t="s">
        <v>1114</v>
      </c>
      <c r="K10" s="98">
        <v>44942</v>
      </c>
      <c r="L10" t="s">
        <v>1115</v>
      </c>
      <c r="M10" t="s">
        <v>1116</v>
      </c>
      <c r="N10" t="s">
        <v>1117</v>
      </c>
      <c r="O10" t="s">
        <v>1118</v>
      </c>
      <c r="R10" t="s">
        <v>1119</v>
      </c>
      <c r="S10" t="s">
        <v>1120</v>
      </c>
      <c r="U10" t="s">
        <v>1121</v>
      </c>
      <c r="W10" t="s">
        <v>1140</v>
      </c>
      <c r="Z10" t="s">
        <v>1171</v>
      </c>
      <c r="AA10">
        <v>1</v>
      </c>
      <c r="AB10">
        <v>0</v>
      </c>
      <c r="AC10">
        <v>0</v>
      </c>
      <c r="AD10">
        <v>0</v>
      </c>
      <c r="AE10">
        <v>1</v>
      </c>
      <c r="AG10" t="s">
        <v>1144</v>
      </c>
      <c r="AH10">
        <v>900</v>
      </c>
      <c r="AI10" t="s">
        <v>1161</v>
      </c>
      <c r="AL10">
        <v>90</v>
      </c>
      <c r="AM10">
        <v>2</v>
      </c>
      <c r="AN10">
        <v>0</v>
      </c>
      <c r="BP10" t="s">
        <v>1121</v>
      </c>
      <c r="BR10" t="s">
        <v>1171</v>
      </c>
      <c r="BS10">
        <v>1</v>
      </c>
      <c r="BT10">
        <v>0</v>
      </c>
      <c r="BU10">
        <v>0</v>
      </c>
      <c r="BV10">
        <v>0</v>
      </c>
      <c r="BX10" t="s">
        <v>1146</v>
      </c>
      <c r="BY10">
        <v>0</v>
      </c>
      <c r="BZ10">
        <v>0</v>
      </c>
      <c r="CA10">
        <v>0</v>
      </c>
      <c r="CB10">
        <v>0</v>
      </c>
      <c r="CC10">
        <v>1</v>
      </c>
      <c r="CD10">
        <v>0</v>
      </c>
      <c r="CE10">
        <v>0</v>
      </c>
      <c r="CF10">
        <v>0</v>
      </c>
      <c r="CG10">
        <v>0</v>
      </c>
      <c r="CH10">
        <v>0</v>
      </c>
      <c r="CI10">
        <v>0</v>
      </c>
      <c r="CL10" t="s">
        <v>1147</v>
      </c>
      <c r="CM10">
        <v>1</v>
      </c>
      <c r="CN10">
        <v>0</v>
      </c>
      <c r="CO10">
        <v>0</v>
      </c>
      <c r="CP10">
        <v>0</v>
      </c>
      <c r="ED10" t="s">
        <v>1148</v>
      </c>
      <c r="EE10">
        <v>1</v>
      </c>
      <c r="EF10">
        <v>0</v>
      </c>
      <c r="EG10">
        <v>0</v>
      </c>
      <c r="EH10">
        <v>0</v>
      </c>
      <c r="EI10">
        <v>0</v>
      </c>
      <c r="EJ10">
        <v>1</v>
      </c>
      <c r="EL10" t="s">
        <v>1144</v>
      </c>
      <c r="EM10">
        <v>8000</v>
      </c>
      <c r="EN10" t="s">
        <v>1161</v>
      </c>
      <c r="EQ10">
        <v>30</v>
      </c>
      <c r="ER10">
        <v>2</v>
      </c>
      <c r="ES10">
        <v>0</v>
      </c>
      <c r="FV10" t="s">
        <v>1121</v>
      </c>
      <c r="FX10" t="s">
        <v>1148</v>
      </c>
      <c r="FY10">
        <v>1</v>
      </c>
      <c r="FZ10">
        <v>0</v>
      </c>
      <c r="GA10">
        <v>0</v>
      </c>
      <c r="GB10">
        <v>0</v>
      </c>
      <c r="GC10">
        <v>0</v>
      </c>
      <c r="GE10" t="s">
        <v>1146</v>
      </c>
      <c r="GF10">
        <v>0</v>
      </c>
      <c r="GG10">
        <v>0</v>
      </c>
      <c r="GH10">
        <v>0</v>
      </c>
      <c r="GI10">
        <v>0</v>
      </c>
      <c r="GJ10">
        <v>1</v>
      </c>
      <c r="GK10">
        <v>0</v>
      </c>
      <c r="GL10">
        <v>0</v>
      </c>
      <c r="GM10">
        <v>0</v>
      </c>
      <c r="GN10">
        <v>0</v>
      </c>
      <c r="GO10">
        <v>0</v>
      </c>
      <c r="GP10">
        <v>0</v>
      </c>
      <c r="GS10" t="s">
        <v>1147</v>
      </c>
      <c r="GT10">
        <v>1</v>
      </c>
      <c r="GU10">
        <v>0</v>
      </c>
      <c r="GV10">
        <v>0</v>
      </c>
      <c r="GW10">
        <v>0</v>
      </c>
      <c r="IM10" t="s">
        <v>1181</v>
      </c>
      <c r="IN10">
        <v>0</v>
      </c>
      <c r="IO10">
        <v>0</v>
      </c>
      <c r="IP10">
        <v>0</v>
      </c>
      <c r="IQ10">
        <v>1</v>
      </c>
      <c r="IR10">
        <v>1</v>
      </c>
      <c r="IS10">
        <v>1</v>
      </c>
      <c r="IT10">
        <v>1</v>
      </c>
      <c r="IU10">
        <v>1</v>
      </c>
      <c r="IV10">
        <v>1</v>
      </c>
      <c r="IW10">
        <v>0</v>
      </c>
      <c r="IX10">
        <v>0</v>
      </c>
      <c r="IY10">
        <v>0</v>
      </c>
      <c r="IZ10">
        <v>0</v>
      </c>
      <c r="JA10">
        <v>1</v>
      </c>
      <c r="JB10">
        <v>1</v>
      </c>
      <c r="JC10">
        <v>0</v>
      </c>
      <c r="JD10">
        <v>8</v>
      </c>
      <c r="JE10">
        <v>10</v>
      </c>
      <c r="KR10" t="s">
        <v>1144</v>
      </c>
      <c r="KS10">
        <v>5500</v>
      </c>
      <c r="KT10" t="s">
        <v>1126</v>
      </c>
      <c r="KW10">
        <v>60</v>
      </c>
      <c r="KX10">
        <v>1</v>
      </c>
      <c r="KY10">
        <v>0</v>
      </c>
      <c r="LA10" t="s">
        <v>1144</v>
      </c>
      <c r="LB10">
        <v>5000</v>
      </c>
      <c r="LC10" t="s">
        <v>1126</v>
      </c>
      <c r="LF10">
        <v>60</v>
      </c>
      <c r="LG10">
        <v>1</v>
      </c>
      <c r="LH10">
        <v>0</v>
      </c>
      <c r="LJ10" t="s">
        <v>1144</v>
      </c>
      <c r="LK10">
        <v>1250</v>
      </c>
      <c r="LL10" t="s">
        <v>1161</v>
      </c>
      <c r="LO10">
        <v>60</v>
      </c>
      <c r="LP10">
        <v>2</v>
      </c>
      <c r="LQ10">
        <v>0</v>
      </c>
      <c r="LS10" t="s">
        <v>1144</v>
      </c>
      <c r="LT10">
        <v>175</v>
      </c>
      <c r="LU10" t="s">
        <v>1161</v>
      </c>
      <c r="LX10">
        <v>60</v>
      </c>
      <c r="LY10">
        <v>2</v>
      </c>
      <c r="LZ10">
        <v>0</v>
      </c>
      <c r="MB10" t="s">
        <v>1144</v>
      </c>
      <c r="MC10" t="s">
        <v>1173</v>
      </c>
      <c r="MD10">
        <v>1</v>
      </c>
      <c r="ME10">
        <v>1</v>
      </c>
      <c r="MF10">
        <v>1</v>
      </c>
      <c r="MG10">
        <v>500</v>
      </c>
      <c r="MH10">
        <v>800</v>
      </c>
      <c r="MI10">
        <v>1100</v>
      </c>
      <c r="MJ10" t="s">
        <v>1161</v>
      </c>
      <c r="MM10">
        <v>60</v>
      </c>
      <c r="MN10">
        <v>2</v>
      </c>
      <c r="MO10">
        <v>0</v>
      </c>
      <c r="MQ10" t="s">
        <v>1144</v>
      </c>
      <c r="MR10">
        <v>1000</v>
      </c>
      <c r="MS10" t="s">
        <v>1161</v>
      </c>
      <c r="MV10">
        <v>60</v>
      </c>
      <c r="MW10">
        <v>2</v>
      </c>
      <c r="MX10">
        <v>0</v>
      </c>
      <c r="OJ10" t="s">
        <v>1144</v>
      </c>
      <c r="OK10" t="s">
        <v>1121</v>
      </c>
      <c r="OL10">
        <v>3000</v>
      </c>
      <c r="OO10" t="s">
        <v>1161</v>
      </c>
      <c r="OR10">
        <v>90</v>
      </c>
      <c r="OS10">
        <v>2</v>
      </c>
      <c r="OT10">
        <v>0</v>
      </c>
      <c r="OV10" t="s">
        <v>1144</v>
      </c>
      <c r="OW10">
        <v>200</v>
      </c>
      <c r="OX10" t="s">
        <v>1161</v>
      </c>
      <c r="PA10">
        <v>60</v>
      </c>
      <c r="PB10">
        <v>2</v>
      </c>
      <c r="PC10">
        <v>0</v>
      </c>
      <c r="PE10" t="s">
        <v>1121</v>
      </c>
      <c r="PG10" t="s">
        <v>1182</v>
      </c>
      <c r="PH10">
        <v>0</v>
      </c>
      <c r="PI10">
        <v>0</v>
      </c>
      <c r="PJ10">
        <v>0</v>
      </c>
      <c r="PK10">
        <v>0</v>
      </c>
      <c r="PL10">
        <v>0</v>
      </c>
      <c r="PM10">
        <v>1</v>
      </c>
      <c r="PN10">
        <v>0</v>
      </c>
      <c r="PO10">
        <v>1</v>
      </c>
      <c r="PP10">
        <v>0</v>
      </c>
      <c r="PQ10">
        <v>0</v>
      </c>
      <c r="PR10">
        <v>0</v>
      </c>
      <c r="PS10">
        <v>0</v>
      </c>
      <c r="PT10">
        <v>0</v>
      </c>
      <c r="PU10">
        <v>0</v>
      </c>
      <c r="PV10">
        <v>1</v>
      </c>
      <c r="PW10">
        <v>0</v>
      </c>
      <c r="PY10" t="s">
        <v>1146</v>
      </c>
      <c r="PZ10">
        <v>0</v>
      </c>
      <c r="QA10">
        <v>0</v>
      </c>
      <c r="QB10">
        <v>0</v>
      </c>
      <c r="QC10">
        <v>0</v>
      </c>
      <c r="QD10">
        <v>1</v>
      </c>
      <c r="QE10">
        <v>0</v>
      </c>
      <c r="QF10">
        <v>0</v>
      </c>
      <c r="QG10">
        <v>0</v>
      </c>
      <c r="QH10">
        <v>0</v>
      </c>
      <c r="QI10">
        <v>0</v>
      </c>
      <c r="QJ10">
        <v>0</v>
      </c>
      <c r="QM10" t="s">
        <v>1130</v>
      </c>
      <c r="QN10">
        <v>0</v>
      </c>
      <c r="QO10">
        <v>1</v>
      </c>
      <c r="QP10">
        <v>0</v>
      </c>
      <c r="QQ10">
        <v>0</v>
      </c>
      <c r="QR10" t="s">
        <v>1183</v>
      </c>
      <c r="QS10">
        <v>0</v>
      </c>
      <c r="QT10">
        <v>0</v>
      </c>
      <c r="QU10">
        <v>0</v>
      </c>
      <c r="QV10">
        <v>0</v>
      </c>
      <c r="QW10">
        <v>0</v>
      </c>
      <c r="QX10">
        <v>0</v>
      </c>
      <c r="QY10">
        <v>0</v>
      </c>
      <c r="QZ10">
        <v>0</v>
      </c>
      <c r="RA10">
        <v>0</v>
      </c>
      <c r="RB10">
        <v>0</v>
      </c>
      <c r="RC10">
        <v>0</v>
      </c>
      <c r="RD10">
        <v>0</v>
      </c>
      <c r="RE10">
        <v>0</v>
      </c>
      <c r="RF10">
        <v>0</v>
      </c>
      <c r="RG10">
        <v>1</v>
      </c>
      <c r="RH10">
        <v>0</v>
      </c>
      <c r="RI10" t="s">
        <v>1131</v>
      </c>
      <c r="RJ10">
        <v>0</v>
      </c>
      <c r="RK10">
        <v>0</v>
      </c>
      <c r="RL10">
        <v>0</v>
      </c>
      <c r="RM10">
        <v>0</v>
      </c>
      <c r="RN10">
        <v>0</v>
      </c>
      <c r="RO10">
        <v>1</v>
      </c>
      <c r="RP10">
        <v>0</v>
      </c>
      <c r="RQ10">
        <v>0</v>
      </c>
      <c r="RR10">
        <v>0</v>
      </c>
      <c r="RS10">
        <v>0</v>
      </c>
      <c r="RT10">
        <v>0</v>
      </c>
      <c r="RU10">
        <v>0</v>
      </c>
      <c r="AMM10" t="s">
        <v>1132</v>
      </c>
      <c r="AMN10">
        <v>1</v>
      </c>
      <c r="AMO10">
        <v>0</v>
      </c>
      <c r="AMP10">
        <v>0</v>
      </c>
      <c r="AMQ10">
        <v>1</v>
      </c>
      <c r="AMR10">
        <v>0</v>
      </c>
      <c r="AMS10">
        <v>0</v>
      </c>
      <c r="AMU10" t="s">
        <v>1151</v>
      </c>
      <c r="AMV10" t="s">
        <v>1121</v>
      </c>
      <c r="AMW10" t="s">
        <v>1134</v>
      </c>
      <c r="AMX10">
        <v>0</v>
      </c>
      <c r="AMY10">
        <v>0</v>
      </c>
      <c r="AMZ10">
        <v>0</v>
      </c>
      <c r="ANA10">
        <v>0</v>
      </c>
      <c r="ANB10">
        <v>0</v>
      </c>
      <c r="ANC10">
        <v>1</v>
      </c>
      <c r="AND10">
        <v>0</v>
      </c>
      <c r="ANE10">
        <v>0</v>
      </c>
      <c r="ANG10" t="s">
        <v>1135</v>
      </c>
      <c r="ANH10">
        <v>0</v>
      </c>
      <c r="ANI10">
        <v>0</v>
      </c>
      <c r="ANJ10">
        <v>0</v>
      </c>
      <c r="ANK10">
        <v>0</v>
      </c>
      <c r="ANL10">
        <v>0</v>
      </c>
      <c r="ANM10">
        <v>0</v>
      </c>
      <c r="ANN10">
        <v>0</v>
      </c>
      <c r="ANO10">
        <v>1</v>
      </c>
      <c r="ANP10">
        <v>0</v>
      </c>
      <c r="ANR10" t="s">
        <v>1184</v>
      </c>
      <c r="ANU10">
        <v>383817452</v>
      </c>
      <c r="ANV10" s="2">
        <v>44942.729826388888</v>
      </c>
      <c r="ANY10" t="s">
        <v>1137</v>
      </c>
      <c r="ANZ10" t="s">
        <v>1138</v>
      </c>
    </row>
    <row r="11" spans="1:1067" x14ac:dyDescent="0.35">
      <c r="A11">
        <v>10</v>
      </c>
      <c r="B11" t="s">
        <v>1185</v>
      </c>
      <c r="C11" s="98">
        <v>44942</v>
      </c>
      <c r="D11" t="s">
        <v>1112</v>
      </c>
      <c r="E11" s="2">
        <v>44942.500268067131</v>
      </c>
      <c r="F11" s="2">
        <v>44942.512594467597</v>
      </c>
      <c r="G11" t="s">
        <v>1113</v>
      </c>
      <c r="J11" t="s">
        <v>1114</v>
      </c>
      <c r="K11" s="98">
        <v>44942</v>
      </c>
      <c r="L11" t="s">
        <v>1115</v>
      </c>
      <c r="M11" t="s">
        <v>1116</v>
      </c>
      <c r="N11" t="s">
        <v>1117</v>
      </c>
      <c r="O11" t="s">
        <v>1118</v>
      </c>
      <c r="R11" t="s">
        <v>1119</v>
      </c>
      <c r="S11" t="s">
        <v>1120</v>
      </c>
      <c r="U11" t="s">
        <v>1121</v>
      </c>
      <c r="W11" t="s">
        <v>1140</v>
      </c>
      <c r="Z11" t="s">
        <v>1123</v>
      </c>
      <c r="AA11">
        <v>0</v>
      </c>
      <c r="AB11">
        <v>0</v>
      </c>
      <c r="AC11">
        <v>0</v>
      </c>
      <c r="AD11">
        <v>1</v>
      </c>
      <c r="AE11">
        <v>1</v>
      </c>
      <c r="ED11" t="s">
        <v>1123</v>
      </c>
      <c r="EE11">
        <v>0</v>
      </c>
      <c r="EF11">
        <v>0</v>
      </c>
      <c r="EG11">
        <v>0</v>
      </c>
      <c r="EH11">
        <v>0</v>
      </c>
      <c r="EI11">
        <v>1</v>
      </c>
      <c r="EJ11">
        <v>1</v>
      </c>
      <c r="IM11" t="s">
        <v>1186</v>
      </c>
      <c r="IN11">
        <v>0</v>
      </c>
      <c r="IO11">
        <v>0</v>
      </c>
      <c r="IP11">
        <v>0</v>
      </c>
      <c r="IQ11">
        <v>0</v>
      </c>
      <c r="IR11">
        <v>0</v>
      </c>
      <c r="IS11">
        <v>0</v>
      </c>
      <c r="IT11">
        <v>0</v>
      </c>
      <c r="IU11">
        <v>0</v>
      </c>
      <c r="IV11">
        <v>0</v>
      </c>
      <c r="IW11">
        <v>0</v>
      </c>
      <c r="IX11">
        <v>1</v>
      </c>
      <c r="IY11">
        <v>1</v>
      </c>
      <c r="IZ11">
        <v>0</v>
      </c>
      <c r="JA11">
        <v>1</v>
      </c>
      <c r="JB11">
        <v>0</v>
      </c>
      <c r="JC11">
        <v>0</v>
      </c>
      <c r="JD11">
        <v>3</v>
      </c>
      <c r="JE11">
        <v>5</v>
      </c>
      <c r="NI11" t="s">
        <v>1144</v>
      </c>
      <c r="NJ11">
        <v>2000</v>
      </c>
      <c r="NK11" t="s">
        <v>1161</v>
      </c>
      <c r="NN11">
        <v>30</v>
      </c>
      <c r="NO11">
        <v>3</v>
      </c>
      <c r="NP11">
        <v>0</v>
      </c>
      <c r="NR11" t="s">
        <v>1144</v>
      </c>
      <c r="NS11">
        <v>2000</v>
      </c>
      <c r="NT11" t="s">
        <v>1161</v>
      </c>
      <c r="NW11">
        <v>90</v>
      </c>
      <c r="NX11">
        <v>3</v>
      </c>
      <c r="NY11">
        <v>0</v>
      </c>
      <c r="OJ11" t="s">
        <v>1144</v>
      </c>
      <c r="OK11" t="s">
        <v>1121</v>
      </c>
      <c r="OL11">
        <v>3000</v>
      </c>
      <c r="OO11" t="s">
        <v>1161</v>
      </c>
      <c r="OR11">
        <v>60</v>
      </c>
      <c r="OS11">
        <v>3</v>
      </c>
      <c r="OT11">
        <v>0</v>
      </c>
      <c r="PE11" t="s">
        <v>1150</v>
      </c>
      <c r="QM11" t="s">
        <v>1147</v>
      </c>
      <c r="QN11">
        <v>1</v>
      </c>
      <c r="QO11">
        <v>0</v>
      </c>
      <c r="QP11">
        <v>0</v>
      </c>
      <c r="QQ11">
        <v>0</v>
      </c>
      <c r="AMM11" t="s">
        <v>1187</v>
      </c>
      <c r="AMN11">
        <v>1</v>
      </c>
      <c r="AMO11">
        <v>0</v>
      </c>
      <c r="AMP11">
        <v>1</v>
      </c>
      <c r="AMQ11">
        <v>1</v>
      </c>
      <c r="AMR11">
        <v>0</v>
      </c>
      <c r="AMS11">
        <v>0</v>
      </c>
      <c r="AMU11" t="s">
        <v>1178</v>
      </c>
      <c r="AMV11" t="s">
        <v>1150</v>
      </c>
      <c r="ANG11" t="s">
        <v>1135</v>
      </c>
      <c r="ANH11">
        <v>0</v>
      </c>
      <c r="ANI11">
        <v>0</v>
      </c>
      <c r="ANJ11">
        <v>0</v>
      </c>
      <c r="ANK11">
        <v>0</v>
      </c>
      <c r="ANL11">
        <v>0</v>
      </c>
      <c r="ANM11">
        <v>0</v>
      </c>
      <c r="ANN11">
        <v>0</v>
      </c>
      <c r="ANO11">
        <v>1</v>
      </c>
      <c r="ANP11">
        <v>0</v>
      </c>
      <c r="ANR11" t="s">
        <v>1188</v>
      </c>
      <c r="ANU11">
        <v>383817460</v>
      </c>
      <c r="ANV11" s="2">
        <v>44942.729837962957</v>
      </c>
      <c r="ANY11" t="s">
        <v>1137</v>
      </c>
      <c r="ANZ11" t="s">
        <v>1138</v>
      </c>
    </row>
    <row r="12" spans="1:1067" x14ac:dyDescent="0.35">
      <c r="A12">
        <v>11</v>
      </c>
      <c r="B12" t="s">
        <v>1189</v>
      </c>
      <c r="C12" s="98">
        <v>44942</v>
      </c>
      <c r="D12" t="s">
        <v>1112</v>
      </c>
      <c r="E12" s="2">
        <v>44942.51826243056</v>
      </c>
      <c r="F12" s="2">
        <v>44942.549870335642</v>
      </c>
      <c r="G12" t="s">
        <v>1113</v>
      </c>
      <c r="J12" t="s">
        <v>1114</v>
      </c>
      <c r="K12" s="98">
        <v>44942</v>
      </c>
      <c r="L12" t="s">
        <v>1115</v>
      </c>
      <c r="M12" t="s">
        <v>1116</v>
      </c>
      <c r="N12" t="s">
        <v>1117</v>
      </c>
      <c r="O12" t="s">
        <v>1118</v>
      </c>
      <c r="R12" t="s">
        <v>1119</v>
      </c>
      <c r="S12" t="s">
        <v>1120</v>
      </c>
      <c r="U12" t="s">
        <v>1121</v>
      </c>
      <c r="W12" t="s">
        <v>1140</v>
      </c>
      <c r="Z12" t="s">
        <v>1190</v>
      </c>
      <c r="AA12">
        <v>1</v>
      </c>
      <c r="AB12">
        <v>1</v>
      </c>
      <c r="AC12">
        <v>1</v>
      </c>
      <c r="AD12">
        <v>0</v>
      </c>
      <c r="AE12">
        <v>3</v>
      </c>
      <c r="AG12" t="s">
        <v>1144</v>
      </c>
      <c r="AH12">
        <v>1250</v>
      </c>
      <c r="AI12" t="s">
        <v>1161</v>
      </c>
      <c r="AL12">
        <v>60</v>
      </c>
      <c r="AM12">
        <v>5</v>
      </c>
      <c r="AN12">
        <v>0</v>
      </c>
      <c r="AP12" t="s">
        <v>1125</v>
      </c>
      <c r="AQ12" t="s">
        <v>1191</v>
      </c>
      <c r="AR12">
        <v>1</v>
      </c>
      <c r="AS12">
        <v>0</v>
      </c>
      <c r="AT12">
        <v>5000</v>
      </c>
      <c r="AV12" t="s">
        <v>1192</v>
      </c>
      <c r="AW12" t="s">
        <v>1193</v>
      </c>
      <c r="AY12">
        <v>90</v>
      </c>
      <c r="AZ12">
        <v>30</v>
      </c>
      <c r="BA12">
        <v>0</v>
      </c>
      <c r="BC12" t="s">
        <v>1144</v>
      </c>
      <c r="BD12" t="s">
        <v>1145</v>
      </c>
      <c r="BE12">
        <v>1</v>
      </c>
      <c r="BF12">
        <v>1</v>
      </c>
      <c r="BG12">
        <v>450</v>
      </c>
      <c r="BH12">
        <v>300</v>
      </c>
      <c r="BI12" t="s">
        <v>1161</v>
      </c>
      <c r="BL12">
        <v>60</v>
      </c>
      <c r="BM12">
        <v>5</v>
      </c>
      <c r="BN12">
        <v>0</v>
      </c>
      <c r="BP12" t="s">
        <v>1150</v>
      </c>
      <c r="CL12" t="s">
        <v>1147</v>
      </c>
      <c r="CM12">
        <v>1</v>
      </c>
      <c r="CN12">
        <v>0</v>
      </c>
      <c r="CO12">
        <v>0</v>
      </c>
      <c r="CP12">
        <v>0</v>
      </c>
      <c r="ED12" t="s">
        <v>1194</v>
      </c>
      <c r="EE12">
        <v>1</v>
      </c>
      <c r="EF12">
        <v>1</v>
      </c>
      <c r="EG12">
        <v>1</v>
      </c>
      <c r="EH12">
        <v>1</v>
      </c>
      <c r="EI12">
        <v>0</v>
      </c>
      <c r="EJ12">
        <v>4</v>
      </c>
      <c r="EL12" t="s">
        <v>1144</v>
      </c>
      <c r="EM12">
        <v>7500</v>
      </c>
      <c r="EN12" t="s">
        <v>1192</v>
      </c>
      <c r="EO12" t="s">
        <v>1195</v>
      </c>
      <c r="EQ12">
        <v>90</v>
      </c>
      <c r="ER12">
        <v>30</v>
      </c>
      <c r="ES12">
        <v>0</v>
      </c>
      <c r="EU12" t="s">
        <v>1144</v>
      </c>
      <c r="EV12">
        <v>14000</v>
      </c>
      <c r="EW12" t="s">
        <v>1192</v>
      </c>
      <c r="EX12" t="s">
        <v>1195</v>
      </c>
      <c r="EZ12">
        <v>90</v>
      </c>
      <c r="FA12">
        <v>30</v>
      </c>
      <c r="FB12">
        <v>0</v>
      </c>
      <c r="FD12" t="s">
        <v>1144</v>
      </c>
      <c r="FE12">
        <v>1750</v>
      </c>
      <c r="FF12" t="s">
        <v>1161</v>
      </c>
      <c r="FI12">
        <v>60</v>
      </c>
      <c r="FJ12">
        <v>5</v>
      </c>
      <c r="FK12">
        <v>0</v>
      </c>
      <c r="FM12" t="s">
        <v>1144</v>
      </c>
      <c r="FN12">
        <v>1250</v>
      </c>
      <c r="FO12" t="s">
        <v>1161</v>
      </c>
      <c r="FR12">
        <v>60</v>
      </c>
      <c r="FS12">
        <v>5</v>
      </c>
      <c r="FT12">
        <v>0</v>
      </c>
      <c r="FV12" t="s">
        <v>1150</v>
      </c>
      <c r="GS12" t="s">
        <v>1147</v>
      </c>
      <c r="GT12">
        <v>1</v>
      </c>
      <c r="GU12">
        <v>0</v>
      </c>
      <c r="GV12">
        <v>0</v>
      </c>
      <c r="GW12">
        <v>0</v>
      </c>
      <c r="IM12" t="s">
        <v>1196</v>
      </c>
      <c r="IN12">
        <v>0</v>
      </c>
      <c r="IO12">
        <v>0</v>
      </c>
      <c r="IP12">
        <v>1</v>
      </c>
      <c r="IQ12">
        <v>1</v>
      </c>
      <c r="IR12">
        <v>1</v>
      </c>
      <c r="IS12">
        <v>1</v>
      </c>
      <c r="IT12">
        <v>0</v>
      </c>
      <c r="IU12">
        <v>1</v>
      </c>
      <c r="IV12">
        <v>0</v>
      </c>
      <c r="IW12">
        <v>0</v>
      </c>
      <c r="IX12">
        <v>1</v>
      </c>
      <c r="IY12">
        <v>1</v>
      </c>
      <c r="IZ12">
        <v>1</v>
      </c>
      <c r="JA12">
        <v>1</v>
      </c>
      <c r="JB12">
        <v>0</v>
      </c>
      <c r="JC12">
        <v>0</v>
      </c>
      <c r="JD12">
        <v>9</v>
      </c>
      <c r="JE12">
        <v>16</v>
      </c>
      <c r="KC12" t="s">
        <v>1125</v>
      </c>
      <c r="KD12" t="s">
        <v>1197</v>
      </c>
      <c r="KE12">
        <v>1</v>
      </c>
      <c r="KF12">
        <v>1</v>
      </c>
      <c r="KG12">
        <v>1</v>
      </c>
      <c r="KH12">
        <v>15000</v>
      </c>
      <c r="KI12">
        <v>27500</v>
      </c>
      <c r="KJ12">
        <v>29000</v>
      </c>
      <c r="KK12" t="s">
        <v>1161</v>
      </c>
      <c r="KN12">
        <v>7</v>
      </c>
      <c r="KO12">
        <v>14</v>
      </c>
      <c r="KP12">
        <v>1</v>
      </c>
      <c r="KR12" t="s">
        <v>1144</v>
      </c>
      <c r="KS12">
        <v>6750</v>
      </c>
      <c r="KT12" t="s">
        <v>1161</v>
      </c>
      <c r="KW12">
        <v>90</v>
      </c>
      <c r="KX12">
        <v>5</v>
      </c>
      <c r="KY12">
        <v>0</v>
      </c>
      <c r="LA12" t="s">
        <v>1144</v>
      </c>
      <c r="LB12">
        <v>5750</v>
      </c>
      <c r="LC12" t="s">
        <v>1161</v>
      </c>
      <c r="LF12">
        <v>90</v>
      </c>
      <c r="LG12">
        <v>5</v>
      </c>
      <c r="LH12">
        <v>0</v>
      </c>
      <c r="LJ12" t="s">
        <v>1144</v>
      </c>
      <c r="LK12">
        <v>1000</v>
      </c>
      <c r="LL12" t="s">
        <v>1161</v>
      </c>
      <c r="LO12">
        <v>60</v>
      </c>
      <c r="LP12">
        <v>5</v>
      </c>
      <c r="LQ12">
        <v>0</v>
      </c>
      <c r="MB12" t="s">
        <v>1144</v>
      </c>
      <c r="MC12" t="s">
        <v>1198</v>
      </c>
      <c r="MD12">
        <v>1</v>
      </c>
      <c r="ME12">
        <v>1</v>
      </c>
      <c r="MF12">
        <v>1</v>
      </c>
      <c r="MG12">
        <v>500</v>
      </c>
      <c r="MH12">
        <v>750</v>
      </c>
      <c r="MI12">
        <v>1500</v>
      </c>
      <c r="MJ12" t="s">
        <v>1161</v>
      </c>
      <c r="MM12">
        <v>90</v>
      </c>
      <c r="MN12">
        <v>5</v>
      </c>
      <c r="MO12">
        <v>0</v>
      </c>
      <c r="NI12" t="s">
        <v>1144</v>
      </c>
      <c r="NJ12">
        <v>2000</v>
      </c>
      <c r="NK12" t="s">
        <v>1161</v>
      </c>
      <c r="NN12">
        <v>60</v>
      </c>
      <c r="NO12">
        <v>5</v>
      </c>
      <c r="NP12">
        <v>0</v>
      </c>
      <c r="NR12" t="s">
        <v>1144</v>
      </c>
      <c r="NS12">
        <v>2000</v>
      </c>
      <c r="NT12" t="s">
        <v>1161</v>
      </c>
      <c r="NW12">
        <v>90</v>
      </c>
      <c r="NX12">
        <v>5</v>
      </c>
      <c r="NY12">
        <v>0</v>
      </c>
      <c r="OA12" t="s">
        <v>1144</v>
      </c>
      <c r="OB12">
        <v>1750</v>
      </c>
      <c r="OC12" t="s">
        <v>1161</v>
      </c>
      <c r="OF12">
        <v>90</v>
      </c>
      <c r="OG12">
        <v>5</v>
      </c>
      <c r="OH12">
        <v>0</v>
      </c>
      <c r="OJ12" t="s">
        <v>1144</v>
      </c>
      <c r="OK12" t="s">
        <v>1121</v>
      </c>
      <c r="OL12">
        <v>3000</v>
      </c>
      <c r="OO12" t="s">
        <v>1161</v>
      </c>
      <c r="OR12">
        <v>60</v>
      </c>
      <c r="OS12">
        <v>5</v>
      </c>
      <c r="OT12">
        <v>0</v>
      </c>
      <c r="PE12" t="s">
        <v>1150</v>
      </c>
      <c r="QM12" t="s">
        <v>1147</v>
      </c>
      <c r="QN12">
        <v>1</v>
      </c>
      <c r="QO12">
        <v>0</v>
      </c>
      <c r="QP12">
        <v>0</v>
      </c>
      <c r="QQ12">
        <v>0</v>
      </c>
      <c r="AMM12" t="s">
        <v>1199</v>
      </c>
      <c r="AMN12">
        <v>1</v>
      </c>
      <c r="AMO12">
        <v>1</v>
      </c>
      <c r="AMP12">
        <v>1</v>
      </c>
      <c r="AMQ12">
        <v>1</v>
      </c>
      <c r="AMR12">
        <v>0</v>
      </c>
      <c r="AMS12">
        <v>0</v>
      </c>
      <c r="AMU12" t="s">
        <v>1178</v>
      </c>
      <c r="AMV12" t="s">
        <v>1150</v>
      </c>
      <c r="ANG12" t="s">
        <v>1135</v>
      </c>
      <c r="ANH12">
        <v>0</v>
      </c>
      <c r="ANI12">
        <v>0</v>
      </c>
      <c r="ANJ12">
        <v>0</v>
      </c>
      <c r="ANK12">
        <v>0</v>
      </c>
      <c r="ANL12">
        <v>0</v>
      </c>
      <c r="ANM12">
        <v>0</v>
      </c>
      <c r="ANN12">
        <v>0</v>
      </c>
      <c r="ANO12">
        <v>1</v>
      </c>
      <c r="ANP12">
        <v>0</v>
      </c>
      <c r="ANR12" t="s">
        <v>1175</v>
      </c>
      <c r="ANU12">
        <v>383817466</v>
      </c>
      <c r="ANV12" s="2">
        <v>44942.729849537027</v>
      </c>
      <c r="ANY12" t="s">
        <v>1137</v>
      </c>
      <c r="ANZ12" t="s">
        <v>1138</v>
      </c>
    </row>
    <row r="13" spans="1:1067" x14ac:dyDescent="0.35">
      <c r="A13">
        <v>12</v>
      </c>
      <c r="B13" t="s">
        <v>1200</v>
      </c>
      <c r="C13" s="98">
        <v>44942</v>
      </c>
      <c r="D13" t="s">
        <v>1112</v>
      </c>
      <c r="E13" s="2">
        <v>44942.55829828704</v>
      </c>
      <c r="F13" s="2">
        <v>44942.575033194436</v>
      </c>
      <c r="G13" t="s">
        <v>1113</v>
      </c>
      <c r="J13" t="s">
        <v>1114</v>
      </c>
      <c r="K13" s="98">
        <v>44942</v>
      </c>
      <c r="L13" t="s">
        <v>1115</v>
      </c>
      <c r="M13" t="s">
        <v>1116</v>
      </c>
      <c r="N13" t="s">
        <v>1117</v>
      </c>
      <c r="O13" t="s">
        <v>1118</v>
      </c>
      <c r="R13" t="s">
        <v>1119</v>
      </c>
      <c r="S13" t="s">
        <v>1120</v>
      </c>
      <c r="U13" t="s">
        <v>1121</v>
      </c>
      <c r="W13" t="s">
        <v>1159</v>
      </c>
      <c r="Z13" t="s">
        <v>1171</v>
      </c>
      <c r="AA13">
        <v>1</v>
      </c>
      <c r="AB13">
        <v>0</v>
      </c>
      <c r="AC13">
        <v>0</v>
      </c>
      <c r="AD13">
        <v>0</v>
      </c>
      <c r="AE13">
        <v>1</v>
      </c>
      <c r="AG13" t="s">
        <v>1144</v>
      </c>
      <c r="AH13">
        <v>1000</v>
      </c>
      <c r="AI13" t="s">
        <v>1166</v>
      </c>
      <c r="AL13">
        <v>30</v>
      </c>
      <c r="AM13">
        <v>1</v>
      </c>
      <c r="AN13">
        <v>0</v>
      </c>
      <c r="BP13" t="s">
        <v>1150</v>
      </c>
      <c r="CL13" t="s">
        <v>1147</v>
      </c>
      <c r="CM13">
        <v>1</v>
      </c>
      <c r="CN13">
        <v>0</v>
      </c>
      <c r="CO13">
        <v>0</v>
      </c>
      <c r="CP13">
        <v>0</v>
      </c>
      <c r="ED13" t="s">
        <v>1123</v>
      </c>
      <c r="EE13">
        <v>0</v>
      </c>
      <c r="EF13">
        <v>0</v>
      </c>
      <c r="EG13">
        <v>0</v>
      </c>
      <c r="EH13">
        <v>0</v>
      </c>
      <c r="EI13">
        <v>1</v>
      </c>
      <c r="EJ13">
        <v>1</v>
      </c>
      <c r="IM13" t="s">
        <v>1201</v>
      </c>
      <c r="IN13">
        <v>0</v>
      </c>
      <c r="IO13">
        <v>0</v>
      </c>
      <c r="IP13">
        <v>1</v>
      </c>
      <c r="IQ13">
        <v>0</v>
      </c>
      <c r="IR13">
        <v>0</v>
      </c>
      <c r="IS13">
        <v>1</v>
      </c>
      <c r="IT13">
        <v>1</v>
      </c>
      <c r="IU13">
        <v>1</v>
      </c>
      <c r="IV13">
        <v>1</v>
      </c>
      <c r="IW13">
        <v>1</v>
      </c>
      <c r="IX13">
        <v>1</v>
      </c>
      <c r="IY13">
        <v>0</v>
      </c>
      <c r="IZ13">
        <v>1</v>
      </c>
      <c r="JA13">
        <v>0</v>
      </c>
      <c r="JB13">
        <v>0</v>
      </c>
      <c r="JC13">
        <v>0</v>
      </c>
      <c r="JD13">
        <v>8</v>
      </c>
      <c r="JE13">
        <v>10</v>
      </c>
      <c r="KC13" t="s">
        <v>1125</v>
      </c>
      <c r="KD13" t="s">
        <v>1202</v>
      </c>
      <c r="KE13">
        <v>0</v>
      </c>
      <c r="KF13">
        <v>1</v>
      </c>
      <c r="KG13">
        <v>1</v>
      </c>
      <c r="KI13">
        <v>27500</v>
      </c>
      <c r="KJ13">
        <v>30000</v>
      </c>
      <c r="KK13" t="s">
        <v>1161</v>
      </c>
      <c r="KN13">
        <v>14</v>
      </c>
      <c r="KO13">
        <v>30</v>
      </c>
      <c r="KP13">
        <v>1</v>
      </c>
      <c r="LJ13" t="s">
        <v>1144</v>
      </c>
      <c r="LK13">
        <v>800</v>
      </c>
      <c r="LL13" t="s">
        <v>1166</v>
      </c>
      <c r="LO13">
        <v>90</v>
      </c>
      <c r="LP13">
        <v>1</v>
      </c>
      <c r="LQ13">
        <v>0</v>
      </c>
      <c r="LS13" t="s">
        <v>1144</v>
      </c>
      <c r="LT13">
        <v>150</v>
      </c>
      <c r="LU13" t="s">
        <v>1166</v>
      </c>
      <c r="LX13">
        <v>30</v>
      </c>
      <c r="LY13">
        <v>1</v>
      </c>
      <c r="LZ13">
        <v>0</v>
      </c>
      <c r="MB13" t="s">
        <v>1144</v>
      </c>
      <c r="MC13" t="s">
        <v>1203</v>
      </c>
      <c r="MD13">
        <v>1</v>
      </c>
      <c r="ME13">
        <v>1</v>
      </c>
      <c r="MF13">
        <v>0</v>
      </c>
      <c r="MG13">
        <v>500</v>
      </c>
      <c r="MH13">
        <v>750</v>
      </c>
      <c r="MJ13" t="s">
        <v>1166</v>
      </c>
      <c r="MM13">
        <v>30</v>
      </c>
      <c r="MN13">
        <v>1</v>
      </c>
      <c r="MO13">
        <v>0</v>
      </c>
      <c r="MQ13" t="s">
        <v>1144</v>
      </c>
      <c r="MR13">
        <v>900</v>
      </c>
      <c r="MS13" t="s">
        <v>1166</v>
      </c>
      <c r="MV13">
        <v>30</v>
      </c>
      <c r="MW13">
        <v>1</v>
      </c>
      <c r="MX13">
        <v>0</v>
      </c>
      <c r="MZ13" t="s">
        <v>1144</v>
      </c>
      <c r="NA13">
        <v>3000</v>
      </c>
      <c r="NB13" t="s">
        <v>1166</v>
      </c>
      <c r="NE13">
        <v>60</v>
      </c>
      <c r="NF13">
        <v>1</v>
      </c>
      <c r="NG13">
        <v>0</v>
      </c>
      <c r="NI13" t="s">
        <v>1144</v>
      </c>
      <c r="NJ13">
        <v>2000</v>
      </c>
      <c r="NK13" t="s">
        <v>1166</v>
      </c>
      <c r="NN13">
        <v>30</v>
      </c>
      <c r="NO13">
        <v>1</v>
      </c>
      <c r="NP13">
        <v>0</v>
      </c>
      <c r="OA13" t="s">
        <v>1144</v>
      </c>
      <c r="OB13">
        <v>1250</v>
      </c>
      <c r="OC13" t="s">
        <v>1166</v>
      </c>
      <c r="OF13">
        <v>90</v>
      </c>
      <c r="OG13">
        <v>1</v>
      </c>
      <c r="OH13">
        <v>0</v>
      </c>
      <c r="PE13" t="s">
        <v>1121</v>
      </c>
      <c r="PG13" t="s">
        <v>1204</v>
      </c>
      <c r="PH13">
        <v>0</v>
      </c>
      <c r="PI13">
        <v>0</v>
      </c>
      <c r="PJ13">
        <v>0</v>
      </c>
      <c r="PK13">
        <v>0</v>
      </c>
      <c r="PL13">
        <v>0</v>
      </c>
      <c r="PM13">
        <v>1</v>
      </c>
      <c r="PN13">
        <v>0</v>
      </c>
      <c r="PO13">
        <v>0</v>
      </c>
      <c r="PP13">
        <v>0</v>
      </c>
      <c r="PQ13">
        <v>0</v>
      </c>
      <c r="PR13">
        <v>0</v>
      </c>
      <c r="PS13">
        <v>0</v>
      </c>
      <c r="PT13">
        <v>0</v>
      </c>
      <c r="PU13">
        <v>0</v>
      </c>
      <c r="PV13">
        <v>0</v>
      </c>
      <c r="PW13">
        <v>0</v>
      </c>
      <c r="PY13" t="s">
        <v>1146</v>
      </c>
      <c r="PZ13">
        <v>0</v>
      </c>
      <c r="QA13">
        <v>0</v>
      </c>
      <c r="QB13">
        <v>0</v>
      </c>
      <c r="QC13">
        <v>0</v>
      </c>
      <c r="QD13">
        <v>1</v>
      </c>
      <c r="QE13">
        <v>0</v>
      </c>
      <c r="QF13">
        <v>0</v>
      </c>
      <c r="QG13">
        <v>0</v>
      </c>
      <c r="QH13">
        <v>0</v>
      </c>
      <c r="QI13">
        <v>0</v>
      </c>
      <c r="QJ13">
        <v>0</v>
      </c>
      <c r="QM13" t="s">
        <v>1130</v>
      </c>
      <c r="QN13">
        <v>0</v>
      </c>
      <c r="QO13">
        <v>1</v>
      </c>
      <c r="QP13">
        <v>0</v>
      </c>
      <c r="QQ13">
        <v>0</v>
      </c>
      <c r="QR13" t="s">
        <v>1204</v>
      </c>
      <c r="QS13">
        <v>0</v>
      </c>
      <c r="QT13">
        <v>0</v>
      </c>
      <c r="QU13">
        <v>0</v>
      </c>
      <c r="QV13">
        <v>0</v>
      </c>
      <c r="QW13">
        <v>0</v>
      </c>
      <c r="QX13">
        <v>1</v>
      </c>
      <c r="QY13">
        <v>0</v>
      </c>
      <c r="QZ13">
        <v>0</v>
      </c>
      <c r="RA13">
        <v>0</v>
      </c>
      <c r="RB13">
        <v>0</v>
      </c>
      <c r="RC13">
        <v>0</v>
      </c>
      <c r="RD13">
        <v>0</v>
      </c>
      <c r="RE13">
        <v>0</v>
      </c>
      <c r="RF13">
        <v>0</v>
      </c>
      <c r="RG13">
        <v>0</v>
      </c>
      <c r="RH13">
        <v>0</v>
      </c>
      <c r="RI13" t="s">
        <v>1131</v>
      </c>
      <c r="RJ13">
        <v>0</v>
      </c>
      <c r="RK13">
        <v>0</v>
      </c>
      <c r="RL13">
        <v>0</v>
      </c>
      <c r="RM13">
        <v>0</v>
      </c>
      <c r="RN13">
        <v>0</v>
      </c>
      <c r="RO13">
        <v>1</v>
      </c>
      <c r="RP13">
        <v>0</v>
      </c>
      <c r="RQ13">
        <v>0</v>
      </c>
      <c r="RR13">
        <v>0</v>
      </c>
      <c r="RS13">
        <v>0</v>
      </c>
      <c r="RT13">
        <v>0</v>
      </c>
      <c r="RU13">
        <v>0</v>
      </c>
      <c r="AMM13" t="s">
        <v>1132</v>
      </c>
      <c r="AMN13">
        <v>1</v>
      </c>
      <c r="AMO13">
        <v>0</v>
      </c>
      <c r="AMP13">
        <v>0</v>
      </c>
      <c r="AMQ13">
        <v>1</v>
      </c>
      <c r="AMR13">
        <v>0</v>
      </c>
      <c r="AMS13">
        <v>0</v>
      </c>
      <c r="AMU13" t="s">
        <v>1178</v>
      </c>
      <c r="AMV13" t="s">
        <v>1150</v>
      </c>
      <c r="ANG13" t="s">
        <v>1135</v>
      </c>
      <c r="ANH13">
        <v>0</v>
      </c>
      <c r="ANI13">
        <v>0</v>
      </c>
      <c r="ANJ13">
        <v>0</v>
      </c>
      <c r="ANK13">
        <v>0</v>
      </c>
      <c r="ANL13">
        <v>0</v>
      </c>
      <c r="ANM13">
        <v>0</v>
      </c>
      <c r="ANN13">
        <v>0</v>
      </c>
      <c r="ANO13">
        <v>1</v>
      </c>
      <c r="ANP13">
        <v>0</v>
      </c>
      <c r="ANR13" t="s">
        <v>1205</v>
      </c>
      <c r="ANU13">
        <v>383817472</v>
      </c>
      <c r="ANV13" s="2">
        <v>44942.729861111111</v>
      </c>
      <c r="ANY13" t="s">
        <v>1137</v>
      </c>
      <c r="ANZ13" t="s">
        <v>1138</v>
      </c>
    </row>
    <row r="14" spans="1:1067" x14ac:dyDescent="0.35">
      <c r="A14">
        <v>13</v>
      </c>
      <c r="B14" t="s">
        <v>1206</v>
      </c>
      <c r="C14" s="98">
        <v>44942</v>
      </c>
      <c r="D14" t="s">
        <v>1112</v>
      </c>
      <c r="E14" s="2">
        <v>44942.640122581019</v>
      </c>
      <c r="F14" s="2">
        <v>44942.648295324077</v>
      </c>
      <c r="G14" t="s">
        <v>1113</v>
      </c>
      <c r="J14" t="s">
        <v>1114</v>
      </c>
      <c r="K14" s="98">
        <v>44942</v>
      </c>
      <c r="L14" t="s">
        <v>1115</v>
      </c>
      <c r="M14" t="s">
        <v>1116</v>
      </c>
      <c r="N14" t="s">
        <v>1117</v>
      </c>
      <c r="O14" t="s">
        <v>1118</v>
      </c>
      <c r="R14" t="s">
        <v>1119</v>
      </c>
      <c r="S14" t="s">
        <v>1120</v>
      </c>
      <c r="U14" t="s">
        <v>1121</v>
      </c>
      <c r="W14" t="s">
        <v>1140</v>
      </c>
      <c r="Z14" t="s">
        <v>1207</v>
      </c>
      <c r="AA14">
        <v>1</v>
      </c>
      <c r="AB14">
        <v>0</v>
      </c>
      <c r="AC14">
        <v>1</v>
      </c>
      <c r="AD14">
        <v>0</v>
      </c>
      <c r="AE14">
        <v>2</v>
      </c>
      <c r="AG14" t="s">
        <v>1144</v>
      </c>
      <c r="AH14">
        <v>800</v>
      </c>
      <c r="AI14" t="s">
        <v>1161</v>
      </c>
      <c r="AL14">
        <v>30</v>
      </c>
      <c r="AM14">
        <v>2</v>
      </c>
      <c r="AN14">
        <v>0</v>
      </c>
      <c r="BC14" t="s">
        <v>1144</v>
      </c>
      <c r="BD14" t="s">
        <v>1145</v>
      </c>
      <c r="BE14">
        <v>1</v>
      </c>
      <c r="BF14">
        <v>1</v>
      </c>
      <c r="BG14">
        <v>475</v>
      </c>
      <c r="BH14">
        <v>300</v>
      </c>
      <c r="BI14" t="s">
        <v>1166</v>
      </c>
      <c r="BL14">
        <v>30</v>
      </c>
      <c r="BM14">
        <v>1</v>
      </c>
      <c r="BN14">
        <v>0</v>
      </c>
      <c r="BP14" t="s">
        <v>1150</v>
      </c>
      <c r="CL14" t="s">
        <v>1147</v>
      </c>
      <c r="CM14">
        <v>1</v>
      </c>
      <c r="CN14">
        <v>0</v>
      </c>
      <c r="CO14">
        <v>0</v>
      </c>
      <c r="CP14">
        <v>0</v>
      </c>
      <c r="ED14" t="s">
        <v>1123</v>
      </c>
      <c r="EE14">
        <v>0</v>
      </c>
      <c r="EF14">
        <v>0</v>
      </c>
      <c r="EG14">
        <v>0</v>
      </c>
      <c r="EH14">
        <v>0</v>
      </c>
      <c r="EI14">
        <v>1</v>
      </c>
      <c r="EJ14">
        <v>1</v>
      </c>
      <c r="IM14" t="s">
        <v>1208</v>
      </c>
      <c r="IN14">
        <v>0</v>
      </c>
      <c r="IO14">
        <v>0</v>
      </c>
      <c r="IP14">
        <v>0</v>
      </c>
      <c r="IQ14">
        <v>0</v>
      </c>
      <c r="IR14">
        <v>0</v>
      </c>
      <c r="IS14">
        <v>0</v>
      </c>
      <c r="IT14">
        <v>1</v>
      </c>
      <c r="IU14">
        <v>0</v>
      </c>
      <c r="IV14">
        <v>1</v>
      </c>
      <c r="IW14">
        <v>0</v>
      </c>
      <c r="IX14">
        <v>0</v>
      </c>
      <c r="IY14">
        <v>0</v>
      </c>
      <c r="IZ14">
        <v>1</v>
      </c>
      <c r="JA14">
        <v>0</v>
      </c>
      <c r="JB14">
        <v>0</v>
      </c>
      <c r="JC14">
        <v>0</v>
      </c>
      <c r="JD14">
        <v>3</v>
      </c>
      <c r="JE14">
        <v>6</v>
      </c>
      <c r="LS14" t="s">
        <v>1144</v>
      </c>
      <c r="LT14">
        <v>150</v>
      </c>
      <c r="LU14" t="s">
        <v>1166</v>
      </c>
      <c r="LX14">
        <v>30</v>
      </c>
      <c r="LY14">
        <v>1</v>
      </c>
      <c r="LZ14">
        <v>0</v>
      </c>
      <c r="MQ14" t="s">
        <v>1144</v>
      </c>
      <c r="MR14">
        <v>1000</v>
      </c>
      <c r="MS14" t="s">
        <v>1166</v>
      </c>
      <c r="MV14">
        <v>30</v>
      </c>
      <c r="MW14">
        <v>1</v>
      </c>
      <c r="MX14">
        <v>0</v>
      </c>
      <c r="OA14" t="s">
        <v>1144</v>
      </c>
      <c r="OB14">
        <v>750</v>
      </c>
      <c r="OC14" t="s">
        <v>1166</v>
      </c>
      <c r="OF14">
        <v>60</v>
      </c>
      <c r="OG14">
        <v>1</v>
      </c>
      <c r="OH14">
        <v>0</v>
      </c>
      <c r="PE14" t="s">
        <v>1150</v>
      </c>
      <c r="QM14" t="s">
        <v>1147</v>
      </c>
      <c r="QN14">
        <v>1</v>
      </c>
      <c r="QO14">
        <v>0</v>
      </c>
      <c r="QP14">
        <v>0</v>
      </c>
      <c r="QQ14">
        <v>0</v>
      </c>
      <c r="AMM14" t="s">
        <v>1132</v>
      </c>
      <c r="AMN14">
        <v>1</v>
      </c>
      <c r="AMO14">
        <v>0</v>
      </c>
      <c r="AMP14">
        <v>0</v>
      </c>
      <c r="AMQ14">
        <v>1</v>
      </c>
      <c r="AMR14">
        <v>0</v>
      </c>
      <c r="AMS14">
        <v>0</v>
      </c>
      <c r="AMU14" t="s">
        <v>1151</v>
      </c>
      <c r="AMV14" t="s">
        <v>1150</v>
      </c>
      <c r="ANG14" t="s">
        <v>1135</v>
      </c>
      <c r="ANH14">
        <v>0</v>
      </c>
      <c r="ANI14">
        <v>0</v>
      </c>
      <c r="ANJ14">
        <v>0</v>
      </c>
      <c r="ANK14">
        <v>0</v>
      </c>
      <c r="ANL14">
        <v>0</v>
      </c>
      <c r="ANM14">
        <v>0</v>
      </c>
      <c r="ANN14">
        <v>0</v>
      </c>
      <c r="ANO14">
        <v>1</v>
      </c>
      <c r="ANP14">
        <v>0</v>
      </c>
      <c r="ANU14">
        <v>383817477</v>
      </c>
      <c r="ANV14" s="2">
        <v>44942.729872685188</v>
      </c>
      <c r="ANY14" t="s">
        <v>1137</v>
      </c>
      <c r="ANZ14" t="s">
        <v>1138</v>
      </c>
    </row>
    <row r="15" spans="1:1067" x14ac:dyDescent="0.35">
      <c r="A15">
        <v>14</v>
      </c>
      <c r="B15" t="s">
        <v>1209</v>
      </c>
      <c r="C15" s="98">
        <v>44943</v>
      </c>
      <c r="D15" t="s">
        <v>1210</v>
      </c>
      <c r="E15" s="2">
        <v>44943.424291655087</v>
      </c>
      <c r="F15" s="2">
        <v>44943.442782557882</v>
      </c>
      <c r="G15" t="s">
        <v>1113</v>
      </c>
      <c r="J15" t="s">
        <v>1114</v>
      </c>
      <c r="K15" s="98">
        <v>44943</v>
      </c>
      <c r="L15" t="s">
        <v>1211</v>
      </c>
      <c r="M15" t="s">
        <v>1212</v>
      </c>
      <c r="N15" t="s">
        <v>1213</v>
      </c>
      <c r="O15" t="s">
        <v>1118</v>
      </c>
      <c r="R15" t="s">
        <v>1119</v>
      </c>
      <c r="S15" t="s">
        <v>1214</v>
      </c>
      <c r="U15" t="s">
        <v>1121</v>
      </c>
      <c r="W15" t="s">
        <v>1140</v>
      </c>
      <c r="Z15" t="s">
        <v>1190</v>
      </c>
      <c r="AA15">
        <v>1</v>
      </c>
      <c r="AB15">
        <v>1</v>
      </c>
      <c r="AC15">
        <v>1</v>
      </c>
      <c r="AD15">
        <v>0</v>
      </c>
      <c r="AE15">
        <v>3</v>
      </c>
      <c r="AG15" t="s">
        <v>1144</v>
      </c>
      <c r="AH15">
        <v>1150</v>
      </c>
      <c r="AI15" t="s">
        <v>1161</v>
      </c>
      <c r="AL15">
        <v>35</v>
      </c>
      <c r="AM15">
        <v>1</v>
      </c>
      <c r="AN15">
        <v>0</v>
      </c>
      <c r="AP15" t="s">
        <v>1144</v>
      </c>
      <c r="AQ15" t="s">
        <v>1215</v>
      </c>
      <c r="AR15">
        <v>1</v>
      </c>
      <c r="AS15">
        <v>1</v>
      </c>
      <c r="AT15">
        <v>750</v>
      </c>
      <c r="AU15">
        <v>1000</v>
      </c>
      <c r="AV15" t="s">
        <v>1161</v>
      </c>
      <c r="AY15">
        <v>30</v>
      </c>
      <c r="AZ15">
        <v>1</v>
      </c>
      <c r="BA15">
        <v>0</v>
      </c>
      <c r="BC15" t="s">
        <v>1144</v>
      </c>
      <c r="BD15" t="s">
        <v>1145</v>
      </c>
      <c r="BE15">
        <v>1</v>
      </c>
      <c r="BF15">
        <v>1</v>
      </c>
      <c r="BG15">
        <v>500</v>
      </c>
      <c r="BH15">
        <v>275</v>
      </c>
      <c r="BI15" t="s">
        <v>1161</v>
      </c>
      <c r="BL15">
        <v>25</v>
      </c>
      <c r="BM15">
        <v>1</v>
      </c>
      <c r="BN15">
        <v>0</v>
      </c>
      <c r="BP15" t="s">
        <v>1150</v>
      </c>
      <c r="CL15" t="s">
        <v>1130</v>
      </c>
      <c r="CM15">
        <v>0</v>
      </c>
      <c r="CN15">
        <v>1</v>
      </c>
      <c r="CO15">
        <v>0</v>
      </c>
      <c r="CP15">
        <v>0</v>
      </c>
      <c r="CQ15" t="s">
        <v>1190</v>
      </c>
      <c r="CR15">
        <v>1</v>
      </c>
      <c r="CS15">
        <v>1</v>
      </c>
      <c r="CT15">
        <v>1</v>
      </c>
      <c r="CU15">
        <v>0</v>
      </c>
      <c r="CV15" t="s">
        <v>1131</v>
      </c>
      <c r="CW15">
        <v>0</v>
      </c>
      <c r="CX15">
        <v>0</v>
      </c>
      <c r="CY15">
        <v>0</v>
      </c>
      <c r="CZ15">
        <v>0</v>
      </c>
      <c r="DA15">
        <v>0</v>
      </c>
      <c r="DB15">
        <v>1</v>
      </c>
      <c r="DC15">
        <v>0</v>
      </c>
      <c r="DD15">
        <v>0</v>
      </c>
      <c r="DE15">
        <v>0</v>
      </c>
      <c r="DF15">
        <v>0</v>
      </c>
      <c r="DG15">
        <v>0</v>
      </c>
      <c r="DH15">
        <v>0</v>
      </c>
      <c r="ED15" t="s">
        <v>1123</v>
      </c>
      <c r="EE15">
        <v>0</v>
      </c>
      <c r="EF15">
        <v>0</v>
      </c>
      <c r="EG15">
        <v>0</v>
      </c>
      <c r="EH15">
        <v>0</v>
      </c>
      <c r="EI15">
        <v>1</v>
      </c>
      <c r="EJ15">
        <v>1</v>
      </c>
      <c r="IM15" t="s">
        <v>1123</v>
      </c>
      <c r="IN15">
        <v>0</v>
      </c>
      <c r="IO15">
        <v>0</v>
      </c>
      <c r="IP15">
        <v>0</v>
      </c>
      <c r="IQ15">
        <v>0</v>
      </c>
      <c r="IR15">
        <v>0</v>
      </c>
      <c r="IS15">
        <v>0</v>
      </c>
      <c r="IT15">
        <v>0</v>
      </c>
      <c r="IU15">
        <v>0</v>
      </c>
      <c r="IV15">
        <v>0</v>
      </c>
      <c r="IW15">
        <v>0</v>
      </c>
      <c r="IX15">
        <v>0</v>
      </c>
      <c r="IY15">
        <v>0</v>
      </c>
      <c r="IZ15">
        <v>0</v>
      </c>
      <c r="JA15">
        <v>0</v>
      </c>
      <c r="JB15">
        <v>0</v>
      </c>
      <c r="JC15">
        <v>1</v>
      </c>
      <c r="JD15">
        <v>1</v>
      </c>
      <c r="JE15">
        <v>5</v>
      </c>
      <c r="TD15" t="s">
        <v>1123</v>
      </c>
      <c r="TE15">
        <v>0</v>
      </c>
      <c r="TF15">
        <v>0</v>
      </c>
      <c r="TG15">
        <v>0</v>
      </c>
      <c r="TH15">
        <v>0</v>
      </c>
      <c r="TI15">
        <v>0</v>
      </c>
      <c r="TJ15">
        <v>0</v>
      </c>
      <c r="TK15">
        <v>0</v>
      </c>
      <c r="TL15">
        <v>0</v>
      </c>
      <c r="TM15">
        <v>0</v>
      </c>
      <c r="TN15">
        <v>0</v>
      </c>
      <c r="TO15">
        <v>0</v>
      </c>
      <c r="TP15">
        <v>0</v>
      </c>
      <c r="TQ15">
        <v>0</v>
      </c>
      <c r="TR15">
        <v>0</v>
      </c>
      <c r="TS15">
        <v>0</v>
      </c>
      <c r="TT15">
        <v>0</v>
      </c>
      <c r="TU15">
        <v>0</v>
      </c>
      <c r="TV15">
        <v>0</v>
      </c>
      <c r="TW15">
        <v>0</v>
      </c>
      <c r="TX15">
        <v>0</v>
      </c>
      <c r="TY15">
        <v>0</v>
      </c>
      <c r="TZ15">
        <v>0</v>
      </c>
      <c r="UA15">
        <v>0</v>
      </c>
      <c r="UB15">
        <v>0</v>
      </c>
      <c r="UC15">
        <v>0</v>
      </c>
      <c r="UD15">
        <v>0</v>
      </c>
      <c r="UE15">
        <v>0</v>
      </c>
      <c r="UF15">
        <v>1</v>
      </c>
      <c r="UG15">
        <v>1</v>
      </c>
      <c r="AMM15" t="s">
        <v>1132</v>
      </c>
      <c r="AMN15">
        <v>1</v>
      </c>
      <c r="AMO15">
        <v>0</v>
      </c>
      <c r="AMP15">
        <v>0</v>
      </c>
      <c r="AMQ15">
        <v>1</v>
      </c>
      <c r="AMR15">
        <v>0</v>
      </c>
      <c r="AMS15">
        <v>0</v>
      </c>
      <c r="AMU15" t="s">
        <v>1133</v>
      </c>
      <c r="AMV15" t="s">
        <v>1150</v>
      </c>
      <c r="ANG15" t="s">
        <v>1135</v>
      </c>
      <c r="ANH15">
        <v>0</v>
      </c>
      <c r="ANI15">
        <v>0</v>
      </c>
      <c r="ANJ15">
        <v>0</v>
      </c>
      <c r="ANK15">
        <v>0</v>
      </c>
      <c r="ANL15">
        <v>0</v>
      </c>
      <c r="ANM15">
        <v>0</v>
      </c>
      <c r="ANN15">
        <v>0</v>
      </c>
      <c r="ANO15">
        <v>1</v>
      </c>
      <c r="ANP15">
        <v>0</v>
      </c>
      <c r="ANU15">
        <v>384127684</v>
      </c>
      <c r="ANV15" s="2">
        <v>44943.663958333331</v>
      </c>
      <c r="ANY15" t="s">
        <v>1137</v>
      </c>
      <c r="ANZ15" t="s">
        <v>1138</v>
      </c>
    </row>
    <row r="16" spans="1:1067" x14ac:dyDescent="0.35">
      <c r="A16">
        <v>15</v>
      </c>
      <c r="B16" t="s">
        <v>1216</v>
      </c>
      <c r="C16" s="98">
        <v>44943</v>
      </c>
      <c r="D16" t="s">
        <v>1210</v>
      </c>
      <c r="E16" s="2">
        <v>44943.450501909727</v>
      </c>
      <c r="F16" s="2">
        <v>44943.457747442117</v>
      </c>
      <c r="G16" t="s">
        <v>1113</v>
      </c>
      <c r="J16" t="s">
        <v>1114</v>
      </c>
      <c r="K16" s="98">
        <v>44943</v>
      </c>
      <c r="L16" t="s">
        <v>1211</v>
      </c>
      <c r="M16" t="s">
        <v>1212</v>
      </c>
      <c r="N16" t="s">
        <v>1213</v>
      </c>
      <c r="O16" t="s">
        <v>1118</v>
      </c>
      <c r="R16" t="s">
        <v>1119</v>
      </c>
      <c r="S16" t="s">
        <v>1214</v>
      </c>
      <c r="U16" t="s">
        <v>1121</v>
      </c>
      <c r="W16" t="s">
        <v>1159</v>
      </c>
      <c r="Z16" t="s">
        <v>1217</v>
      </c>
      <c r="AA16">
        <v>0</v>
      </c>
      <c r="AB16">
        <v>1</v>
      </c>
      <c r="AC16">
        <v>0</v>
      </c>
      <c r="AD16">
        <v>0</v>
      </c>
      <c r="AE16">
        <v>1</v>
      </c>
      <c r="AP16" t="s">
        <v>1144</v>
      </c>
      <c r="AQ16" t="s">
        <v>1215</v>
      </c>
      <c r="AR16">
        <v>1</v>
      </c>
      <c r="AS16">
        <v>1</v>
      </c>
      <c r="AT16">
        <v>800</v>
      </c>
      <c r="AU16">
        <v>1100</v>
      </c>
      <c r="AV16" t="s">
        <v>1218</v>
      </c>
      <c r="AY16">
        <v>25</v>
      </c>
      <c r="AZ16">
        <v>1</v>
      </c>
      <c r="BA16">
        <v>0</v>
      </c>
      <c r="BP16" t="s">
        <v>1150</v>
      </c>
      <c r="CL16" t="s">
        <v>1147</v>
      </c>
      <c r="CM16">
        <v>1</v>
      </c>
      <c r="CN16">
        <v>0</v>
      </c>
      <c r="CO16">
        <v>0</v>
      </c>
      <c r="CP16">
        <v>0</v>
      </c>
      <c r="ED16" t="s">
        <v>1123</v>
      </c>
      <c r="EE16">
        <v>0</v>
      </c>
      <c r="EF16">
        <v>0</v>
      </c>
      <c r="EG16">
        <v>0</v>
      </c>
      <c r="EH16">
        <v>0</v>
      </c>
      <c r="EI16">
        <v>1</v>
      </c>
      <c r="EJ16">
        <v>1</v>
      </c>
      <c r="IM16" t="s">
        <v>1123</v>
      </c>
      <c r="IN16">
        <v>0</v>
      </c>
      <c r="IO16">
        <v>0</v>
      </c>
      <c r="IP16">
        <v>0</v>
      </c>
      <c r="IQ16">
        <v>0</v>
      </c>
      <c r="IR16">
        <v>0</v>
      </c>
      <c r="IS16">
        <v>0</v>
      </c>
      <c r="IT16">
        <v>0</v>
      </c>
      <c r="IU16">
        <v>0</v>
      </c>
      <c r="IV16">
        <v>0</v>
      </c>
      <c r="IW16">
        <v>0</v>
      </c>
      <c r="IX16">
        <v>0</v>
      </c>
      <c r="IY16">
        <v>0</v>
      </c>
      <c r="IZ16">
        <v>0</v>
      </c>
      <c r="JA16">
        <v>0</v>
      </c>
      <c r="JB16">
        <v>0</v>
      </c>
      <c r="JC16">
        <v>1</v>
      </c>
      <c r="JD16">
        <v>1</v>
      </c>
      <c r="JE16">
        <v>3</v>
      </c>
      <c r="TD16" t="s">
        <v>1123</v>
      </c>
      <c r="TE16">
        <v>0</v>
      </c>
      <c r="TF16">
        <v>0</v>
      </c>
      <c r="TG16">
        <v>0</v>
      </c>
      <c r="TH16">
        <v>0</v>
      </c>
      <c r="TI16">
        <v>0</v>
      </c>
      <c r="TJ16">
        <v>0</v>
      </c>
      <c r="TK16">
        <v>0</v>
      </c>
      <c r="TL16">
        <v>0</v>
      </c>
      <c r="TM16">
        <v>0</v>
      </c>
      <c r="TN16">
        <v>0</v>
      </c>
      <c r="TO16">
        <v>0</v>
      </c>
      <c r="TP16">
        <v>0</v>
      </c>
      <c r="TQ16">
        <v>0</v>
      </c>
      <c r="TR16">
        <v>0</v>
      </c>
      <c r="TS16">
        <v>0</v>
      </c>
      <c r="TT16">
        <v>0</v>
      </c>
      <c r="TU16">
        <v>0</v>
      </c>
      <c r="TV16">
        <v>0</v>
      </c>
      <c r="TW16">
        <v>0</v>
      </c>
      <c r="TX16">
        <v>0</v>
      </c>
      <c r="TY16">
        <v>0</v>
      </c>
      <c r="TZ16">
        <v>0</v>
      </c>
      <c r="UA16">
        <v>0</v>
      </c>
      <c r="UB16">
        <v>0</v>
      </c>
      <c r="UC16">
        <v>0</v>
      </c>
      <c r="UD16">
        <v>0</v>
      </c>
      <c r="UE16">
        <v>0</v>
      </c>
      <c r="UF16">
        <v>1</v>
      </c>
      <c r="UG16">
        <v>1</v>
      </c>
      <c r="AMM16" t="s">
        <v>1219</v>
      </c>
      <c r="AMN16">
        <v>1</v>
      </c>
      <c r="AMO16">
        <v>0</v>
      </c>
      <c r="AMP16">
        <v>0</v>
      </c>
      <c r="AMQ16">
        <v>0</v>
      </c>
      <c r="AMR16">
        <v>0</v>
      </c>
      <c r="AMS16">
        <v>0</v>
      </c>
      <c r="AMU16" t="s">
        <v>1133</v>
      </c>
      <c r="AMV16" t="s">
        <v>1150</v>
      </c>
      <c r="ANG16" t="s">
        <v>1135</v>
      </c>
      <c r="ANH16">
        <v>0</v>
      </c>
      <c r="ANI16">
        <v>0</v>
      </c>
      <c r="ANJ16">
        <v>0</v>
      </c>
      <c r="ANK16">
        <v>0</v>
      </c>
      <c r="ANL16">
        <v>0</v>
      </c>
      <c r="ANM16">
        <v>0</v>
      </c>
      <c r="ANN16">
        <v>0</v>
      </c>
      <c r="ANO16">
        <v>1</v>
      </c>
      <c r="ANP16">
        <v>0</v>
      </c>
      <c r="ANU16">
        <v>384127703</v>
      </c>
      <c r="ANV16" s="2">
        <v>44943.663981481477</v>
      </c>
      <c r="ANY16" t="s">
        <v>1137</v>
      </c>
      <c r="ANZ16" t="s">
        <v>1138</v>
      </c>
    </row>
    <row r="17" spans="1:553 1027:1066" x14ac:dyDescent="0.35">
      <c r="A17">
        <v>16</v>
      </c>
      <c r="B17" t="s">
        <v>1220</v>
      </c>
      <c r="C17" s="98">
        <v>44943</v>
      </c>
      <c r="D17" t="s">
        <v>1210</v>
      </c>
      <c r="E17" s="2">
        <v>44943.462540428241</v>
      </c>
      <c r="F17" s="2">
        <v>44943.471343773148</v>
      </c>
      <c r="G17" t="s">
        <v>1113</v>
      </c>
      <c r="J17" t="s">
        <v>1114</v>
      </c>
      <c r="K17" s="98">
        <v>44943</v>
      </c>
      <c r="L17" t="s">
        <v>1211</v>
      </c>
      <c r="M17" t="s">
        <v>1212</v>
      </c>
      <c r="N17" t="s">
        <v>1213</v>
      </c>
      <c r="O17" t="s">
        <v>1118</v>
      </c>
      <c r="R17" t="s">
        <v>1119</v>
      </c>
      <c r="S17" t="s">
        <v>1214</v>
      </c>
      <c r="U17" t="s">
        <v>1121</v>
      </c>
      <c r="W17" t="s">
        <v>1140</v>
      </c>
      <c r="Z17" t="s">
        <v>1123</v>
      </c>
      <c r="AA17">
        <v>0</v>
      </c>
      <c r="AB17">
        <v>0</v>
      </c>
      <c r="AC17">
        <v>0</v>
      </c>
      <c r="AD17">
        <v>1</v>
      </c>
      <c r="AE17">
        <v>1</v>
      </c>
      <c r="ED17" t="s">
        <v>1123</v>
      </c>
      <c r="EE17">
        <v>0</v>
      </c>
      <c r="EF17">
        <v>0</v>
      </c>
      <c r="EG17">
        <v>0</v>
      </c>
      <c r="EH17">
        <v>0</v>
      </c>
      <c r="EI17">
        <v>1</v>
      </c>
      <c r="EJ17">
        <v>1</v>
      </c>
      <c r="IM17" t="s">
        <v>1221</v>
      </c>
      <c r="IN17">
        <v>1</v>
      </c>
      <c r="IO17">
        <v>1</v>
      </c>
      <c r="IP17">
        <v>1</v>
      </c>
      <c r="IQ17">
        <v>0</v>
      </c>
      <c r="IR17">
        <v>0</v>
      </c>
      <c r="IS17">
        <v>0</v>
      </c>
      <c r="IT17">
        <v>0</v>
      </c>
      <c r="IU17">
        <v>0</v>
      </c>
      <c r="IV17">
        <v>0</v>
      </c>
      <c r="IW17">
        <v>0</v>
      </c>
      <c r="IX17">
        <v>0</v>
      </c>
      <c r="IY17">
        <v>0</v>
      </c>
      <c r="IZ17">
        <v>0</v>
      </c>
      <c r="JA17">
        <v>0</v>
      </c>
      <c r="JB17">
        <v>0</v>
      </c>
      <c r="JC17">
        <v>0</v>
      </c>
      <c r="JD17">
        <v>3</v>
      </c>
      <c r="JE17">
        <v>5</v>
      </c>
      <c r="JG17" t="s">
        <v>1144</v>
      </c>
      <c r="JH17">
        <v>500</v>
      </c>
      <c r="JI17" t="s">
        <v>1166</v>
      </c>
      <c r="JL17">
        <v>10</v>
      </c>
      <c r="JM17">
        <v>1</v>
      </c>
      <c r="JN17">
        <v>0</v>
      </c>
      <c r="JP17" t="s">
        <v>1144</v>
      </c>
      <c r="JQ17" t="s">
        <v>1127</v>
      </c>
      <c r="JR17">
        <v>1</v>
      </c>
      <c r="JS17">
        <v>1</v>
      </c>
      <c r="JT17">
        <v>8750</v>
      </c>
      <c r="JU17">
        <v>100</v>
      </c>
      <c r="JV17" t="s">
        <v>1166</v>
      </c>
      <c r="JY17">
        <v>25</v>
      </c>
      <c r="JZ17">
        <v>2</v>
      </c>
      <c r="KA17">
        <v>0</v>
      </c>
      <c r="KC17" t="s">
        <v>1144</v>
      </c>
      <c r="KD17" t="s">
        <v>1202</v>
      </c>
      <c r="KE17">
        <v>0</v>
      </c>
      <c r="KF17">
        <v>1</v>
      </c>
      <c r="KG17">
        <v>1</v>
      </c>
      <c r="KI17">
        <v>27000</v>
      </c>
      <c r="KJ17">
        <v>47600</v>
      </c>
      <c r="KK17" t="s">
        <v>1161</v>
      </c>
      <c r="KN17">
        <v>30</v>
      </c>
      <c r="KO17">
        <v>2</v>
      </c>
      <c r="KP17">
        <v>0</v>
      </c>
      <c r="PE17" t="s">
        <v>1150</v>
      </c>
      <c r="QM17" t="s">
        <v>1147</v>
      </c>
      <c r="QN17">
        <v>1</v>
      </c>
      <c r="QO17">
        <v>0</v>
      </c>
      <c r="QP17">
        <v>0</v>
      </c>
      <c r="QQ17">
        <v>0</v>
      </c>
      <c r="TD17" t="s">
        <v>1123</v>
      </c>
      <c r="TE17">
        <v>0</v>
      </c>
      <c r="TF17">
        <v>0</v>
      </c>
      <c r="TG17">
        <v>0</v>
      </c>
      <c r="TH17">
        <v>0</v>
      </c>
      <c r="TI17">
        <v>0</v>
      </c>
      <c r="TJ17">
        <v>0</v>
      </c>
      <c r="TK17">
        <v>0</v>
      </c>
      <c r="TL17">
        <v>0</v>
      </c>
      <c r="TM17">
        <v>0</v>
      </c>
      <c r="TN17">
        <v>0</v>
      </c>
      <c r="TO17">
        <v>0</v>
      </c>
      <c r="TP17">
        <v>0</v>
      </c>
      <c r="TQ17">
        <v>0</v>
      </c>
      <c r="TR17">
        <v>0</v>
      </c>
      <c r="TS17">
        <v>0</v>
      </c>
      <c r="TT17">
        <v>0</v>
      </c>
      <c r="TU17">
        <v>0</v>
      </c>
      <c r="TV17">
        <v>0</v>
      </c>
      <c r="TW17">
        <v>0</v>
      </c>
      <c r="TX17">
        <v>0</v>
      </c>
      <c r="TY17">
        <v>0</v>
      </c>
      <c r="TZ17">
        <v>0</v>
      </c>
      <c r="UA17">
        <v>0</v>
      </c>
      <c r="UB17">
        <v>0</v>
      </c>
      <c r="UC17">
        <v>0</v>
      </c>
      <c r="UD17">
        <v>0</v>
      </c>
      <c r="UE17">
        <v>0</v>
      </c>
      <c r="UF17">
        <v>1</v>
      </c>
      <c r="UG17">
        <v>1</v>
      </c>
      <c r="AMM17" t="s">
        <v>1132</v>
      </c>
      <c r="AMN17">
        <v>1</v>
      </c>
      <c r="AMO17">
        <v>0</v>
      </c>
      <c r="AMP17">
        <v>0</v>
      </c>
      <c r="AMQ17">
        <v>1</v>
      </c>
      <c r="AMR17">
        <v>0</v>
      </c>
      <c r="AMS17">
        <v>0</v>
      </c>
      <c r="AMU17" t="s">
        <v>1133</v>
      </c>
      <c r="AMV17" t="s">
        <v>1150</v>
      </c>
      <c r="ANG17" t="s">
        <v>1135</v>
      </c>
      <c r="ANH17">
        <v>0</v>
      </c>
      <c r="ANI17">
        <v>0</v>
      </c>
      <c r="ANJ17">
        <v>0</v>
      </c>
      <c r="ANK17">
        <v>0</v>
      </c>
      <c r="ANL17">
        <v>0</v>
      </c>
      <c r="ANM17">
        <v>0</v>
      </c>
      <c r="ANN17">
        <v>0</v>
      </c>
      <c r="ANO17">
        <v>1</v>
      </c>
      <c r="ANP17">
        <v>0</v>
      </c>
      <c r="ANU17">
        <v>384127720</v>
      </c>
      <c r="ANV17" s="2">
        <v>44943.664004629631</v>
      </c>
      <c r="ANY17" t="s">
        <v>1137</v>
      </c>
      <c r="ANZ17" t="s">
        <v>1138</v>
      </c>
    </row>
    <row r="18" spans="1:553 1027:1066" x14ac:dyDescent="0.35">
      <c r="A18">
        <v>17</v>
      </c>
      <c r="B18" t="s">
        <v>1222</v>
      </c>
      <c r="C18" s="98">
        <v>44943</v>
      </c>
      <c r="D18" t="s">
        <v>1210</v>
      </c>
      <c r="E18" s="2">
        <v>44943.473600393518</v>
      </c>
      <c r="F18" s="2">
        <v>44943.478896296292</v>
      </c>
      <c r="G18" t="s">
        <v>1113</v>
      </c>
      <c r="J18" t="s">
        <v>1114</v>
      </c>
      <c r="K18" s="98">
        <v>44943</v>
      </c>
      <c r="L18" t="s">
        <v>1211</v>
      </c>
      <c r="M18" t="s">
        <v>1212</v>
      </c>
      <c r="N18" t="s">
        <v>1213</v>
      </c>
      <c r="O18" t="s">
        <v>1118</v>
      </c>
      <c r="R18" t="s">
        <v>1119</v>
      </c>
      <c r="S18" t="s">
        <v>1214</v>
      </c>
      <c r="U18" t="s">
        <v>1121</v>
      </c>
      <c r="W18" t="s">
        <v>1140</v>
      </c>
      <c r="Z18" t="s">
        <v>1123</v>
      </c>
      <c r="AA18">
        <v>0</v>
      </c>
      <c r="AB18">
        <v>0</v>
      </c>
      <c r="AC18">
        <v>0</v>
      </c>
      <c r="AD18">
        <v>1</v>
      </c>
      <c r="AE18">
        <v>1</v>
      </c>
      <c r="ED18" t="s">
        <v>1123</v>
      </c>
      <c r="EE18">
        <v>0</v>
      </c>
      <c r="EF18">
        <v>0</v>
      </c>
      <c r="EG18">
        <v>0</v>
      </c>
      <c r="EH18">
        <v>0</v>
      </c>
      <c r="EI18">
        <v>1</v>
      </c>
      <c r="EJ18">
        <v>1</v>
      </c>
      <c r="IM18" t="s">
        <v>1223</v>
      </c>
      <c r="IN18">
        <v>0</v>
      </c>
      <c r="IO18">
        <v>1</v>
      </c>
      <c r="IP18">
        <v>0</v>
      </c>
      <c r="IQ18">
        <v>0</v>
      </c>
      <c r="IR18">
        <v>0</v>
      </c>
      <c r="IS18">
        <v>0</v>
      </c>
      <c r="IT18">
        <v>0</v>
      </c>
      <c r="IU18">
        <v>0</v>
      </c>
      <c r="IV18">
        <v>0</v>
      </c>
      <c r="IW18">
        <v>0</v>
      </c>
      <c r="IX18">
        <v>0</v>
      </c>
      <c r="IY18">
        <v>0</v>
      </c>
      <c r="IZ18">
        <v>0</v>
      </c>
      <c r="JA18">
        <v>0</v>
      </c>
      <c r="JB18">
        <v>0</v>
      </c>
      <c r="JC18">
        <v>0</v>
      </c>
      <c r="JD18">
        <v>1</v>
      </c>
      <c r="JE18">
        <v>3</v>
      </c>
      <c r="JP18" t="s">
        <v>1144</v>
      </c>
      <c r="JQ18" t="s">
        <v>1224</v>
      </c>
      <c r="JR18">
        <v>0</v>
      </c>
      <c r="JS18">
        <v>1</v>
      </c>
      <c r="JU18">
        <v>100</v>
      </c>
      <c r="JV18" t="s">
        <v>1126</v>
      </c>
      <c r="JY18">
        <v>20</v>
      </c>
      <c r="JZ18">
        <v>2</v>
      </c>
      <c r="KA18">
        <v>0</v>
      </c>
      <c r="PE18" t="s">
        <v>1150</v>
      </c>
      <c r="QM18" t="s">
        <v>1147</v>
      </c>
      <c r="QN18">
        <v>1</v>
      </c>
      <c r="QO18">
        <v>0</v>
      </c>
      <c r="QP18">
        <v>0</v>
      </c>
      <c r="QQ18">
        <v>0</v>
      </c>
      <c r="TD18" t="s">
        <v>1123</v>
      </c>
      <c r="TE18">
        <v>0</v>
      </c>
      <c r="TF18">
        <v>0</v>
      </c>
      <c r="TG18">
        <v>0</v>
      </c>
      <c r="TH18">
        <v>0</v>
      </c>
      <c r="TI18">
        <v>0</v>
      </c>
      <c r="TJ18">
        <v>0</v>
      </c>
      <c r="TK18">
        <v>0</v>
      </c>
      <c r="TL18">
        <v>0</v>
      </c>
      <c r="TM18">
        <v>0</v>
      </c>
      <c r="TN18">
        <v>0</v>
      </c>
      <c r="TO18">
        <v>0</v>
      </c>
      <c r="TP18">
        <v>0</v>
      </c>
      <c r="TQ18">
        <v>0</v>
      </c>
      <c r="TR18">
        <v>0</v>
      </c>
      <c r="TS18">
        <v>0</v>
      </c>
      <c r="TT18">
        <v>0</v>
      </c>
      <c r="TU18">
        <v>0</v>
      </c>
      <c r="TV18">
        <v>0</v>
      </c>
      <c r="TW18">
        <v>0</v>
      </c>
      <c r="TX18">
        <v>0</v>
      </c>
      <c r="TY18">
        <v>0</v>
      </c>
      <c r="TZ18">
        <v>0</v>
      </c>
      <c r="UA18">
        <v>0</v>
      </c>
      <c r="UB18">
        <v>0</v>
      </c>
      <c r="UC18">
        <v>0</v>
      </c>
      <c r="UD18">
        <v>0</v>
      </c>
      <c r="UE18">
        <v>0</v>
      </c>
      <c r="UF18">
        <v>1</v>
      </c>
      <c r="UG18">
        <v>1</v>
      </c>
      <c r="AMM18" t="s">
        <v>1219</v>
      </c>
      <c r="AMN18">
        <v>1</v>
      </c>
      <c r="AMO18">
        <v>0</v>
      </c>
      <c r="AMP18">
        <v>0</v>
      </c>
      <c r="AMQ18">
        <v>0</v>
      </c>
      <c r="AMR18">
        <v>0</v>
      </c>
      <c r="AMS18">
        <v>0</v>
      </c>
      <c r="AMU18" t="s">
        <v>1133</v>
      </c>
      <c r="AMV18" t="s">
        <v>1150</v>
      </c>
      <c r="ANG18" t="s">
        <v>1135</v>
      </c>
      <c r="ANH18">
        <v>0</v>
      </c>
      <c r="ANI18">
        <v>0</v>
      </c>
      <c r="ANJ18">
        <v>0</v>
      </c>
      <c r="ANK18">
        <v>0</v>
      </c>
      <c r="ANL18">
        <v>0</v>
      </c>
      <c r="ANM18">
        <v>0</v>
      </c>
      <c r="ANN18">
        <v>0</v>
      </c>
      <c r="ANO18">
        <v>1</v>
      </c>
      <c r="ANP18">
        <v>0</v>
      </c>
      <c r="ANU18">
        <v>384127734</v>
      </c>
      <c r="ANV18" s="2">
        <v>44943.664027777777</v>
      </c>
      <c r="ANY18" t="s">
        <v>1137</v>
      </c>
      <c r="ANZ18" t="s">
        <v>1138</v>
      </c>
    </row>
    <row r="19" spans="1:553 1027:1066" x14ac:dyDescent="0.35">
      <c r="A19">
        <v>18</v>
      </c>
      <c r="B19" t="s">
        <v>1225</v>
      </c>
      <c r="C19" s="98">
        <v>44943</v>
      </c>
      <c r="D19" t="s">
        <v>1210</v>
      </c>
      <c r="E19" s="2">
        <v>44943.487109791662</v>
      </c>
      <c r="F19" s="2">
        <v>44943.500274803242</v>
      </c>
      <c r="G19" t="s">
        <v>1113</v>
      </c>
      <c r="J19" t="s">
        <v>1114</v>
      </c>
      <c r="K19" s="98">
        <v>44943</v>
      </c>
      <c r="L19" t="s">
        <v>1211</v>
      </c>
      <c r="M19" t="s">
        <v>1212</v>
      </c>
      <c r="N19" t="s">
        <v>1213</v>
      </c>
      <c r="O19" t="s">
        <v>1118</v>
      </c>
      <c r="R19" t="s">
        <v>1119</v>
      </c>
      <c r="S19" t="s">
        <v>1214</v>
      </c>
      <c r="U19" t="s">
        <v>1121</v>
      </c>
      <c r="W19" t="s">
        <v>1159</v>
      </c>
      <c r="Z19" t="s">
        <v>1123</v>
      </c>
      <c r="AA19">
        <v>0</v>
      </c>
      <c r="AB19">
        <v>0</v>
      </c>
      <c r="AC19">
        <v>0</v>
      </c>
      <c r="AD19">
        <v>1</v>
      </c>
      <c r="AE19">
        <v>1</v>
      </c>
      <c r="ED19" t="s">
        <v>1194</v>
      </c>
      <c r="EE19">
        <v>1</v>
      </c>
      <c r="EF19">
        <v>1</v>
      </c>
      <c r="EG19">
        <v>1</v>
      </c>
      <c r="EH19">
        <v>1</v>
      </c>
      <c r="EI19">
        <v>0</v>
      </c>
      <c r="EJ19">
        <v>4</v>
      </c>
      <c r="EL19" t="s">
        <v>1144</v>
      </c>
      <c r="EM19">
        <v>6250</v>
      </c>
      <c r="EN19" t="s">
        <v>1161</v>
      </c>
      <c r="EQ19">
        <v>35</v>
      </c>
      <c r="ER19">
        <v>2</v>
      </c>
      <c r="ES19">
        <v>0</v>
      </c>
      <c r="EU19" t="s">
        <v>1144</v>
      </c>
      <c r="EV19">
        <v>9250</v>
      </c>
      <c r="EW19" t="s">
        <v>1161</v>
      </c>
      <c r="EZ19">
        <v>40</v>
      </c>
      <c r="FA19">
        <v>2</v>
      </c>
      <c r="FB19">
        <v>0</v>
      </c>
      <c r="FD19" t="s">
        <v>1144</v>
      </c>
      <c r="FE19">
        <v>2200</v>
      </c>
      <c r="FF19" t="s">
        <v>1161</v>
      </c>
      <c r="FI19">
        <v>60</v>
      </c>
      <c r="FJ19">
        <v>2</v>
      </c>
      <c r="FK19">
        <v>0</v>
      </c>
      <c r="FM19" t="s">
        <v>1144</v>
      </c>
      <c r="FN19">
        <v>1800</v>
      </c>
      <c r="FO19" t="s">
        <v>1161</v>
      </c>
      <c r="FR19">
        <v>50</v>
      </c>
      <c r="FS19">
        <v>2</v>
      </c>
      <c r="FT19">
        <v>0</v>
      </c>
      <c r="FV19" t="s">
        <v>1150</v>
      </c>
      <c r="GS19" t="s">
        <v>1147</v>
      </c>
      <c r="GT19">
        <v>1</v>
      </c>
      <c r="GU19">
        <v>0</v>
      </c>
      <c r="GV19">
        <v>0</v>
      </c>
      <c r="GW19">
        <v>0</v>
      </c>
      <c r="IM19" t="s">
        <v>1123</v>
      </c>
      <c r="IN19">
        <v>0</v>
      </c>
      <c r="IO19">
        <v>0</v>
      </c>
      <c r="IP19">
        <v>0</v>
      </c>
      <c r="IQ19">
        <v>0</v>
      </c>
      <c r="IR19">
        <v>0</v>
      </c>
      <c r="IS19">
        <v>0</v>
      </c>
      <c r="IT19">
        <v>0</v>
      </c>
      <c r="IU19">
        <v>0</v>
      </c>
      <c r="IV19">
        <v>0</v>
      </c>
      <c r="IW19">
        <v>0</v>
      </c>
      <c r="IX19">
        <v>0</v>
      </c>
      <c r="IY19">
        <v>0</v>
      </c>
      <c r="IZ19">
        <v>0</v>
      </c>
      <c r="JA19">
        <v>0</v>
      </c>
      <c r="JB19">
        <v>0</v>
      </c>
      <c r="JC19">
        <v>1</v>
      </c>
      <c r="JD19">
        <v>1</v>
      </c>
      <c r="JE19">
        <v>6</v>
      </c>
      <c r="AMM19" t="s">
        <v>1132</v>
      </c>
      <c r="AMN19">
        <v>1</v>
      </c>
      <c r="AMO19">
        <v>0</v>
      </c>
      <c r="AMP19">
        <v>0</v>
      </c>
      <c r="AMQ19">
        <v>1</v>
      </c>
      <c r="AMR19">
        <v>0</v>
      </c>
      <c r="AMS19">
        <v>0</v>
      </c>
      <c r="AMU19" t="s">
        <v>1133</v>
      </c>
      <c r="AMV19" t="s">
        <v>1150</v>
      </c>
      <c r="ANG19" t="s">
        <v>1135</v>
      </c>
      <c r="ANH19">
        <v>0</v>
      </c>
      <c r="ANI19">
        <v>0</v>
      </c>
      <c r="ANJ19">
        <v>0</v>
      </c>
      <c r="ANK19">
        <v>0</v>
      </c>
      <c r="ANL19">
        <v>0</v>
      </c>
      <c r="ANM19">
        <v>0</v>
      </c>
      <c r="ANN19">
        <v>0</v>
      </c>
      <c r="ANO19">
        <v>1</v>
      </c>
      <c r="ANP19">
        <v>0</v>
      </c>
      <c r="ANU19">
        <v>384127761</v>
      </c>
      <c r="ANV19" s="2">
        <v>44943.66407407407</v>
      </c>
      <c r="ANY19" t="s">
        <v>1137</v>
      </c>
      <c r="ANZ19" t="s">
        <v>1138</v>
      </c>
    </row>
    <row r="20" spans="1:553 1027:1066" x14ac:dyDescent="0.35">
      <c r="A20">
        <v>19</v>
      </c>
      <c r="B20" t="s">
        <v>1226</v>
      </c>
      <c r="C20" s="98">
        <v>44943</v>
      </c>
      <c r="D20" t="s">
        <v>1210</v>
      </c>
      <c r="E20" s="2">
        <v>44943.424327847228</v>
      </c>
      <c r="F20" s="2">
        <v>44943.436690428243</v>
      </c>
      <c r="G20" t="s">
        <v>1113</v>
      </c>
      <c r="J20" t="s">
        <v>1114</v>
      </c>
      <c r="K20" s="98">
        <v>44943</v>
      </c>
      <c r="L20" t="s">
        <v>1211</v>
      </c>
      <c r="M20" t="s">
        <v>1212</v>
      </c>
      <c r="N20" t="s">
        <v>1213</v>
      </c>
      <c r="O20" t="s">
        <v>1118</v>
      </c>
      <c r="R20" t="s">
        <v>1119</v>
      </c>
      <c r="S20" t="s">
        <v>1214</v>
      </c>
      <c r="U20" t="s">
        <v>1121</v>
      </c>
      <c r="W20" t="s">
        <v>1140</v>
      </c>
      <c r="Z20" t="s">
        <v>1190</v>
      </c>
      <c r="AA20">
        <v>1</v>
      </c>
      <c r="AB20">
        <v>1</v>
      </c>
      <c r="AC20">
        <v>1</v>
      </c>
      <c r="AD20">
        <v>0</v>
      </c>
      <c r="AE20">
        <v>3</v>
      </c>
      <c r="AG20" t="s">
        <v>1144</v>
      </c>
      <c r="AH20">
        <v>1250</v>
      </c>
      <c r="AI20" t="s">
        <v>1161</v>
      </c>
      <c r="AL20">
        <v>30</v>
      </c>
      <c r="AM20">
        <v>1</v>
      </c>
      <c r="AN20">
        <v>0</v>
      </c>
      <c r="AP20" t="s">
        <v>1144</v>
      </c>
      <c r="AQ20" t="s">
        <v>1215</v>
      </c>
      <c r="AR20">
        <v>1</v>
      </c>
      <c r="AS20">
        <v>1</v>
      </c>
      <c r="AT20">
        <v>700</v>
      </c>
      <c r="AU20">
        <v>1000</v>
      </c>
      <c r="AV20" t="s">
        <v>1161</v>
      </c>
      <c r="AY20">
        <v>30</v>
      </c>
      <c r="AZ20">
        <v>1</v>
      </c>
      <c r="BA20">
        <v>0</v>
      </c>
      <c r="BC20" t="s">
        <v>1144</v>
      </c>
      <c r="BD20" t="s">
        <v>1145</v>
      </c>
      <c r="BE20">
        <v>1</v>
      </c>
      <c r="BF20">
        <v>1</v>
      </c>
      <c r="BG20">
        <v>550</v>
      </c>
      <c r="BH20">
        <v>275</v>
      </c>
      <c r="BI20" t="s">
        <v>1161</v>
      </c>
      <c r="BL20">
        <v>25</v>
      </c>
      <c r="BM20">
        <v>1</v>
      </c>
      <c r="BN20">
        <v>0</v>
      </c>
      <c r="BP20" t="s">
        <v>1150</v>
      </c>
      <c r="CL20" t="s">
        <v>1130</v>
      </c>
      <c r="CM20">
        <v>0</v>
      </c>
      <c r="CN20">
        <v>1</v>
      </c>
      <c r="CO20">
        <v>0</v>
      </c>
      <c r="CP20">
        <v>0</v>
      </c>
      <c r="CQ20" t="s">
        <v>1190</v>
      </c>
      <c r="CR20">
        <v>1</v>
      </c>
      <c r="CS20">
        <v>1</v>
      </c>
      <c r="CT20">
        <v>1</v>
      </c>
      <c r="CU20">
        <v>0</v>
      </c>
      <c r="CV20" t="s">
        <v>1227</v>
      </c>
      <c r="CW20">
        <v>1</v>
      </c>
      <c r="CX20">
        <v>0</v>
      </c>
      <c r="CY20">
        <v>0</v>
      </c>
      <c r="CZ20">
        <v>0</v>
      </c>
      <c r="DA20">
        <v>0</v>
      </c>
      <c r="DB20">
        <v>1</v>
      </c>
      <c r="DC20">
        <v>0</v>
      </c>
      <c r="DD20">
        <v>0</v>
      </c>
      <c r="DE20">
        <v>0</v>
      </c>
      <c r="DF20">
        <v>0</v>
      </c>
      <c r="DG20">
        <v>0</v>
      </c>
      <c r="DH20">
        <v>0</v>
      </c>
      <c r="ED20" t="s">
        <v>1123</v>
      </c>
      <c r="EE20">
        <v>0</v>
      </c>
      <c r="EF20">
        <v>0</v>
      </c>
      <c r="EG20">
        <v>0</v>
      </c>
      <c r="EH20">
        <v>0</v>
      </c>
      <c r="EI20">
        <v>1</v>
      </c>
      <c r="EJ20">
        <v>1</v>
      </c>
      <c r="IM20" t="s">
        <v>1123</v>
      </c>
      <c r="IN20">
        <v>0</v>
      </c>
      <c r="IO20">
        <v>0</v>
      </c>
      <c r="IP20">
        <v>0</v>
      </c>
      <c r="IQ20">
        <v>0</v>
      </c>
      <c r="IR20">
        <v>0</v>
      </c>
      <c r="IS20">
        <v>0</v>
      </c>
      <c r="IT20">
        <v>0</v>
      </c>
      <c r="IU20">
        <v>0</v>
      </c>
      <c r="IV20">
        <v>0</v>
      </c>
      <c r="IW20">
        <v>0</v>
      </c>
      <c r="IX20">
        <v>0</v>
      </c>
      <c r="IY20">
        <v>0</v>
      </c>
      <c r="IZ20">
        <v>0</v>
      </c>
      <c r="JA20">
        <v>0</v>
      </c>
      <c r="JB20">
        <v>0</v>
      </c>
      <c r="JC20">
        <v>1</v>
      </c>
      <c r="JD20">
        <v>1</v>
      </c>
      <c r="JE20">
        <v>5</v>
      </c>
      <c r="TD20" t="s">
        <v>1123</v>
      </c>
      <c r="TE20">
        <v>0</v>
      </c>
      <c r="TF20">
        <v>0</v>
      </c>
      <c r="TG20">
        <v>0</v>
      </c>
      <c r="TH20">
        <v>0</v>
      </c>
      <c r="TI20">
        <v>0</v>
      </c>
      <c r="TJ20">
        <v>0</v>
      </c>
      <c r="TK20">
        <v>0</v>
      </c>
      <c r="TL20">
        <v>0</v>
      </c>
      <c r="TM20">
        <v>0</v>
      </c>
      <c r="TN20">
        <v>0</v>
      </c>
      <c r="TO20">
        <v>0</v>
      </c>
      <c r="TP20">
        <v>0</v>
      </c>
      <c r="TQ20">
        <v>0</v>
      </c>
      <c r="TR20">
        <v>0</v>
      </c>
      <c r="TS20">
        <v>0</v>
      </c>
      <c r="TT20">
        <v>0</v>
      </c>
      <c r="TU20">
        <v>0</v>
      </c>
      <c r="TV20">
        <v>0</v>
      </c>
      <c r="TW20">
        <v>0</v>
      </c>
      <c r="TX20">
        <v>0</v>
      </c>
      <c r="TY20">
        <v>0</v>
      </c>
      <c r="TZ20">
        <v>0</v>
      </c>
      <c r="UA20">
        <v>0</v>
      </c>
      <c r="UB20">
        <v>0</v>
      </c>
      <c r="UC20">
        <v>0</v>
      </c>
      <c r="UD20">
        <v>0</v>
      </c>
      <c r="UE20">
        <v>0</v>
      </c>
      <c r="UF20">
        <v>1</v>
      </c>
      <c r="UG20">
        <v>1</v>
      </c>
      <c r="AMM20" t="s">
        <v>1219</v>
      </c>
      <c r="AMN20">
        <v>1</v>
      </c>
      <c r="AMO20">
        <v>0</v>
      </c>
      <c r="AMP20">
        <v>0</v>
      </c>
      <c r="AMQ20">
        <v>0</v>
      </c>
      <c r="AMR20">
        <v>0</v>
      </c>
      <c r="AMS20">
        <v>0</v>
      </c>
      <c r="AMU20" t="s">
        <v>1133</v>
      </c>
      <c r="AMV20" t="s">
        <v>1150</v>
      </c>
      <c r="ANG20" t="s">
        <v>1135</v>
      </c>
      <c r="ANH20">
        <v>0</v>
      </c>
      <c r="ANI20">
        <v>0</v>
      </c>
      <c r="ANJ20">
        <v>0</v>
      </c>
      <c r="ANK20">
        <v>0</v>
      </c>
      <c r="ANL20">
        <v>0</v>
      </c>
      <c r="ANM20">
        <v>0</v>
      </c>
      <c r="ANN20">
        <v>0</v>
      </c>
      <c r="ANO20">
        <v>1</v>
      </c>
      <c r="ANP20">
        <v>0</v>
      </c>
      <c r="ANU20">
        <v>384127772</v>
      </c>
      <c r="ANV20" s="2">
        <v>44943.664097222223</v>
      </c>
      <c r="ANY20" t="s">
        <v>1137</v>
      </c>
      <c r="ANZ20" t="s">
        <v>1138</v>
      </c>
    </row>
    <row r="21" spans="1:553 1027:1066" x14ac:dyDescent="0.35">
      <c r="A21">
        <v>20</v>
      </c>
      <c r="B21" t="s">
        <v>1228</v>
      </c>
      <c r="C21" s="98">
        <v>44943</v>
      </c>
      <c r="D21" t="s">
        <v>1210</v>
      </c>
      <c r="E21" s="2">
        <v>44943.502453217588</v>
      </c>
      <c r="F21" s="2">
        <v>44943.511341782403</v>
      </c>
      <c r="G21" t="s">
        <v>1113</v>
      </c>
      <c r="J21" t="s">
        <v>1114</v>
      </c>
      <c r="K21" s="98">
        <v>44943</v>
      </c>
      <c r="L21" t="s">
        <v>1211</v>
      </c>
      <c r="M21" t="s">
        <v>1212</v>
      </c>
      <c r="N21" t="s">
        <v>1213</v>
      </c>
      <c r="O21" t="s">
        <v>1118</v>
      </c>
      <c r="R21" t="s">
        <v>1119</v>
      </c>
      <c r="S21" t="s">
        <v>1214</v>
      </c>
      <c r="U21" t="s">
        <v>1121</v>
      </c>
      <c r="W21" t="s">
        <v>1159</v>
      </c>
      <c r="Z21" t="s">
        <v>1123</v>
      </c>
      <c r="AA21">
        <v>0</v>
      </c>
      <c r="AB21">
        <v>0</v>
      </c>
      <c r="AC21">
        <v>0</v>
      </c>
      <c r="AD21">
        <v>1</v>
      </c>
      <c r="AE21">
        <v>1</v>
      </c>
      <c r="ED21" t="s">
        <v>1229</v>
      </c>
      <c r="EE21">
        <v>1</v>
      </c>
      <c r="EF21">
        <v>1</v>
      </c>
      <c r="EG21">
        <v>0</v>
      </c>
      <c r="EH21">
        <v>0</v>
      </c>
      <c r="EI21">
        <v>0</v>
      </c>
      <c r="EJ21">
        <v>2</v>
      </c>
      <c r="EL21" t="s">
        <v>1144</v>
      </c>
      <c r="EM21">
        <v>6500</v>
      </c>
      <c r="EN21" t="s">
        <v>1161</v>
      </c>
      <c r="EQ21">
        <v>30</v>
      </c>
      <c r="ER21">
        <v>1</v>
      </c>
      <c r="ES21">
        <v>0</v>
      </c>
      <c r="EU21" t="s">
        <v>1144</v>
      </c>
      <c r="EV21">
        <v>9000</v>
      </c>
      <c r="EW21" t="s">
        <v>1161</v>
      </c>
      <c r="EZ21">
        <v>40</v>
      </c>
      <c r="FA21">
        <v>1</v>
      </c>
      <c r="FB21">
        <v>0</v>
      </c>
      <c r="FV21" t="s">
        <v>1150</v>
      </c>
      <c r="GS21" t="s">
        <v>1147</v>
      </c>
      <c r="GT21">
        <v>1</v>
      </c>
      <c r="GU21">
        <v>0</v>
      </c>
      <c r="GV21">
        <v>0</v>
      </c>
      <c r="GW21">
        <v>0</v>
      </c>
      <c r="IM21" t="s">
        <v>1123</v>
      </c>
      <c r="IN21">
        <v>0</v>
      </c>
      <c r="IO21">
        <v>0</v>
      </c>
      <c r="IP21">
        <v>0</v>
      </c>
      <c r="IQ21">
        <v>0</v>
      </c>
      <c r="IR21">
        <v>0</v>
      </c>
      <c r="IS21">
        <v>0</v>
      </c>
      <c r="IT21">
        <v>0</v>
      </c>
      <c r="IU21">
        <v>0</v>
      </c>
      <c r="IV21">
        <v>0</v>
      </c>
      <c r="IW21">
        <v>0</v>
      </c>
      <c r="IX21">
        <v>0</v>
      </c>
      <c r="IY21">
        <v>0</v>
      </c>
      <c r="IZ21">
        <v>0</v>
      </c>
      <c r="JA21">
        <v>0</v>
      </c>
      <c r="JB21">
        <v>0</v>
      </c>
      <c r="JC21">
        <v>1</v>
      </c>
      <c r="JD21">
        <v>1</v>
      </c>
      <c r="JE21">
        <v>4</v>
      </c>
      <c r="TD21" t="s">
        <v>1123</v>
      </c>
      <c r="TE21">
        <v>0</v>
      </c>
      <c r="TF21">
        <v>0</v>
      </c>
      <c r="TG21">
        <v>0</v>
      </c>
      <c r="TH21">
        <v>0</v>
      </c>
      <c r="TI21">
        <v>0</v>
      </c>
      <c r="TJ21">
        <v>0</v>
      </c>
      <c r="TK21">
        <v>0</v>
      </c>
      <c r="TL21">
        <v>0</v>
      </c>
      <c r="TM21">
        <v>0</v>
      </c>
      <c r="TN21">
        <v>0</v>
      </c>
      <c r="TO21">
        <v>0</v>
      </c>
      <c r="TP21">
        <v>0</v>
      </c>
      <c r="TQ21">
        <v>0</v>
      </c>
      <c r="TR21">
        <v>0</v>
      </c>
      <c r="TS21">
        <v>0</v>
      </c>
      <c r="TT21">
        <v>0</v>
      </c>
      <c r="TU21">
        <v>0</v>
      </c>
      <c r="TV21">
        <v>0</v>
      </c>
      <c r="TW21">
        <v>0</v>
      </c>
      <c r="TX21">
        <v>0</v>
      </c>
      <c r="TY21">
        <v>0</v>
      </c>
      <c r="TZ21">
        <v>0</v>
      </c>
      <c r="UA21">
        <v>0</v>
      </c>
      <c r="UB21">
        <v>0</v>
      </c>
      <c r="UC21">
        <v>0</v>
      </c>
      <c r="UD21">
        <v>0</v>
      </c>
      <c r="UE21">
        <v>0</v>
      </c>
      <c r="UF21">
        <v>1</v>
      </c>
      <c r="UG21">
        <v>1</v>
      </c>
      <c r="AMM21" t="s">
        <v>1132</v>
      </c>
      <c r="AMN21">
        <v>1</v>
      </c>
      <c r="AMO21">
        <v>0</v>
      </c>
      <c r="AMP21">
        <v>0</v>
      </c>
      <c r="AMQ21">
        <v>1</v>
      </c>
      <c r="AMR21">
        <v>0</v>
      </c>
      <c r="AMS21">
        <v>0</v>
      </c>
      <c r="AMU21" t="s">
        <v>1133</v>
      </c>
      <c r="AMV21" t="s">
        <v>1150</v>
      </c>
      <c r="ANG21" t="s">
        <v>1135</v>
      </c>
      <c r="ANH21">
        <v>0</v>
      </c>
      <c r="ANI21">
        <v>0</v>
      </c>
      <c r="ANJ21">
        <v>0</v>
      </c>
      <c r="ANK21">
        <v>0</v>
      </c>
      <c r="ANL21">
        <v>0</v>
      </c>
      <c r="ANM21">
        <v>0</v>
      </c>
      <c r="ANN21">
        <v>0</v>
      </c>
      <c r="ANO21">
        <v>1</v>
      </c>
      <c r="ANP21">
        <v>0</v>
      </c>
      <c r="ANU21">
        <v>384127785</v>
      </c>
      <c r="ANV21" s="2">
        <v>44943.664131944453</v>
      </c>
      <c r="ANY21" t="s">
        <v>1137</v>
      </c>
      <c r="ANZ21" t="s">
        <v>1138</v>
      </c>
    </row>
    <row r="22" spans="1:553 1027:1066" x14ac:dyDescent="0.35">
      <c r="A22">
        <v>21</v>
      </c>
      <c r="B22" t="s">
        <v>1230</v>
      </c>
      <c r="C22" s="98">
        <v>44943</v>
      </c>
      <c r="D22" t="s">
        <v>1210</v>
      </c>
      <c r="E22" s="2">
        <v>44943.450416736123</v>
      </c>
      <c r="F22" s="2">
        <v>44943.457385810187</v>
      </c>
      <c r="G22" t="s">
        <v>1113</v>
      </c>
      <c r="J22" t="s">
        <v>1114</v>
      </c>
      <c r="K22" s="98">
        <v>44943</v>
      </c>
      <c r="L22" t="s">
        <v>1211</v>
      </c>
      <c r="M22" t="s">
        <v>1212</v>
      </c>
      <c r="N22" t="s">
        <v>1213</v>
      </c>
      <c r="O22" t="s">
        <v>1118</v>
      </c>
      <c r="R22" t="s">
        <v>1119</v>
      </c>
      <c r="S22" t="s">
        <v>1214</v>
      </c>
      <c r="U22" t="s">
        <v>1121</v>
      </c>
      <c r="W22" t="s">
        <v>1140</v>
      </c>
      <c r="Z22" t="s">
        <v>1171</v>
      </c>
      <c r="AA22">
        <v>1</v>
      </c>
      <c r="AB22">
        <v>0</v>
      </c>
      <c r="AC22">
        <v>0</v>
      </c>
      <c r="AD22">
        <v>0</v>
      </c>
      <c r="AE22">
        <v>1</v>
      </c>
      <c r="AG22" t="s">
        <v>1144</v>
      </c>
      <c r="AH22">
        <v>1000</v>
      </c>
      <c r="AI22" t="s">
        <v>1161</v>
      </c>
      <c r="AL22">
        <v>30</v>
      </c>
      <c r="AM22">
        <v>1</v>
      </c>
      <c r="AN22">
        <v>0</v>
      </c>
      <c r="BP22" t="s">
        <v>1150</v>
      </c>
      <c r="CL22" t="s">
        <v>1147</v>
      </c>
      <c r="CM22">
        <v>1</v>
      </c>
      <c r="CN22">
        <v>0</v>
      </c>
      <c r="CO22">
        <v>0</v>
      </c>
      <c r="CP22">
        <v>0</v>
      </c>
      <c r="ED22" t="s">
        <v>1123</v>
      </c>
      <c r="EE22">
        <v>0</v>
      </c>
      <c r="EF22">
        <v>0</v>
      </c>
      <c r="EG22">
        <v>0</v>
      </c>
      <c r="EH22">
        <v>0</v>
      </c>
      <c r="EI22">
        <v>1</v>
      </c>
      <c r="EJ22">
        <v>1</v>
      </c>
      <c r="IM22" t="s">
        <v>1123</v>
      </c>
      <c r="IN22">
        <v>0</v>
      </c>
      <c r="IO22">
        <v>0</v>
      </c>
      <c r="IP22">
        <v>0</v>
      </c>
      <c r="IQ22">
        <v>0</v>
      </c>
      <c r="IR22">
        <v>0</v>
      </c>
      <c r="IS22">
        <v>0</v>
      </c>
      <c r="IT22">
        <v>0</v>
      </c>
      <c r="IU22">
        <v>0</v>
      </c>
      <c r="IV22">
        <v>0</v>
      </c>
      <c r="IW22">
        <v>0</v>
      </c>
      <c r="IX22">
        <v>0</v>
      </c>
      <c r="IY22">
        <v>0</v>
      </c>
      <c r="IZ22">
        <v>0</v>
      </c>
      <c r="JA22">
        <v>0</v>
      </c>
      <c r="JB22">
        <v>0</v>
      </c>
      <c r="JC22">
        <v>1</v>
      </c>
      <c r="JD22">
        <v>1</v>
      </c>
      <c r="JE22">
        <v>3</v>
      </c>
      <c r="TD22" t="s">
        <v>1123</v>
      </c>
      <c r="TE22">
        <v>0</v>
      </c>
      <c r="TF22">
        <v>0</v>
      </c>
      <c r="TG22">
        <v>0</v>
      </c>
      <c r="TH22">
        <v>0</v>
      </c>
      <c r="TI22">
        <v>0</v>
      </c>
      <c r="TJ22">
        <v>0</v>
      </c>
      <c r="TK22">
        <v>0</v>
      </c>
      <c r="TL22">
        <v>0</v>
      </c>
      <c r="TM22">
        <v>0</v>
      </c>
      <c r="TN22">
        <v>0</v>
      </c>
      <c r="TO22">
        <v>0</v>
      </c>
      <c r="TP22">
        <v>0</v>
      </c>
      <c r="TQ22">
        <v>0</v>
      </c>
      <c r="TR22">
        <v>0</v>
      </c>
      <c r="TS22">
        <v>0</v>
      </c>
      <c r="TT22">
        <v>0</v>
      </c>
      <c r="TU22">
        <v>0</v>
      </c>
      <c r="TV22">
        <v>0</v>
      </c>
      <c r="TW22">
        <v>0</v>
      </c>
      <c r="TX22">
        <v>0</v>
      </c>
      <c r="TY22">
        <v>0</v>
      </c>
      <c r="TZ22">
        <v>0</v>
      </c>
      <c r="UA22">
        <v>0</v>
      </c>
      <c r="UB22">
        <v>0</v>
      </c>
      <c r="UC22">
        <v>0</v>
      </c>
      <c r="UD22">
        <v>0</v>
      </c>
      <c r="UE22">
        <v>0</v>
      </c>
      <c r="UF22">
        <v>1</v>
      </c>
      <c r="UG22">
        <v>1</v>
      </c>
      <c r="AMM22" t="s">
        <v>1219</v>
      </c>
      <c r="AMN22">
        <v>1</v>
      </c>
      <c r="AMO22">
        <v>0</v>
      </c>
      <c r="AMP22">
        <v>0</v>
      </c>
      <c r="AMQ22">
        <v>0</v>
      </c>
      <c r="AMR22">
        <v>0</v>
      </c>
      <c r="AMS22">
        <v>0</v>
      </c>
      <c r="AMU22" t="s">
        <v>1151</v>
      </c>
      <c r="AMV22" t="s">
        <v>1150</v>
      </c>
      <c r="ANG22" t="s">
        <v>1135</v>
      </c>
      <c r="ANH22">
        <v>0</v>
      </c>
      <c r="ANI22">
        <v>0</v>
      </c>
      <c r="ANJ22">
        <v>0</v>
      </c>
      <c r="ANK22">
        <v>0</v>
      </c>
      <c r="ANL22">
        <v>0</v>
      </c>
      <c r="ANM22">
        <v>0</v>
      </c>
      <c r="ANN22">
        <v>0</v>
      </c>
      <c r="ANO22">
        <v>1</v>
      </c>
      <c r="ANP22">
        <v>0</v>
      </c>
      <c r="ANU22">
        <v>384127792</v>
      </c>
      <c r="ANV22" s="2">
        <v>44943.664155092592</v>
      </c>
      <c r="ANY22" t="s">
        <v>1137</v>
      </c>
      <c r="ANZ22" t="s">
        <v>1138</v>
      </c>
    </row>
    <row r="23" spans="1:553 1027:1066" x14ac:dyDescent="0.35">
      <c r="A23">
        <v>22</v>
      </c>
      <c r="B23" t="s">
        <v>1231</v>
      </c>
      <c r="C23" s="98">
        <v>44943</v>
      </c>
      <c r="D23" t="s">
        <v>1210</v>
      </c>
      <c r="E23" s="2">
        <v>44943.51865893518</v>
      </c>
      <c r="F23" s="2">
        <v>44943.53106706019</v>
      </c>
      <c r="G23" t="s">
        <v>1113</v>
      </c>
      <c r="J23" t="s">
        <v>1114</v>
      </c>
      <c r="K23" s="98">
        <v>44943</v>
      </c>
      <c r="L23" t="s">
        <v>1211</v>
      </c>
      <c r="M23" t="s">
        <v>1212</v>
      </c>
      <c r="N23" t="s">
        <v>1213</v>
      </c>
      <c r="O23" t="s">
        <v>1118</v>
      </c>
      <c r="R23" t="s">
        <v>1119</v>
      </c>
      <c r="S23" t="s">
        <v>1214</v>
      </c>
      <c r="U23" t="s">
        <v>1121</v>
      </c>
      <c r="W23" t="s">
        <v>1140</v>
      </c>
      <c r="Z23" t="s">
        <v>1123</v>
      </c>
      <c r="AA23">
        <v>0</v>
      </c>
      <c r="AB23">
        <v>0</v>
      </c>
      <c r="AC23">
        <v>0</v>
      </c>
      <c r="AD23">
        <v>1</v>
      </c>
      <c r="AE23">
        <v>1</v>
      </c>
      <c r="ED23" t="s">
        <v>1123</v>
      </c>
      <c r="EE23">
        <v>0</v>
      </c>
      <c r="EF23">
        <v>0</v>
      </c>
      <c r="EG23">
        <v>0</v>
      </c>
      <c r="EH23">
        <v>0</v>
      </c>
      <c r="EI23">
        <v>1</v>
      </c>
      <c r="EJ23">
        <v>1</v>
      </c>
      <c r="IM23" t="s">
        <v>1232</v>
      </c>
      <c r="IN23">
        <v>0</v>
      </c>
      <c r="IO23">
        <v>0</v>
      </c>
      <c r="IP23">
        <v>0</v>
      </c>
      <c r="IQ23">
        <v>1</v>
      </c>
      <c r="IR23">
        <v>1</v>
      </c>
      <c r="IS23">
        <v>1</v>
      </c>
      <c r="IT23">
        <v>1</v>
      </c>
      <c r="IU23">
        <v>1</v>
      </c>
      <c r="IV23">
        <v>1</v>
      </c>
      <c r="IW23">
        <v>1</v>
      </c>
      <c r="IX23">
        <v>0</v>
      </c>
      <c r="IY23">
        <v>0</v>
      </c>
      <c r="IZ23">
        <v>0</v>
      </c>
      <c r="JA23">
        <v>0</v>
      </c>
      <c r="JB23">
        <v>0</v>
      </c>
      <c r="JC23">
        <v>0</v>
      </c>
      <c r="JD23">
        <v>7</v>
      </c>
      <c r="JE23">
        <v>9</v>
      </c>
      <c r="KR23" t="s">
        <v>1144</v>
      </c>
      <c r="KS23">
        <v>6250</v>
      </c>
      <c r="KT23" t="s">
        <v>1161</v>
      </c>
      <c r="KW23">
        <v>40</v>
      </c>
      <c r="KX23">
        <v>2</v>
      </c>
      <c r="KY23">
        <v>0</v>
      </c>
      <c r="LA23" t="s">
        <v>1144</v>
      </c>
      <c r="LB23">
        <v>4750</v>
      </c>
      <c r="LC23" t="s">
        <v>1161</v>
      </c>
      <c r="LF23">
        <v>35</v>
      </c>
      <c r="LG23">
        <v>2</v>
      </c>
      <c r="LH23">
        <v>0</v>
      </c>
      <c r="LJ23" t="s">
        <v>1144</v>
      </c>
      <c r="LK23">
        <v>350</v>
      </c>
      <c r="LL23" t="s">
        <v>1161</v>
      </c>
      <c r="LO23">
        <v>30</v>
      </c>
      <c r="LP23">
        <v>1</v>
      </c>
      <c r="LQ23">
        <v>0</v>
      </c>
      <c r="LS23" t="s">
        <v>1144</v>
      </c>
      <c r="LT23">
        <v>150</v>
      </c>
      <c r="LU23" t="s">
        <v>1161</v>
      </c>
      <c r="LX23">
        <v>30</v>
      </c>
      <c r="LY23">
        <v>1</v>
      </c>
      <c r="LZ23">
        <v>0</v>
      </c>
      <c r="MB23" t="s">
        <v>1144</v>
      </c>
      <c r="MC23" t="s">
        <v>1173</v>
      </c>
      <c r="MD23">
        <v>1</v>
      </c>
      <c r="ME23">
        <v>1</v>
      </c>
      <c r="MF23">
        <v>1</v>
      </c>
      <c r="MG23">
        <v>300</v>
      </c>
      <c r="MH23">
        <v>450</v>
      </c>
      <c r="MI23">
        <v>1100</v>
      </c>
      <c r="MJ23" t="s">
        <v>1161</v>
      </c>
      <c r="MM23">
        <v>35</v>
      </c>
      <c r="MN23">
        <v>2</v>
      </c>
      <c r="MO23">
        <v>0</v>
      </c>
      <c r="MQ23" t="s">
        <v>1144</v>
      </c>
      <c r="MR23">
        <v>1600</v>
      </c>
      <c r="MS23" t="s">
        <v>1161</v>
      </c>
      <c r="MV23">
        <v>30</v>
      </c>
      <c r="MW23">
        <v>1</v>
      </c>
      <c r="MX23">
        <v>0</v>
      </c>
      <c r="MZ23" t="s">
        <v>1144</v>
      </c>
      <c r="NA23">
        <v>4250</v>
      </c>
      <c r="NB23" t="s">
        <v>1161</v>
      </c>
      <c r="NE23">
        <v>40</v>
      </c>
      <c r="NF23">
        <v>1</v>
      </c>
      <c r="NG23">
        <v>0</v>
      </c>
      <c r="PE23" t="s">
        <v>1150</v>
      </c>
      <c r="QM23" t="s">
        <v>1147</v>
      </c>
      <c r="QN23">
        <v>1</v>
      </c>
      <c r="QO23">
        <v>0</v>
      </c>
      <c r="QP23">
        <v>0</v>
      </c>
      <c r="QQ23">
        <v>0</v>
      </c>
      <c r="TD23" t="s">
        <v>1123</v>
      </c>
      <c r="TE23">
        <v>0</v>
      </c>
      <c r="TF23">
        <v>0</v>
      </c>
      <c r="TG23">
        <v>0</v>
      </c>
      <c r="TH23">
        <v>0</v>
      </c>
      <c r="TI23">
        <v>0</v>
      </c>
      <c r="TJ23">
        <v>0</v>
      </c>
      <c r="TK23">
        <v>0</v>
      </c>
      <c r="TL23">
        <v>0</v>
      </c>
      <c r="TM23">
        <v>0</v>
      </c>
      <c r="TN23">
        <v>0</v>
      </c>
      <c r="TO23">
        <v>0</v>
      </c>
      <c r="TP23">
        <v>0</v>
      </c>
      <c r="TQ23">
        <v>0</v>
      </c>
      <c r="TR23">
        <v>0</v>
      </c>
      <c r="TS23">
        <v>0</v>
      </c>
      <c r="TT23">
        <v>0</v>
      </c>
      <c r="TU23">
        <v>0</v>
      </c>
      <c r="TV23">
        <v>0</v>
      </c>
      <c r="TW23">
        <v>0</v>
      </c>
      <c r="TX23">
        <v>0</v>
      </c>
      <c r="TY23">
        <v>0</v>
      </c>
      <c r="TZ23">
        <v>0</v>
      </c>
      <c r="UA23">
        <v>0</v>
      </c>
      <c r="UB23">
        <v>0</v>
      </c>
      <c r="UC23">
        <v>0</v>
      </c>
      <c r="UD23">
        <v>0</v>
      </c>
      <c r="UE23">
        <v>0</v>
      </c>
      <c r="UF23">
        <v>1</v>
      </c>
      <c r="UG23">
        <v>1</v>
      </c>
      <c r="AMM23" t="s">
        <v>1132</v>
      </c>
      <c r="AMN23">
        <v>1</v>
      </c>
      <c r="AMO23">
        <v>0</v>
      </c>
      <c r="AMP23">
        <v>0</v>
      </c>
      <c r="AMQ23">
        <v>1</v>
      </c>
      <c r="AMR23">
        <v>0</v>
      </c>
      <c r="AMS23">
        <v>0</v>
      </c>
      <c r="AMU23" t="s">
        <v>1133</v>
      </c>
      <c r="AMV23" t="s">
        <v>1150</v>
      </c>
      <c r="ANG23" t="s">
        <v>1135</v>
      </c>
      <c r="ANH23">
        <v>0</v>
      </c>
      <c r="ANI23">
        <v>0</v>
      </c>
      <c r="ANJ23">
        <v>0</v>
      </c>
      <c r="ANK23">
        <v>0</v>
      </c>
      <c r="ANL23">
        <v>0</v>
      </c>
      <c r="ANM23">
        <v>0</v>
      </c>
      <c r="ANN23">
        <v>0</v>
      </c>
      <c r="ANO23">
        <v>1</v>
      </c>
      <c r="ANP23">
        <v>0</v>
      </c>
      <c r="ANU23">
        <v>384127802</v>
      </c>
      <c r="ANV23" s="2">
        <v>44943.664178240739</v>
      </c>
      <c r="ANY23" t="s">
        <v>1137</v>
      </c>
      <c r="ANZ23" t="s">
        <v>1138</v>
      </c>
    </row>
    <row r="24" spans="1:553 1027:1066" x14ac:dyDescent="0.35">
      <c r="A24">
        <v>23</v>
      </c>
      <c r="B24" t="s">
        <v>1233</v>
      </c>
      <c r="C24" s="98">
        <v>44943</v>
      </c>
      <c r="D24" t="s">
        <v>1210</v>
      </c>
      <c r="E24" s="2">
        <v>44943.462375844909</v>
      </c>
      <c r="F24" s="2">
        <v>44943.471280451391</v>
      </c>
      <c r="G24" t="s">
        <v>1113</v>
      </c>
      <c r="J24" t="s">
        <v>1114</v>
      </c>
      <c r="K24" s="98">
        <v>44943</v>
      </c>
      <c r="L24" t="s">
        <v>1211</v>
      </c>
      <c r="M24" t="s">
        <v>1212</v>
      </c>
      <c r="N24" t="s">
        <v>1213</v>
      </c>
      <c r="O24" t="s">
        <v>1118</v>
      </c>
      <c r="R24" t="s">
        <v>1119</v>
      </c>
      <c r="S24" t="s">
        <v>1214</v>
      </c>
      <c r="U24" t="s">
        <v>1121</v>
      </c>
      <c r="W24" t="s">
        <v>1140</v>
      </c>
      <c r="Z24" t="s">
        <v>1123</v>
      </c>
      <c r="AA24">
        <v>0</v>
      </c>
      <c r="AB24">
        <v>0</v>
      </c>
      <c r="AC24">
        <v>0</v>
      </c>
      <c r="AD24">
        <v>1</v>
      </c>
      <c r="AE24">
        <v>1</v>
      </c>
      <c r="ED24" t="s">
        <v>1123</v>
      </c>
      <c r="EE24">
        <v>0</v>
      </c>
      <c r="EF24">
        <v>0</v>
      </c>
      <c r="EG24">
        <v>0</v>
      </c>
      <c r="EH24">
        <v>0</v>
      </c>
      <c r="EI24">
        <v>1</v>
      </c>
      <c r="EJ24">
        <v>1</v>
      </c>
      <c r="IM24" t="s">
        <v>1234</v>
      </c>
      <c r="IN24">
        <v>1</v>
      </c>
      <c r="IO24">
        <v>1</v>
      </c>
      <c r="IP24">
        <v>1</v>
      </c>
      <c r="IQ24">
        <v>0</v>
      </c>
      <c r="IR24">
        <v>0</v>
      </c>
      <c r="IS24">
        <v>0</v>
      </c>
      <c r="IT24">
        <v>0</v>
      </c>
      <c r="IU24">
        <v>0</v>
      </c>
      <c r="IV24">
        <v>0</v>
      </c>
      <c r="IW24">
        <v>0</v>
      </c>
      <c r="IX24">
        <v>0</v>
      </c>
      <c r="IY24">
        <v>0</v>
      </c>
      <c r="IZ24">
        <v>0</v>
      </c>
      <c r="JA24">
        <v>0</v>
      </c>
      <c r="JB24">
        <v>0</v>
      </c>
      <c r="JC24">
        <v>0</v>
      </c>
      <c r="JD24">
        <v>3</v>
      </c>
      <c r="JE24">
        <v>5</v>
      </c>
      <c r="JG24" t="s">
        <v>1144</v>
      </c>
      <c r="JH24">
        <v>500</v>
      </c>
      <c r="JI24" t="s">
        <v>1166</v>
      </c>
      <c r="JL24">
        <v>15</v>
      </c>
      <c r="JM24">
        <v>2</v>
      </c>
      <c r="JN24">
        <v>0</v>
      </c>
      <c r="JP24" t="s">
        <v>1144</v>
      </c>
      <c r="JQ24" t="s">
        <v>1127</v>
      </c>
      <c r="JR24">
        <v>1</v>
      </c>
      <c r="JS24">
        <v>1</v>
      </c>
      <c r="JT24">
        <v>8600</v>
      </c>
      <c r="JU24">
        <v>100</v>
      </c>
      <c r="JV24" t="s">
        <v>1166</v>
      </c>
      <c r="JY24">
        <v>25</v>
      </c>
      <c r="JZ24">
        <v>2</v>
      </c>
      <c r="KA24">
        <v>0</v>
      </c>
      <c r="KC24" t="s">
        <v>1144</v>
      </c>
      <c r="KD24" t="s">
        <v>1202</v>
      </c>
      <c r="KE24">
        <v>0</v>
      </c>
      <c r="KF24">
        <v>1</v>
      </c>
      <c r="KG24">
        <v>1</v>
      </c>
      <c r="KI24">
        <v>27500</v>
      </c>
      <c r="KJ24">
        <v>45000</v>
      </c>
      <c r="KK24" t="s">
        <v>1161</v>
      </c>
      <c r="KN24">
        <v>30</v>
      </c>
      <c r="KO24">
        <v>3</v>
      </c>
      <c r="KP24">
        <v>0</v>
      </c>
      <c r="PE24" t="s">
        <v>1150</v>
      </c>
      <c r="QM24" t="s">
        <v>1147</v>
      </c>
      <c r="QN24">
        <v>1</v>
      </c>
      <c r="QO24">
        <v>0</v>
      </c>
      <c r="QP24">
        <v>0</v>
      </c>
      <c r="QQ24">
        <v>0</v>
      </c>
      <c r="TD24" t="s">
        <v>1123</v>
      </c>
      <c r="TE24">
        <v>0</v>
      </c>
      <c r="TF24">
        <v>0</v>
      </c>
      <c r="TG24">
        <v>0</v>
      </c>
      <c r="TH24">
        <v>0</v>
      </c>
      <c r="TI24">
        <v>0</v>
      </c>
      <c r="TJ24">
        <v>0</v>
      </c>
      <c r="TK24">
        <v>0</v>
      </c>
      <c r="TL24">
        <v>0</v>
      </c>
      <c r="TM24">
        <v>0</v>
      </c>
      <c r="TN24">
        <v>0</v>
      </c>
      <c r="TO24">
        <v>0</v>
      </c>
      <c r="TP24">
        <v>0</v>
      </c>
      <c r="TQ24">
        <v>0</v>
      </c>
      <c r="TR24">
        <v>0</v>
      </c>
      <c r="TS24">
        <v>0</v>
      </c>
      <c r="TT24">
        <v>0</v>
      </c>
      <c r="TU24">
        <v>0</v>
      </c>
      <c r="TV24">
        <v>0</v>
      </c>
      <c r="TW24">
        <v>0</v>
      </c>
      <c r="TX24">
        <v>0</v>
      </c>
      <c r="TY24">
        <v>0</v>
      </c>
      <c r="TZ24">
        <v>0</v>
      </c>
      <c r="UA24">
        <v>0</v>
      </c>
      <c r="UB24">
        <v>0</v>
      </c>
      <c r="UC24">
        <v>0</v>
      </c>
      <c r="UD24">
        <v>0</v>
      </c>
      <c r="UE24">
        <v>0</v>
      </c>
      <c r="UF24">
        <v>1</v>
      </c>
      <c r="UG24">
        <v>1</v>
      </c>
      <c r="AMM24" t="s">
        <v>1219</v>
      </c>
      <c r="AMN24">
        <v>1</v>
      </c>
      <c r="AMO24">
        <v>0</v>
      </c>
      <c r="AMP24">
        <v>0</v>
      </c>
      <c r="AMQ24">
        <v>0</v>
      </c>
      <c r="AMR24">
        <v>0</v>
      </c>
      <c r="AMS24">
        <v>0</v>
      </c>
      <c r="AMU24" t="s">
        <v>1151</v>
      </c>
      <c r="AMV24" t="s">
        <v>1150</v>
      </c>
      <c r="ANG24" t="s">
        <v>1135</v>
      </c>
      <c r="ANH24">
        <v>0</v>
      </c>
      <c r="ANI24">
        <v>0</v>
      </c>
      <c r="ANJ24">
        <v>0</v>
      </c>
      <c r="ANK24">
        <v>0</v>
      </c>
      <c r="ANL24">
        <v>0</v>
      </c>
      <c r="ANM24">
        <v>0</v>
      </c>
      <c r="ANN24">
        <v>0</v>
      </c>
      <c r="ANO24">
        <v>1</v>
      </c>
      <c r="ANP24">
        <v>0</v>
      </c>
      <c r="ANU24">
        <v>384127817</v>
      </c>
      <c r="ANV24" s="2">
        <v>44943.664201388892</v>
      </c>
      <c r="ANY24" t="s">
        <v>1137</v>
      </c>
      <c r="ANZ24" t="s">
        <v>1138</v>
      </c>
    </row>
    <row r="25" spans="1:553 1027:1066" x14ac:dyDescent="0.35">
      <c r="A25">
        <v>24</v>
      </c>
      <c r="B25" t="s">
        <v>1235</v>
      </c>
      <c r="C25" s="98">
        <v>44943</v>
      </c>
      <c r="D25" t="s">
        <v>1210</v>
      </c>
      <c r="E25" s="2">
        <v>44943.531125277783</v>
      </c>
      <c r="F25" s="2">
        <v>44943.544035127306</v>
      </c>
      <c r="G25" t="s">
        <v>1113</v>
      </c>
      <c r="J25" t="s">
        <v>1114</v>
      </c>
      <c r="K25" s="98">
        <v>44943</v>
      </c>
      <c r="L25" t="s">
        <v>1211</v>
      </c>
      <c r="M25" t="s">
        <v>1212</v>
      </c>
      <c r="N25" t="s">
        <v>1213</v>
      </c>
      <c r="O25" t="s">
        <v>1118</v>
      </c>
      <c r="R25" t="s">
        <v>1119</v>
      </c>
      <c r="S25" t="s">
        <v>1214</v>
      </c>
      <c r="U25" t="s">
        <v>1121</v>
      </c>
      <c r="W25" t="s">
        <v>1140</v>
      </c>
      <c r="Z25" t="s">
        <v>1123</v>
      </c>
      <c r="AA25">
        <v>0</v>
      </c>
      <c r="AB25">
        <v>0</v>
      </c>
      <c r="AC25">
        <v>0</v>
      </c>
      <c r="AD25">
        <v>1</v>
      </c>
      <c r="AE25">
        <v>1</v>
      </c>
      <c r="ED25" t="s">
        <v>1123</v>
      </c>
      <c r="EE25">
        <v>0</v>
      </c>
      <c r="EF25">
        <v>0</v>
      </c>
      <c r="EG25">
        <v>0</v>
      </c>
      <c r="EH25">
        <v>0</v>
      </c>
      <c r="EI25">
        <v>1</v>
      </c>
      <c r="EJ25">
        <v>1</v>
      </c>
      <c r="IM25" t="s">
        <v>1236</v>
      </c>
      <c r="IN25">
        <v>0</v>
      </c>
      <c r="IO25">
        <v>0</v>
      </c>
      <c r="IP25">
        <v>0</v>
      </c>
      <c r="IQ25">
        <v>0</v>
      </c>
      <c r="IR25">
        <v>0</v>
      </c>
      <c r="IS25">
        <v>1</v>
      </c>
      <c r="IT25">
        <v>0</v>
      </c>
      <c r="IU25">
        <v>0</v>
      </c>
      <c r="IV25">
        <v>1</v>
      </c>
      <c r="IW25">
        <v>1</v>
      </c>
      <c r="IX25">
        <v>0</v>
      </c>
      <c r="IY25">
        <v>0</v>
      </c>
      <c r="IZ25">
        <v>0</v>
      </c>
      <c r="JA25">
        <v>0</v>
      </c>
      <c r="JB25">
        <v>0</v>
      </c>
      <c r="JC25">
        <v>0</v>
      </c>
      <c r="JD25">
        <v>3</v>
      </c>
      <c r="JE25">
        <v>5</v>
      </c>
      <c r="LJ25" t="s">
        <v>1144</v>
      </c>
      <c r="LK25">
        <v>300</v>
      </c>
      <c r="LL25" t="s">
        <v>1161</v>
      </c>
      <c r="LO25">
        <v>30</v>
      </c>
      <c r="LP25">
        <v>1</v>
      </c>
      <c r="LQ25">
        <v>0</v>
      </c>
      <c r="MQ25" t="s">
        <v>1144</v>
      </c>
      <c r="MR25">
        <v>1750</v>
      </c>
      <c r="MS25" t="s">
        <v>1161</v>
      </c>
      <c r="MV25">
        <v>45</v>
      </c>
      <c r="MW25">
        <v>1</v>
      </c>
      <c r="MX25">
        <v>0</v>
      </c>
      <c r="MZ25" t="s">
        <v>1144</v>
      </c>
      <c r="NA25">
        <v>4250</v>
      </c>
      <c r="NB25" t="s">
        <v>1161</v>
      </c>
      <c r="NE25">
        <v>45</v>
      </c>
      <c r="NF25">
        <v>1</v>
      </c>
      <c r="NG25">
        <v>0</v>
      </c>
      <c r="PE25" t="s">
        <v>1150</v>
      </c>
      <c r="QM25" t="s">
        <v>1147</v>
      </c>
      <c r="QN25">
        <v>1</v>
      </c>
      <c r="QO25">
        <v>0</v>
      </c>
      <c r="QP25">
        <v>0</v>
      </c>
      <c r="QQ25">
        <v>0</v>
      </c>
      <c r="TD25" t="s">
        <v>1123</v>
      </c>
      <c r="TE25">
        <v>0</v>
      </c>
      <c r="TF25">
        <v>0</v>
      </c>
      <c r="TG25">
        <v>0</v>
      </c>
      <c r="TH25">
        <v>0</v>
      </c>
      <c r="TI25">
        <v>0</v>
      </c>
      <c r="TJ25">
        <v>0</v>
      </c>
      <c r="TK25">
        <v>0</v>
      </c>
      <c r="TL25">
        <v>0</v>
      </c>
      <c r="TM25">
        <v>0</v>
      </c>
      <c r="TN25">
        <v>0</v>
      </c>
      <c r="TO25">
        <v>0</v>
      </c>
      <c r="TP25">
        <v>0</v>
      </c>
      <c r="TQ25">
        <v>0</v>
      </c>
      <c r="TR25">
        <v>0</v>
      </c>
      <c r="TS25">
        <v>0</v>
      </c>
      <c r="TT25">
        <v>0</v>
      </c>
      <c r="TU25">
        <v>0</v>
      </c>
      <c r="TV25">
        <v>0</v>
      </c>
      <c r="TW25">
        <v>0</v>
      </c>
      <c r="TX25">
        <v>0</v>
      </c>
      <c r="TY25">
        <v>0</v>
      </c>
      <c r="TZ25">
        <v>0</v>
      </c>
      <c r="UA25">
        <v>0</v>
      </c>
      <c r="UB25">
        <v>0</v>
      </c>
      <c r="UC25">
        <v>0</v>
      </c>
      <c r="UD25">
        <v>0</v>
      </c>
      <c r="UE25">
        <v>0</v>
      </c>
      <c r="UF25">
        <v>1</v>
      </c>
      <c r="UG25">
        <v>1</v>
      </c>
      <c r="AMM25" t="s">
        <v>1132</v>
      </c>
      <c r="AMN25">
        <v>1</v>
      </c>
      <c r="AMO25">
        <v>0</v>
      </c>
      <c r="AMP25">
        <v>0</v>
      </c>
      <c r="AMQ25">
        <v>1</v>
      </c>
      <c r="AMR25">
        <v>0</v>
      </c>
      <c r="AMS25">
        <v>0</v>
      </c>
      <c r="AMU25" t="s">
        <v>1133</v>
      </c>
      <c r="AMV25" t="s">
        <v>1150</v>
      </c>
      <c r="ANG25" t="s">
        <v>1135</v>
      </c>
      <c r="ANH25">
        <v>0</v>
      </c>
      <c r="ANI25">
        <v>0</v>
      </c>
      <c r="ANJ25">
        <v>0</v>
      </c>
      <c r="ANK25">
        <v>0</v>
      </c>
      <c r="ANL25">
        <v>0</v>
      </c>
      <c r="ANM25">
        <v>0</v>
      </c>
      <c r="ANN25">
        <v>0</v>
      </c>
      <c r="ANO25">
        <v>1</v>
      </c>
      <c r="ANP25">
        <v>0</v>
      </c>
      <c r="ANU25">
        <v>384127822</v>
      </c>
      <c r="ANV25" s="2">
        <v>44943.664224537039</v>
      </c>
      <c r="ANY25" t="s">
        <v>1137</v>
      </c>
      <c r="ANZ25" t="s">
        <v>1138</v>
      </c>
    </row>
    <row r="26" spans="1:553 1027:1066" x14ac:dyDescent="0.35">
      <c r="A26">
        <v>25</v>
      </c>
      <c r="B26" t="s">
        <v>1237</v>
      </c>
      <c r="C26" s="98">
        <v>44943</v>
      </c>
      <c r="D26" t="s">
        <v>1210</v>
      </c>
      <c r="E26" s="2">
        <v>44943.473463113427</v>
      </c>
      <c r="F26" s="2">
        <v>44943.478555254631</v>
      </c>
      <c r="G26" t="s">
        <v>1113</v>
      </c>
      <c r="J26" t="s">
        <v>1114</v>
      </c>
      <c r="K26" s="98">
        <v>44943</v>
      </c>
      <c r="L26" t="s">
        <v>1211</v>
      </c>
      <c r="M26" t="s">
        <v>1212</v>
      </c>
      <c r="N26" t="s">
        <v>1213</v>
      </c>
      <c r="O26" t="s">
        <v>1118</v>
      </c>
      <c r="R26" t="s">
        <v>1119</v>
      </c>
      <c r="S26" t="s">
        <v>1214</v>
      </c>
      <c r="U26" t="s">
        <v>1121</v>
      </c>
      <c r="W26" t="s">
        <v>1140</v>
      </c>
      <c r="Z26" t="s">
        <v>1123</v>
      </c>
      <c r="AA26">
        <v>0</v>
      </c>
      <c r="AB26">
        <v>0</v>
      </c>
      <c r="AC26">
        <v>0</v>
      </c>
      <c r="AD26">
        <v>1</v>
      </c>
      <c r="AE26">
        <v>1</v>
      </c>
      <c r="ED26" t="s">
        <v>1123</v>
      </c>
      <c r="EE26">
        <v>0</v>
      </c>
      <c r="EF26">
        <v>0</v>
      </c>
      <c r="EG26">
        <v>0</v>
      </c>
      <c r="EH26">
        <v>0</v>
      </c>
      <c r="EI26">
        <v>1</v>
      </c>
      <c r="EJ26">
        <v>1</v>
      </c>
      <c r="IM26" t="s">
        <v>1128</v>
      </c>
      <c r="IN26">
        <v>1</v>
      </c>
      <c r="IO26">
        <v>1</v>
      </c>
      <c r="IP26">
        <v>0</v>
      </c>
      <c r="IQ26">
        <v>0</v>
      </c>
      <c r="IR26">
        <v>0</v>
      </c>
      <c r="IS26">
        <v>0</v>
      </c>
      <c r="IT26">
        <v>0</v>
      </c>
      <c r="IU26">
        <v>0</v>
      </c>
      <c r="IV26">
        <v>0</v>
      </c>
      <c r="IW26">
        <v>0</v>
      </c>
      <c r="IX26">
        <v>0</v>
      </c>
      <c r="IY26">
        <v>0</v>
      </c>
      <c r="IZ26">
        <v>0</v>
      </c>
      <c r="JA26">
        <v>0</v>
      </c>
      <c r="JB26">
        <v>0</v>
      </c>
      <c r="JC26">
        <v>0</v>
      </c>
      <c r="JD26">
        <v>2</v>
      </c>
      <c r="JE26">
        <v>4</v>
      </c>
      <c r="JG26" t="s">
        <v>1144</v>
      </c>
      <c r="JH26">
        <v>500</v>
      </c>
      <c r="JI26" t="s">
        <v>1166</v>
      </c>
      <c r="JL26">
        <v>14</v>
      </c>
      <c r="JM26">
        <v>2</v>
      </c>
      <c r="JN26">
        <v>0</v>
      </c>
      <c r="JP26" t="s">
        <v>1144</v>
      </c>
      <c r="JQ26" t="s">
        <v>1238</v>
      </c>
      <c r="JR26">
        <v>1</v>
      </c>
      <c r="JS26">
        <v>0</v>
      </c>
      <c r="JT26">
        <v>9000</v>
      </c>
      <c r="JV26" t="s">
        <v>1166</v>
      </c>
      <c r="JY26">
        <v>25</v>
      </c>
      <c r="JZ26">
        <v>3</v>
      </c>
      <c r="KA26">
        <v>0</v>
      </c>
      <c r="PE26" t="s">
        <v>1150</v>
      </c>
      <c r="QM26" t="s">
        <v>1147</v>
      </c>
      <c r="QN26">
        <v>1</v>
      </c>
      <c r="QO26">
        <v>0</v>
      </c>
      <c r="QP26">
        <v>0</v>
      </c>
      <c r="QQ26">
        <v>0</v>
      </c>
      <c r="TD26" t="s">
        <v>1123</v>
      </c>
      <c r="TE26">
        <v>0</v>
      </c>
      <c r="TF26">
        <v>0</v>
      </c>
      <c r="TG26">
        <v>0</v>
      </c>
      <c r="TH26">
        <v>0</v>
      </c>
      <c r="TI26">
        <v>0</v>
      </c>
      <c r="TJ26">
        <v>0</v>
      </c>
      <c r="TK26">
        <v>0</v>
      </c>
      <c r="TL26">
        <v>0</v>
      </c>
      <c r="TM26">
        <v>0</v>
      </c>
      <c r="TN26">
        <v>0</v>
      </c>
      <c r="TO26">
        <v>0</v>
      </c>
      <c r="TP26">
        <v>0</v>
      </c>
      <c r="TQ26">
        <v>0</v>
      </c>
      <c r="TR26">
        <v>0</v>
      </c>
      <c r="TS26">
        <v>0</v>
      </c>
      <c r="TT26">
        <v>0</v>
      </c>
      <c r="TU26">
        <v>0</v>
      </c>
      <c r="TV26">
        <v>0</v>
      </c>
      <c r="TW26">
        <v>0</v>
      </c>
      <c r="TX26">
        <v>0</v>
      </c>
      <c r="TY26">
        <v>0</v>
      </c>
      <c r="TZ26">
        <v>0</v>
      </c>
      <c r="UA26">
        <v>0</v>
      </c>
      <c r="UB26">
        <v>0</v>
      </c>
      <c r="UC26">
        <v>0</v>
      </c>
      <c r="UD26">
        <v>0</v>
      </c>
      <c r="UE26">
        <v>0</v>
      </c>
      <c r="UF26">
        <v>1</v>
      </c>
      <c r="UG26">
        <v>1</v>
      </c>
      <c r="AMM26" t="s">
        <v>1219</v>
      </c>
      <c r="AMN26">
        <v>1</v>
      </c>
      <c r="AMO26">
        <v>0</v>
      </c>
      <c r="AMP26">
        <v>0</v>
      </c>
      <c r="AMQ26">
        <v>0</v>
      </c>
      <c r="AMR26">
        <v>0</v>
      </c>
      <c r="AMS26">
        <v>0</v>
      </c>
      <c r="AMU26" t="s">
        <v>1151</v>
      </c>
      <c r="AMV26" t="s">
        <v>1150</v>
      </c>
      <c r="ANG26" t="s">
        <v>1135</v>
      </c>
      <c r="ANH26">
        <v>0</v>
      </c>
      <c r="ANI26">
        <v>0</v>
      </c>
      <c r="ANJ26">
        <v>0</v>
      </c>
      <c r="ANK26">
        <v>0</v>
      </c>
      <c r="ANL26">
        <v>0</v>
      </c>
      <c r="ANM26">
        <v>0</v>
      </c>
      <c r="ANN26">
        <v>0</v>
      </c>
      <c r="ANO26">
        <v>1</v>
      </c>
      <c r="ANP26">
        <v>0</v>
      </c>
      <c r="ANU26">
        <v>384127832</v>
      </c>
      <c r="ANV26" s="2">
        <v>44943.664236111123</v>
      </c>
      <c r="ANY26" t="s">
        <v>1137</v>
      </c>
      <c r="ANZ26" t="s">
        <v>1138</v>
      </c>
    </row>
    <row r="27" spans="1:553 1027:1066" x14ac:dyDescent="0.35">
      <c r="A27">
        <v>26</v>
      </c>
      <c r="B27" t="s">
        <v>1239</v>
      </c>
      <c r="C27" s="98">
        <v>44943</v>
      </c>
      <c r="D27" t="s">
        <v>1210</v>
      </c>
      <c r="E27" s="2">
        <v>44943.556912037027</v>
      </c>
      <c r="F27" s="2">
        <v>44943.564638784723</v>
      </c>
      <c r="G27" t="s">
        <v>1113</v>
      </c>
      <c r="J27" t="s">
        <v>1114</v>
      </c>
      <c r="K27" s="98">
        <v>44943</v>
      </c>
      <c r="L27" t="s">
        <v>1211</v>
      </c>
      <c r="M27" t="s">
        <v>1212</v>
      </c>
      <c r="N27" t="s">
        <v>1213</v>
      </c>
      <c r="O27" t="s">
        <v>1118</v>
      </c>
      <c r="R27" t="s">
        <v>1119</v>
      </c>
      <c r="S27" t="s">
        <v>1214</v>
      </c>
      <c r="U27" t="s">
        <v>1121</v>
      </c>
      <c r="W27" t="s">
        <v>1159</v>
      </c>
      <c r="Z27" t="s">
        <v>1123</v>
      </c>
      <c r="AA27">
        <v>0</v>
      </c>
      <c r="AB27">
        <v>0</v>
      </c>
      <c r="AC27">
        <v>0</v>
      </c>
      <c r="AD27">
        <v>1</v>
      </c>
      <c r="AE27">
        <v>1</v>
      </c>
      <c r="ED27" t="s">
        <v>1123</v>
      </c>
      <c r="EE27">
        <v>0</v>
      </c>
      <c r="EF27">
        <v>0</v>
      </c>
      <c r="EG27">
        <v>0</v>
      </c>
      <c r="EH27">
        <v>0</v>
      </c>
      <c r="EI27">
        <v>1</v>
      </c>
      <c r="EJ27">
        <v>1</v>
      </c>
      <c r="IM27" t="s">
        <v>1240</v>
      </c>
      <c r="IN27">
        <v>0</v>
      </c>
      <c r="IO27">
        <v>0</v>
      </c>
      <c r="IP27">
        <v>0</v>
      </c>
      <c r="IQ27">
        <v>0</v>
      </c>
      <c r="IR27">
        <v>0</v>
      </c>
      <c r="IS27">
        <v>0</v>
      </c>
      <c r="IT27">
        <v>0</v>
      </c>
      <c r="IU27">
        <v>0</v>
      </c>
      <c r="IV27">
        <v>0</v>
      </c>
      <c r="IW27">
        <v>0</v>
      </c>
      <c r="IX27">
        <v>1</v>
      </c>
      <c r="IY27">
        <v>1</v>
      </c>
      <c r="IZ27">
        <v>1</v>
      </c>
      <c r="JA27">
        <v>1</v>
      </c>
      <c r="JB27">
        <v>0</v>
      </c>
      <c r="JC27">
        <v>0</v>
      </c>
      <c r="JD27">
        <v>4</v>
      </c>
      <c r="JE27">
        <v>6</v>
      </c>
      <c r="NI27" t="s">
        <v>1144</v>
      </c>
      <c r="NJ27">
        <v>3250</v>
      </c>
      <c r="NK27" t="s">
        <v>1218</v>
      </c>
      <c r="NN27">
        <v>25</v>
      </c>
      <c r="NO27">
        <v>1</v>
      </c>
      <c r="NP27">
        <v>0</v>
      </c>
      <c r="NR27" t="s">
        <v>1144</v>
      </c>
      <c r="NS27">
        <v>2750</v>
      </c>
      <c r="NT27" t="s">
        <v>1161</v>
      </c>
      <c r="NW27">
        <v>45</v>
      </c>
      <c r="NX27">
        <v>1</v>
      </c>
      <c r="NY27">
        <v>0</v>
      </c>
      <c r="OA27" t="s">
        <v>1144</v>
      </c>
      <c r="OB27">
        <v>2250</v>
      </c>
      <c r="OC27" t="s">
        <v>1161</v>
      </c>
      <c r="OF27">
        <v>30</v>
      </c>
      <c r="OG27">
        <v>1</v>
      </c>
      <c r="OH27">
        <v>0</v>
      </c>
      <c r="OJ27" t="s">
        <v>1144</v>
      </c>
      <c r="OK27" t="s">
        <v>1121</v>
      </c>
      <c r="OL27">
        <v>6000</v>
      </c>
      <c r="OO27" t="s">
        <v>1161</v>
      </c>
      <c r="OR27">
        <v>45</v>
      </c>
      <c r="OS27">
        <v>1</v>
      </c>
      <c r="OT27">
        <v>0</v>
      </c>
      <c r="PE27" t="s">
        <v>1150</v>
      </c>
      <c r="QM27" t="s">
        <v>1147</v>
      </c>
      <c r="QN27">
        <v>1</v>
      </c>
      <c r="QO27">
        <v>0</v>
      </c>
      <c r="QP27">
        <v>0</v>
      </c>
      <c r="QQ27">
        <v>0</v>
      </c>
      <c r="TD27" t="s">
        <v>1123</v>
      </c>
      <c r="TE27">
        <v>0</v>
      </c>
      <c r="TF27">
        <v>0</v>
      </c>
      <c r="TG27">
        <v>0</v>
      </c>
      <c r="TH27">
        <v>0</v>
      </c>
      <c r="TI27">
        <v>0</v>
      </c>
      <c r="TJ27">
        <v>0</v>
      </c>
      <c r="TK27">
        <v>0</v>
      </c>
      <c r="TL27">
        <v>0</v>
      </c>
      <c r="TM27">
        <v>0</v>
      </c>
      <c r="TN27">
        <v>0</v>
      </c>
      <c r="TO27">
        <v>0</v>
      </c>
      <c r="TP27">
        <v>0</v>
      </c>
      <c r="TQ27">
        <v>0</v>
      </c>
      <c r="TR27">
        <v>0</v>
      </c>
      <c r="TS27">
        <v>0</v>
      </c>
      <c r="TT27">
        <v>0</v>
      </c>
      <c r="TU27">
        <v>0</v>
      </c>
      <c r="TV27">
        <v>0</v>
      </c>
      <c r="TW27">
        <v>0</v>
      </c>
      <c r="TX27">
        <v>0</v>
      </c>
      <c r="TY27">
        <v>0</v>
      </c>
      <c r="TZ27">
        <v>0</v>
      </c>
      <c r="UA27">
        <v>0</v>
      </c>
      <c r="UB27">
        <v>0</v>
      </c>
      <c r="UC27">
        <v>0</v>
      </c>
      <c r="UD27">
        <v>0</v>
      </c>
      <c r="UE27">
        <v>0</v>
      </c>
      <c r="UF27">
        <v>1</v>
      </c>
      <c r="UG27">
        <v>1</v>
      </c>
      <c r="AMM27" t="s">
        <v>1132</v>
      </c>
      <c r="AMN27">
        <v>1</v>
      </c>
      <c r="AMO27">
        <v>0</v>
      </c>
      <c r="AMP27">
        <v>0</v>
      </c>
      <c r="AMQ27">
        <v>1</v>
      </c>
      <c r="AMR27">
        <v>0</v>
      </c>
      <c r="AMS27">
        <v>0</v>
      </c>
      <c r="AMU27" t="s">
        <v>1133</v>
      </c>
      <c r="AMV27" t="s">
        <v>1150</v>
      </c>
      <c r="ANG27" t="s">
        <v>1135</v>
      </c>
      <c r="ANH27">
        <v>0</v>
      </c>
      <c r="ANI27">
        <v>0</v>
      </c>
      <c r="ANJ27">
        <v>0</v>
      </c>
      <c r="ANK27">
        <v>0</v>
      </c>
      <c r="ANL27">
        <v>0</v>
      </c>
      <c r="ANM27">
        <v>0</v>
      </c>
      <c r="ANN27">
        <v>0</v>
      </c>
      <c r="ANO27">
        <v>1</v>
      </c>
      <c r="ANP27">
        <v>0</v>
      </c>
      <c r="ANU27">
        <v>384127839</v>
      </c>
      <c r="ANV27" s="2">
        <v>44943.664259259247</v>
      </c>
      <c r="ANY27" t="s">
        <v>1137</v>
      </c>
      <c r="ANZ27" t="s">
        <v>1138</v>
      </c>
    </row>
    <row r="28" spans="1:553 1027:1066" x14ac:dyDescent="0.35">
      <c r="A28">
        <v>27</v>
      </c>
      <c r="B28" t="s">
        <v>1241</v>
      </c>
      <c r="C28" s="98">
        <v>44943</v>
      </c>
      <c r="D28" t="s">
        <v>1210</v>
      </c>
      <c r="E28" s="2">
        <v>44943.486350405088</v>
      </c>
      <c r="F28" s="2">
        <v>44943.499296481481</v>
      </c>
      <c r="G28" t="s">
        <v>1113</v>
      </c>
      <c r="J28" t="s">
        <v>1114</v>
      </c>
      <c r="K28" s="98">
        <v>44943</v>
      </c>
      <c r="L28" t="s">
        <v>1211</v>
      </c>
      <c r="M28" t="s">
        <v>1212</v>
      </c>
      <c r="N28" t="s">
        <v>1213</v>
      </c>
      <c r="O28" t="s">
        <v>1118</v>
      </c>
      <c r="R28" t="s">
        <v>1119</v>
      </c>
      <c r="S28" t="s">
        <v>1214</v>
      </c>
      <c r="U28" t="s">
        <v>1121</v>
      </c>
      <c r="W28" t="s">
        <v>1140</v>
      </c>
      <c r="Z28" t="s">
        <v>1123</v>
      </c>
      <c r="AA28">
        <v>0</v>
      </c>
      <c r="AB28">
        <v>0</v>
      </c>
      <c r="AC28">
        <v>0</v>
      </c>
      <c r="AD28">
        <v>1</v>
      </c>
      <c r="AE28">
        <v>1</v>
      </c>
      <c r="ED28" t="s">
        <v>1194</v>
      </c>
      <c r="EE28">
        <v>1</v>
      </c>
      <c r="EF28">
        <v>1</v>
      </c>
      <c r="EG28">
        <v>1</v>
      </c>
      <c r="EH28">
        <v>1</v>
      </c>
      <c r="EI28">
        <v>0</v>
      </c>
      <c r="EJ28">
        <v>4</v>
      </c>
      <c r="EL28" t="s">
        <v>1144</v>
      </c>
      <c r="EM28">
        <v>6500</v>
      </c>
      <c r="EN28" t="s">
        <v>1161</v>
      </c>
      <c r="EQ28">
        <v>30</v>
      </c>
      <c r="ER28">
        <v>1</v>
      </c>
      <c r="ES28">
        <v>0</v>
      </c>
      <c r="EU28" t="s">
        <v>1144</v>
      </c>
      <c r="EV28">
        <v>8500</v>
      </c>
      <c r="EW28" t="s">
        <v>1161</v>
      </c>
      <c r="EZ28">
        <v>30</v>
      </c>
      <c r="FA28">
        <v>1</v>
      </c>
      <c r="FB28">
        <v>0</v>
      </c>
      <c r="FD28" t="s">
        <v>1144</v>
      </c>
      <c r="FE28">
        <v>2000</v>
      </c>
      <c r="FF28" t="s">
        <v>1161</v>
      </c>
      <c r="FI28">
        <v>35</v>
      </c>
      <c r="FJ28">
        <v>1</v>
      </c>
      <c r="FK28">
        <v>0</v>
      </c>
      <c r="FM28" t="s">
        <v>1144</v>
      </c>
      <c r="FN28">
        <v>1700</v>
      </c>
      <c r="FO28" t="s">
        <v>1218</v>
      </c>
      <c r="FR28">
        <v>30</v>
      </c>
      <c r="FS28">
        <v>1</v>
      </c>
      <c r="FT28">
        <v>0</v>
      </c>
      <c r="FV28" t="s">
        <v>1150</v>
      </c>
      <c r="GS28" t="s">
        <v>1147</v>
      </c>
      <c r="GT28">
        <v>1</v>
      </c>
      <c r="GU28">
        <v>0</v>
      </c>
      <c r="GV28">
        <v>0</v>
      </c>
      <c r="GW28">
        <v>0</v>
      </c>
      <c r="IM28" t="s">
        <v>1123</v>
      </c>
      <c r="IN28">
        <v>0</v>
      </c>
      <c r="IO28">
        <v>0</v>
      </c>
      <c r="IP28">
        <v>0</v>
      </c>
      <c r="IQ28">
        <v>0</v>
      </c>
      <c r="IR28">
        <v>0</v>
      </c>
      <c r="IS28">
        <v>0</v>
      </c>
      <c r="IT28">
        <v>0</v>
      </c>
      <c r="IU28">
        <v>0</v>
      </c>
      <c r="IV28">
        <v>0</v>
      </c>
      <c r="IW28">
        <v>0</v>
      </c>
      <c r="IX28">
        <v>0</v>
      </c>
      <c r="IY28">
        <v>0</v>
      </c>
      <c r="IZ28">
        <v>0</v>
      </c>
      <c r="JA28">
        <v>0</v>
      </c>
      <c r="JB28">
        <v>0</v>
      </c>
      <c r="JC28">
        <v>1</v>
      </c>
      <c r="JD28">
        <v>1</v>
      </c>
      <c r="JE28">
        <v>6</v>
      </c>
      <c r="TD28" t="s">
        <v>1123</v>
      </c>
      <c r="TE28">
        <v>0</v>
      </c>
      <c r="TF28">
        <v>0</v>
      </c>
      <c r="TG28">
        <v>0</v>
      </c>
      <c r="TH28">
        <v>0</v>
      </c>
      <c r="TI28">
        <v>0</v>
      </c>
      <c r="TJ28">
        <v>0</v>
      </c>
      <c r="TK28">
        <v>0</v>
      </c>
      <c r="TL28">
        <v>0</v>
      </c>
      <c r="TM28">
        <v>0</v>
      </c>
      <c r="TN28">
        <v>0</v>
      </c>
      <c r="TO28">
        <v>0</v>
      </c>
      <c r="TP28">
        <v>0</v>
      </c>
      <c r="TQ28">
        <v>0</v>
      </c>
      <c r="TR28">
        <v>0</v>
      </c>
      <c r="TS28">
        <v>0</v>
      </c>
      <c r="TT28">
        <v>0</v>
      </c>
      <c r="TU28">
        <v>0</v>
      </c>
      <c r="TV28">
        <v>0</v>
      </c>
      <c r="TW28">
        <v>0</v>
      </c>
      <c r="TX28">
        <v>0</v>
      </c>
      <c r="TY28">
        <v>0</v>
      </c>
      <c r="TZ28">
        <v>0</v>
      </c>
      <c r="UA28">
        <v>0</v>
      </c>
      <c r="UB28">
        <v>0</v>
      </c>
      <c r="UC28">
        <v>0</v>
      </c>
      <c r="UD28">
        <v>0</v>
      </c>
      <c r="UE28">
        <v>0</v>
      </c>
      <c r="UF28">
        <v>1</v>
      </c>
      <c r="UG28">
        <v>1</v>
      </c>
      <c r="AMM28" t="s">
        <v>1219</v>
      </c>
      <c r="AMN28">
        <v>1</v>
      </c>
      <c r="AMO28">
        <v>0</v>
      </c>
      <c r="AMP28">
        <v>0</v>
      </c>
      <c r="AMQ28">
        <v>0</v>
      </c>
      <c r="AMR28">
        <v>0</v>
      </c>
      <c r="AMS28">
        <v>0</v>
      </c>
      <c r="AMU28" t="s">
        <v>1151</v>
      </c>
      <c r="AMV28" t="s">
        <v>1150</v>
      </c>
      <c r="ANG28" t="s">
        <v>1135</v>
      </c>
      <c r="ANH28">
        <v>0</v>
      </c>
      <c r="ANI28">
        <v>0</v>
      </c>
      <c r="ANJ28">
        <v>0</v>
      </c>
      <c r="ANK28">
        <v>0</v>
      </c>
      <c r="ANL28">
        <v>0</v>
      </c>
      <c r="ANM28">
        <v>0</v>
      </c>
      <c r="ANN28">
        <v>0</v>
      </c>
      <c r="ANO28">
        <v>1</v>
      </c>
      <c r="ANP28">
        <v>0</v>
      </c>
      <c r="ANU28">
        <v>384127841</v>
      </c>
      <c r="ANV28" s="2">
        <v>44943.664259259247</v>
      </c>
      <c r="ANY28" t="s">
        <v>1137</v>
      </c>
      <c r="ANZ28" t="s">
        <v>1138</v>
      </c>
    </row>
    <row r="29" spans="1:553 1027:1066" x14ac:dyDescent="0.35">
      <c r="A29">
        <v>28</v>
      </c>
      <c r="B29" t="s">
        <v>1242</v>
      </c>
      <c r="C29" s="98">
        <v>44943</v>
      </c>
      <c r="D29" t="s">
        <v>1210</v>
      </c>
      <c r="E29" s="2">
        <v>44943.503012592599</v>
      </c>
      <c r="F29" s="2">
        <v>44943.511250740739</v>
      </c>
      <c r="G29" t="s">
        <v>1113</v>
      </c>
      <c r="J29" t="s">
        <v>1114</v>
      </c>
      <c r="K29" s="98">
        <v>44943</v>
      </c>
      <c r="L29" t="s">
        <v>1211</v>
      </c>
      <c r="M29" t="s">
        <v>1212</v>
      </c>
      <c r="N29" t="s">
        <v>1213</v>
      </c>
      <c r="O29" t="s">
        <v>1118</v>
      </c>
      <c r="R29" t="s">
        <v>1119</v>
      </c>
      <c r="S29" t="s">
        <v>1214</v>
      </c>
      <c r="U29" t="s">
        <v>1121</v>
      </c>
      <c r="W29" t="s">
        <v>1140</v>
      </c>
      <c r="Z29" t="s">
        <v>1123</v>
      </c>
      <c r="AA29">
        <v>0</v>
      </c>
      <c r="AB29">
        <v>0</v>
      </c>
      <c r="AC29">
        <v>0</v>
      </c>
      <c r="AD29">
        <v>1</v>
      </c>
      <c r="AE29">
        <v>1</v>
      </c>
      <c r="ED29" t="s">
        <v>1243</v>
      </c>
      <c r="EE29">
        <v>0</v>
      </c>
      <c r="EF29">
        <v>0</v>
      </c>
      <c r="EG29">
        <v>0</v>
      </c>
      <c r="EH29">
        <v>1</v>
      </c>
      <c r="EI29">
        <v>0</v>
      </c>
      <c r="EJ29">
        <v>1</v>
      </c>
      <c r="FM29" t="s">
        <v>1144</v>
      </c>
      <c r="FN29">
        <v>1500</v>
      </c>
      <c r="FO29" t="s">
        <v>1218</v>
      </c>
      <c r="FR29">
        <v>30</v>
      </c>
      <c r="FS29">
        <v>1</v>
      </c>
      <c r="FT29">
        <v>0</v>
      </c>
      <c r="FV29" t="s">
        <v>1150</v>
      </c>
      <c r="GS29" t="s">
        <v>1147</v>
      </c>
      <c r="GT29">
        <v>1</v>
      </c>
      <c r="GU29">
        <v>0</v>
      </c>
      <c r="GV29">
        <v>0</v>
      </c>
      <c r="GW29">
        <v>0</v>
      </c>
      <c r="IM29" t="s">
        <v>1123</v>
      </c>
      <c r="IN29">
        <v>0</v>
      </c>
      <c r="IO29">
        <v>0</v>
      </c>
      <c r="IP29">
        <v>0</v>
      </c>
      <c r="IQ29">
        <v>0</v>
      </c>
      <c r="IR29">
        <v>0</v>
      </c>
      <c r="IS29">
        <v>0</v>
      </c>
      <c r="IT29">
        <v>0</v>
      </c>
      <c r="IU29">
        <v>0</v>
      </c>
      <c r="IV29">
        <v>0</v>
      </c>
      <c r="IW29">
        <v>0</v>
      </c>
      <c r="IX29">
        <v>0</v>
      </c>
      <c r="IY29">
        <v>0</v>
      </c>
      <c r="IZ29">
        <v>0</v>
      </c>
      <c r="JA29">
        <v>0</v>
      </c>
      <c r="JB29">
        <v>0</v>
      </c>
      <c r="JC29">
        <v>1</v>
      </c>
      <c r="JD29">
        <v>1</v>
      </c>
      <c r="JE29">
        <v>3</v>
      </c>
      <c r="TD29" t="s">
        <v>1123</v>
      </c>
      <c r="TE29">
        <v>0</v>
      </c>
      <c r="TF29">
        <v>0</v>
      </c>
      <c r="TG29">
        <v>0</v>
      </c>
      <c r="TH29">
        <v>0</v>
      </c>
      <c r="TI29">
        <v>0</v>
      </c>
      <c r="TJ29">
        <v>0</v>
      </c>
      <c r="TK29">
        <v>0</v>
      </c>
      <c r="TL29">
        <v>0</v>
      </c>
      <c r="TM29">
        <v>0</v>
      </c>
      <c r="TN29">
        <v>0</v>
      </c>
      <c r="TO29">
        <v>0</v>
      </c>
      <c r="TP29">
        <v>0</v>
      </c>
      <c r="TQ29">
        <v>0</v>
      </c>
      <c r="TR29">
        <v>0</v>
      </c>
      <c r="TS29">
        <v>0</v>
      </c>
      <c r="TT29">
        <v>0</v>
      </c>
      <c r="TU29">
        <v>0</v>
      </c>
      <c r="TV29">
        <v>0</v>
      </c>
      <c r="TW29">
        <v>0</v>
      </c>
      <c r="TX29">
        <v>0</v>
      </c>
      <c r="TY29">
        <v>0</v>
      </c>
      <c r="TZ29">
        <v>0</v>
      </c>
      <c r="UA29">
        <v>0</v>
      </c>
      <c r="UB29">
        <v>0</v>
      </c>
      <c r="UC29">
        <v>0</v>
      </c>
      <c r="UD29">
        <v>0</v>
      </c>
      <c r="UE29">
        <v>0</v>
      </c>
      <c r="UF29">
        <v>1</v>
      </c>
      <c r="UG29">
        <v>1</v>
      </c>
      <c r="AMM29" t="s">
        <v>1219</v>
      </c>
      <c r="AMN29">
        <v>1</v>
      </c>
      <c r="AMO29">
        <v>0</v>
      </c>
      <c r="AMP29">
        <v>0</v>
      </c>
      <c r="AMQ29">
        <v>0</v>
      </c>
      <c r="AMR29">
        <v>0</v>
      </c>
      <c r="AMS29">
        <v>0</v>
      </c>
      <c r="AMU29" t="s">
        <v>1151</v>
      </c>
      <c r="AMV29" t="s">
        <v>1150</v>
      </c>
      <c r="ANG29" t="s">
        <v>1135</v>
      </c>
      <c r="ANH29">
        <v>0</v>
      </c>
      <c r="ANI29">
        <v>0</v>
      </c>
      <c r="ANJ29">
        <v>0</v>
      </c>
      <c r="ANK29">
        <v>0</v>
      </c>
      <c r="ANL29">
        <v>0</v>
      </c>
      <c r="ANM29">
        <v>0</v>
      </c>
      <c r="ANN29">
        <v>0</v>
      </c>
      <c r="ANO29">
        <v>1</v>
      </c>
      <c r="ANP29">
        <v>0</v>
      </c>
      <c r="ANU29">
        <v>384127850</v>
      </c>
      <c r="ANV29" s="2">
        <v>44943.664282407408</v>
      </c>
      <c r="ANY29" t="s">
        <v>1137</v>
      </c>
      <c r="ANZ29" t="s">
        <v>1138</v>
      </c>
    </row>
    <row r="30" spans="1:553 1027:1066" x14ac:dyDescent="0.35">
      <c r="A30">
        <v>29</v>
      </c>
      <c r="B30" t="s">
        <v>1244</v>
      </c>
      <c r="C30" s="98">
        <v>44943</v>
      </c>
      <c r="D30" t="s">
        <v>1210</v>
      </c>
      <c r="E30" s="2">
        <v>44943.518619571747</v>
      </c>
      <c r="F30" s="2">
        <v>44943.528579664351</v>
      </c>
      <c r="G30" t="s">
        <v>1113</v>
      </c>
      <c r="J30" t="s">
        <v>1114</v>
      </c>
      <c r="K30" s="98">
        <v>44943</v>
      </c>
      <c r="L30" t="s">
        <v>1211</v>
      </c>
      <c r="M30" t="s">
        <v>1212</v>
      </c>
      <c r="N30" t="s">
        <v>1213</v>
      </c>
      <c r="O30" t="s">
        <v>1118</v>
      </c>
      <c r="R30" t="s">
        <v>1119</v>
      </c>
      <c r="S30" t="s">
        <v>1214</v>
      </c>
      <c r="U30" t="s">
        <v>1121</v>
      </c>
      <c r="W30" t="s">
        <v>1140</v>
      </c>
      <c r="Z30" t="s">
        <v>1123</v>
      </c>
      <c r="AA30">
        <v>0</v>
      </c>
      <c r="AB30">
        <v>0</v>
      </c>
      <c r="AC30">
        <v>0</v>
      </c>
      <c r="AD30">
        <v>1</v>
      </c>
      <c r="AE30">
        <v>1</v>
      </c>
      <c r="ED30" t="s">
        <v>1123</v>
      </c>
      <c r="EE30">
        <v>0</v>
      </c>
      <c r="EF30">
        <v>0</v>
      </c>
      <c r="EG30">
        <v>0</v>
      </c>
      <c r="EH30">
        <v>0</v>
      </c>
      <c r="EI30">
        <v>1</v>
      </c>
      <c r="EJ30">
        <v>1</v>
      </c>
      <c r="IM30" t="s">
        <v>1232</v>
      </c>
      <c r="IN30">
        <v>0</v>
      </c>
      <c r="IO30">
        <v>0</v>
      </c>
      <c r="IP30">
        <v>0</v>
      </c>
      <c r="IQ30">
        <v>1</v>
      </c>
      <c r="IR30">
        <v>1</v>
      </c>
      <c r="IS30">
        <v>1</v>
      </c>
      <c r="IT30">
        <v>1</v>
      </c>
      <c r="IU30">
        <v>1</v>
      </c>
      <c r="IV30">
        <v>1</v>
      </c>
      <c r="IW30">
        <v>1</v>
      </c>
      <c r="IX30">
        <v>0</v>
      </c>
      <c r="IY30">
        <v>0</v>
      </c>
      <c r="IZ30">
        <v>0</v>
      </c>
      <c r="JA30">
        <v>0</v>
      </c>
      <c r="JB30">
        <v>0</v>
      </c>
      <c r="JC30">
        <v>0</v>
      </c>
      <c r="JD30">
        <v>7</v>
      </c>
      <c r="JE30">
        <v>9</v>
      </c>
      <c r="KR30" t="s">
        <v>1144</v>
      </c>
      <c r="KS30">
        <v>6000</v>
      </c>
      <c r="KT30" t="s">
        <v>1161</v>
      </c>
      <c r="KW30">
        <v>30</v>
      </c>
      <c r="KX30">
        <v>1</v>
      </c>
      <c r="KY30">
        <v>0</v>
      </c>
      <c r="LA30" t="s">
        <v>1144</v>
      </c>
      <c r="LB30">
        <v>5200</v>
      </c>
      <c r="LC30" t="s">
        <v>1161</v>
      </c>
      <c r="LF30">
        <v>30</v>
      </c>
      <c r="LG30">
        <v>1</v>
      </c>
      <c r="LH30">
        <v>0</v>
      </c>
      <c r="LJ30" t="s">
        <v>1144</v>
      </c>
      <c r="LK30">
        <v>350</v>
      </c>
      <c r="LL30" t="s">
        <v>1161</v>
      </c>
      <c r="LO30">
        <v>30</v>
      </c>
      <c r="LP30">
        <v>1</v>
      </c>
      <c r="LQ30">
        <v>0</v>
      </c>
      <c r="LS30" t="s">
        <v>1144</v>
      </c>
      <c r="LT30">
        <v>125</v>
      </c>
      <c r="LU30" t="s">
        <v>1161</v>
      </c>
      <c r="LX30">
        <v>30</v>
      </c>
      <c r="LY30">
        <v>1</v>
      </c>
      <c r="LZ30">
        <v>0</v>
      </c>
      <c r="MB30" t="s">
        <v>1144</v>
      </c>
      <c r="MC30" t="s">
        <v>1173</v>
      </c>
      <c r="MD30">
        <v>1</v>
      </c>
      <c r="ME30">
        <v>1</v>
      </c>
      <c r="MF30">
        <v>1</v>
      </c>
      <c r="MG30">
        <v>300</v>
      </c>
      <c r="MH30">
        <v>550</v>
      </c>
      <c r="MI30">
        <v>1000</v>
      </c>
      <c r="MJ30" t="s">
        <v>1161</v>
      </c>
      <c r="MM30">
        <v>30</v>
      </c>
      <c r="MN30">
        <v>1</v>
      </c>
      <c r="MO30">
        <v>0</v>
      </c>
      <c r="MQ30" t="s">
        <v>1144</v>
      </c>
      <c r="MR30">
        <v>1600</v>
      </c>
      <c r="MS30" t="s">
        <v>1161</v>
      </c>
      <c r="MV30">
        <v>25</v>
      </c>
      <c r="MW30">
        <v>1</v>
      </c>
      <c r="MX30">
        <v>0</v>
      </c>
      <c r="MZ30" t="s">
        <v>1144</v>
      </c>
      <c r="NA30">
        <v>4000</v>
      </c>
      <c r="NB30" t="s">
        <v>1161</v>
      </c>
      <c r="NE30">
        <v>40</v>
      </c>
      <c r="NF30">
        <v>1</v>
      </c>
      <c r="NG30">
        <v>0</v>
      </c>
      <c r="PE30" t="s">
        <v>1150</v>
      </c>
      <c r="QM30" t="s">
        <v>1147</v>
      </c>
      <c r="QN30">
        <v>1</v>
      </c>
      <c r="QO30">
        <v>0</v>
      </c>
      <c r="QP30">
        <v>0</v>
      </c>
      <c r="QQ30">
        <v>0</v>
      </c>
      <c r="TD30" t="s">
        <v>1123</v>
      </c>
      <c r="TE30">
        <v>0</v>
      </c>
      <c r="TF30">
        <v>0</v>
      </c>
      <c r="TG30">
        <v>0</v>
      </c>
      <c r="TH30">
        <v>0</v>
      </c>
      <c r="TI30">
        <v>0</v>
      </c>
      <c r="TJ30">
        <v>0</v>
      </c>
      <c r="TK30">
        <v>0</v>
      </c>
      <c r="TL30">
        <v>0</v>
      </c>
      <c r="TM30">
        <v>0</v>
      </c>
      <c r="TN30">
        <v>0</v>
      </c>
      <c r="TO30">
        <v>0</v>
      </c>
      <c r="TP30">
        <v>0</v>
      </c>
      <c r="TQ30">
        <v>0</v>
      </c>
      <c r="TR30">
        <v>0</v>
      </c>
      <c r="TS30">
        <v>0</v>
      </c>
      <c r="TT30">
        <v>0</v>
      </c>
      <c r="TU30">
        <v>0</v>
      </c>
      <c r="TV30">
        <v>0</v>
      </c>
      <c r="TW30">
        <v>0</v>
      </c>
      <c r="TX30">
        <v>0</v>
      </c>
      <c r="TY30">
        <v>0</v>
      </c>
      <c r="TZ30">
        <v>0</v>
      </c>
      <c r="UA30">
        <v>0</v>
      </c>
      <c r="UB30">
        <v>0</v>
      </c>
      <c r="UC30">
        <v>0</v>
      </c>
      <c r="UD30">
        <v>0</v>
      </c>
      <c r="UE30">
        <v>0</v>
      </c>
      <c r="UF30">
        <v>1</v>
      </c>
      <c r="UG30">
        <v>1</v>
      </c>
      <c r="AMM30" t="s">
        <v>1219</v>
      </c>
      <c r="AMN30">
        <v>1</v>
      </c>
      <c r="AMO30">
        <v>0</v>
      </c>
      <c r="AMP30">
        <v>0</v>
      </c>
      <c r="AMQ30">
        <v>0</v>
      </c>
      <c r="AMR30">
        <v>0</v>
      </c>
      <c r="AMS30">
        <v>0</v>
      </c>
      <c r="AMU30" t="s">
        <v>1151</v>
      </c>
      <c r="AMV30" t="s">
        <v>1150</v>
      </c>
      <c r="ANG30" t="s">
        <v>1135</v>
      </c>
      <c r="ANH30">
        <v>0</v>
      </c>
      <c r="ANI30">
        <v>0</v>
      </c>
      <c r="ANJ30">
        <v>0</v>
      </c>
      <c r="ANK30">
        <v>0</v>
      </c>
      <c r="ANL30">
        <v>0</v>
      </c>
      <c r="ANM30">
        <v>0</v>
      </c>
      <c r="ANN30">
        <v>0</v>
      </c>
      <c r="ANO30">
        <v>1</v>
      </c>
      <c r="ANP30">
        <v>0</v>
      </c>
      <c r="ANU30">
        <v>384127866</v>
      </c>
      <c r="ANV30" s="2">
        <v>44943.664317129631</v>
      </c>
      <c r="ANY30" t="s">
        <v>1137</v>
      </c>
      <c r="ANZ30" t="s">
        <v>1138</v>
      </c>
    </row>
    <row r="31" spans="1:553 1027:1066" x14ac:dyDescent="0.35">
      <c r="A31">
        <v>30</v>
      </c>
      <c r="B31" t="s">
        <v>1245</v>
      </c>
      <c r="C31" s="98">
        <v>44943</v>
      </c>
      <c r="D31" t="s">
        <v>1210</v>
      </c>
      <c r="E31" s="2">
        <v>44943.569241412028</v>
      </c>
      <c r="F31" s="2">
        <v>44943.578132962961</v>
      </c>
      <c r="G31" t="s">
        <v>1113</v>
      </c>
      <c r="J31" t="s">
        <v>1114</v>
      </c>
      <c r="K31" s="98">
        <v>44943</v>
      </c>
      <c r="L31" t="s">
        <v>1211</v>
      </c>
      <c r="M31" t="s">
        <v>1212</v>
      </c>
      <c r="N31" t="s">
        <v>1213</v>
      </c>
      <c r="O31" t="s">
        <v>1118</v>
      </c>
      <c r="R31" t="s">
        <v>1119</v>
      </c>
      <c r="S31" t="s">
        <v>1214</v>
      </c>
      <c r="U31" t="s">
        <v>1121</v>
      </c>
      <c r="W31" t="s">
        <v>1159</v>
      </c>
      <c r="Z31" t="s">
        <v>1123</v>
      </c>
      <c r="AA31">
        <v>0</v>
      </c>
      <c r="AB31">
        <v>0</v>
      </c>
      <c r="AC31">
        <v>0</v>
      </c>
      <c r="AD31">
        <v>1</v>
      </c>
      <c r="AE31">
        <v>1</v>
      </c>
      <c r="ED31" t="s">
        <v>1123</v>
      </c>
      <c r="EE31">
        <v>0</v>
      </c>
      <c r="EF31">
        <v>0</v>
      </c>
      <c r="EG31">
        <v>0</v>
      </c>
      <c r="EH31">
        <v>0</v>
      </c>
      <c r="EI31">
        <v>1</v>
      </c>
      <c r="EJ31">
        <v>1</v>
      </c>
      <c r="IM31" t="s">
        <v>1246</v>
      </c>
      <c r="IN31">
        <v>0</v>
      </c>
      <c r="IO31">
        <v>0</v>
      </c>
      <c r="IP31">
        <v>0</v>
      </c>
      <c r="IQ31">
        <v>0</v>
      </c>
      <c r="IR31">
        <v>0</v>
      </c>
      <c r="IS31">
        <v>0</v>
      </c>
      <c r="IT31">
        <v>0</v>
      </c>
      <c r="IU31">
        <v>0</v>
      </c>
      <c r="IV31">
        <v>0</v>
      </c>
      <c r="IW31">
        <v>0</v>
      </c>
      <c r="IX31">
        <v>0</v>
      </c>
      <c r="IY31">
        <v>0</v>
      </c>
      <c r="IZ31">
        <v>0</v>
      </c>
      <c r="JA31">
        <v>1</v>
      </c>
      <c r="JB31">
        <v>0</v>
      </c>
      <c r="JC31">
        <v>0</v>
      </c>
      <c r="JD31">
        <v>1</v>
      </c>
      <c r="JE31">
        <v>3</v>
      </c>
      <c r="OJ31" t="s">
        <v>1144</v>
      </c>
      <c r="OK31" t="s">
        <v>1121</v>
      </c>
      <c r="OL31">
        <v>6250</v>
      </c>
      <c r="OO31" t="s">
        <v>1161</v>
      </c>
      <c r="OR31">
        <v>35</v>
      </c>
      <c r="OS31">
        <v>1</v>
      </c>
      <c r="OT31">
        <v>0</v>
      </c>
      <c r="PE31" t="s">
        <v>1150</v>
      </c>
      <c r="QM31" t="s">
        <v>1147</v>
      </c>
      <c r="QN31">
        <v>1</v>
      </c>
      <c r="QO31">
        <v>0</v>
      </c>
      <c r="QP31">
        <v>0</v>
      </c>
      <c r="QQ31">
        <v>0</v>
      </c>
      <c r="TD31" t="s">
        <v>1123</v>
      </c>
      <c r="TE31">
        <v>0</v>
      </c>
      <c r="TF31">
        <v>0</v>
      </c>
      <c r="TG31">
        <v>0</v>
      </c>
      <c r="TH31">
        <v>0</v>
      </c>
      <c r="TI31">
        <v>0</v>
      </c>
      <c r="TJ31">
        <v>0</v>
      </c>
      <c r="TK31">
        <v>0</v>
      </c>
      <c r="TL31">
        <v>0</v>
      </c>
      <c r="TM31">
        <v>0</v>
      </c>
      <c r="TN31">
        <v>0</v>
      </c>
      <c r="TO31">
        <v>0</v>
      </c>
      <c r="TP31">
        <v>0</v>
      </c>
      <c r="TQ31">
        <v>0</v>
      </c>
      <c r="TR31">
        <v>0</v>
      </c>
      <c r="TS31">
        <v>0</v>
      </c>
      <c r="TT31">
        <v>0</v>
      </c>
      <c r="TU31">
        <v>0</v>
      </c>
      <c r="TV31">
        <v>0</v>
      </c>
      <c r="TW31">
        <v>0</v>
      </c>
      <c r="TX31">
        <v>0</v>
      </c>
      <c r="TY31">
        <v>0</v>
      </c>
      <c r="TZ31">
        <v>0</v>
      </c>
      <c r="UA31">
        <v>0</v>
      </c>
      <c r="UB31">
        <v>0</v>
      </c>
      <c r="UC31">
        <v>0</v>
      </c>
      <c r="UD31">
        <v>0</v>
      </c>
      <c r="UE31">
        <v>0</v>
      </c>
      <c r="UF31">
        <v>1</v>
      </c>
      <c r="UG31">
        <v>1</v>
      </c>
      <c r="AMM31" t="s">
        <v>1132</v>
      </c>
      <c r="AMN31">
        <v>1</v>
      </c>
      <c r="AMO31">
        <v>0</v>
      </c>
      <c r="AMP31">
        <v>0</v>
      </c>
      <c r="AMQ31">
        <v>1</v>
      </c>
      <c r="AMR31">
        <v>0</v>
      </c>
      <c r="AMS31">
        <v>0</v>
      </c>
      <c r="AMU31" t="s">
        <v>1133</v>
      </c>
      <c r="AMV31" t="s">
        <v>1150</v>
      </c>
      <c r="ANG31" t="s">
        <v>1135</v>
      </c>
      <c r="ANH31">
        <v>0</v>
      </c>
      <c r="ANI31">
        <v>0</v>
      </c>
      <c r="ANJ31">
        <v>0</v>
      </c>
      <c r="ANK31">
        <v>0</v>
      </c>
      <c r="ANL31">
        <v>0</v>
      </c>
      <c r="ANM31">
        <v>0</v>
      </c>
      <c r="ANN31">
        <v>0</v>
      </c>
      <c r="ANO31">
        <v>1</v>
      </c>
      <c r="ANP31">
        <v>0</v>
      </c>
      <c r="ANU31">
        <v>384127869</v>
      </c>
      <c r="ANV31" s="2">
        <v>44943.6643287037</v>
      </c>
      <c r="ANY31" t="s">
        <v>1137</v>
      </c>
      <c r="ANZ31" t="s">
        <v>1138</v>
      </c>
    </row>
    <row r="32" spans="1:553 1027:1066" x14ac:dyDescent="0.35">
      <c r="A32">
        <v>31</v>
      </c>
      <c r="B32" t="s">
        <v>1247</v>
      </c>
      <c r="C32" s="98">
        <v>44943</v>
      </c>
      <c r="D32" t="s">
        <v>1210</v>
      </c>
      <c r="E32" s="2">
        <v>44943.424190613427</v>
      </c>
      <c r="F32" s="2">
        <v>44943.436625925933</v>
      </c>
      <c r="G32" t="s">
        <v>1113</v>
      </c>
      <c r="J32" t="s">
        <v>1114</v>
      </c>
      <c r="K32" s="98">
        <v>44943</v>
      </c>
      <c r="L32" t="s">
        <v>1211</v>
      </c>
      <c r="M32" t="s">
        <v>1212</v>
      </c>
      <c r="N32" t="s">
        <v>1213</v>
      </c>
      <c r="O32" t="s">
        <v>1118</v>
      </c>
      <c r="R32" t="s">
        <v>1119</v>
      </c>
      <c r="S32" t="s">
        <v>1214</v>
      </c>
      <c r="U32" t="s">
        <v>1121</v>
      </c>
      <c r="W32" t="s">
        <v>1140</v>
      </c>
      <c r="Z32" t="s">
        <v>1190</v>
      </c>
      <c r="AA32">
        <v>1</v>
      </c>
      <c r="AB32">
        <v>1</v>
      </c>
      <c r="AC32">
        <v>1</v>
      </c>
      <c r="AD32">
        <v>0</v>
      </c>
      <c r="AE32">
        <v>3</v>
      </c>
      <c r="AG32" t="s">
        <v>1144</v>
      </c>
      <c r="AH32">
        <v>1100</v>
      </c>
      <c r="AI32" t="s">
        <v>1155</v>
      </c>
      <c r="AL32">
        <v>20</v>
      </c>
      <c r="AM32">
        <v>3</v>
      </c>
      <c r="AN32">
        <v>0</v>
      </c>
      <c r="AP32" t="s">
        <v>1144</v>
      </c>
      <c r="AQ32" t="s">
        <v>1215</v>
      </c>
      <c r="AR32">
        <v>1</v>
      </c>
      <c r="AS32">
        <v>1</v>
      </c>
      <c r="AT32">
        <v>800</v>
      </c>
      <c r="AU32">
        <v>1100</v>
      </c>
      <c r="AV32" t="s">
        <v>1155</v>
      </c>
      <c r="AY32">
        <v>20</v>
      </c>
      <c r="AZ32">
        <v>3</v>
      </c>
      <c r="BA32">
        <v>0</v>
      </c>
      <c r="BC32" t="s">
        <v>1144</v>
      </c>
      <c r="BD32" t="s">
        <v>1145</v>
      </c>
      <c r="BE32">
        <v>1</v>
      </c>
      <c r="BF32">
        <v>1</v>
      </c>
      <c r="BG32">
        <v>450</v>
      </c>
      <c r="BH32">
        <v>250</v>
      </c>
      <c r="BI32" t="s">
        <v>1126</v>
      </c>
      <c r="BL32">
        <v>35</v>
      </c>
      <c r="BM32">
        <v>3</v>
      </c>
      <c r="BN32">
        <v>0</v>
      </c>
      <c r="BP32" t="s">
        <v>1150</v>
      </c>
      <c r="CL32" t="s">
        <v>1130</v>
      </c>
      <c r="CM32">
        <v>0</v>
      </c>
      <c r="CN32">
        <v>1</v>
      </c>
      <c r="CO32">
        <v>0</v>
      </c>
      <c r="CP32">
        <v>0</v>
      </c>
      <c r="CQ32" t="s">
        <v>1190</v>
      </c>
      <c r="CR32">
        <v>1</v>
      </c>
      <c r="CS32">
        <v>1</v>
      </c>
      <c r="CT32">
        <v>1</v>
      </c>
      <c r="CU32">
        <v>0</v>
      </c>
      <c r="CV32" t="s">
        <v>1227</v>
      </c>
      <c r="CW32">
        <v>1</v>
      </c>
      <c r="CX32">
        <v>0</v>
      </c>
      <c r="CY32">
        <v>0</v>
      </c>
      <c r="CZ32">
        <v>0</v>
      </c>
      <c r="DA32">
        <v>0</v>
      </c>
      <c r="DB32">
        <v>1</v>
      </c>
      <c r="DC32">
        <v>0</v>
      </c>
      <c r="DD32">
        <v>0</v>
      </c>
      <c r="DE32">
        <v>0</v>
      </c>
      <c r="DF32">
        <v>0</v>
      </c>
      <c r="DG32">
        <v>0</v>
      </c>
      <c r="DH32">
        <v>0</v>
      </c>
      <c r="ED32" t="s">
        <v>1123</v>
      </c>
      <c r="EE32">
        <v>0</v>
      </c>
      <c r="EF32">
        <v>0</v>
      </c>
      <c r="EG32">
        <v>0</v>
      </c>
      <c r="EH32">
        <v>0</v>
      </c>
      <c r="EI32">
        <v>1</v>
      </c>
      <c r="EJ32">
        <v>1</v>
      </c>
      <c r="IM32" t="s">
        <v>1123</v>
      </c>
      <c r="IN32">
        <v>0</v>
      </c>
      <c r="IO32">
        <v>0</v>
      </c>
      <c r="IP32">
        <v>0</v>
      </c>
      <c r="IQ32">
        <v>0</v>
      </c>
      <c r="IR32">
        <v>0</v>
      </c>
      <c r="IS32">
        <v>0</v>
      </c>
      <c r="IT32">
        <v>0</v>
      </c>
      <c r="IU32">
        <v>0</v>
      </c>
      <c r="IV32">
        <v>0</v>
      </c>
      <c r="IW32">
        <v>0</v>
      </c>
      <c r="IX32">
        <v>0</v>
      </c>
      <c r="IY32">
        <v>0</v>
      </c>
      <c r="IZ32">
        <v>0</v>
      </c>
      <c r="JA32">
        <v>0</v>
      </c>
      <c r="JB32">
        <v>0</v>
      </c>
      <c r="JC32">
        <v>1</v>
      </c>
      <c r="JD32">
        <v>1</v>
      </c>
      <c r="JE32">
        <v>5</v>
      </c>
      <c r="TD32" t="s">
        <v>1123</v>
      </c>
      <c r="TE32">
        <v>0</v>
      </c>
      <c r="TF32">
        <v>0</v>
      </c>
      <c r="TG32">
        <v>0</v>
      </c>
      <c r="TH32">
        <v>0</v>
      </c>
      <c r="TI32">
        <v>0</v>
      </c>
      <c r="TJ32">
        <v>0</v>
      </c>
      <c r="TK32">
        <v>0</v>
      </c>
      <c r="TL32">
        <v>0</v>
      </c>
      <c r="TM32">
        <v>0</v>
      </c>
      <c r="TN32">
        <v>0</v>
      </c>
      <c r="TO32">
        <v>0</v>
      </c>
      <c r="TP32">
        <v>0</v>
      </c>
      <c r="TQ32">
        <v>0</v>
      </c>
      <c r="TR32">
        <v>0</v>
      </c>
      <c r="TS32">
        <v>0</v>
      </c>
      <c r="TT32">
        <v>0</v>
      </c>
      <c r="TU32">
        <v>0</v>
      </c>
      <c r="TV32">
        <v>0</v>
      </c>
      <c r="TW32">
        <v>0</v>
      </c>
      <c r="TX32">
        <v>0</v>
      </c>
      <c r="TY32">
        <v>0</v>
      </c>
      <c r="TZ32">
        <v>0</v>
      </c>
      <c r="UA32">
        <v>0</v>
      </c>
      <c r="UB32">
        <v>0</v>
      </c>
      <c r="UC32">
        <v>0</v>
      </c>
      <c r="UD32">
        <v>0</v>
      </c>
      <c r="UE32">
        <v>0</v>
      </c>
      <c r="UF32">
        <v>1</v>
      </c>
      <c r="UG32">
        <v>1</v>
      </c>
      <c r="AMM32" t="s">
        <v>1219</v>
      </c>
      <c r="AMN32">
        <v>1</v>
      </c>
      <c r="AMO32">
        <v>0</v>
      </c>
      <c r="AMP32">
        <v>0</v>
      </c>
      <c r="AMQ32">
        <v>0</v>
      </c>
      <c r="AMR32">
        <v>0</v>
      </c>
      <c r="AMS32">
        <v>0</v>
      </c>
      <c r="AMU32" t="s">
        <v>1151</v>
      </c>
      <c r="AMV32" t="s">
        <v>1150</v>
      </c>
      <c r="ANG32" t="s">
        <v>1135</v>
      </c>
      <c r="ANH32">
        <v>0</v>
      </c>
      <c r="ANI32">
        <v>0</v>
      </c>
      <c r="ANJ32">
        <v>0</v>
      </c>
      <c r="ANK32">
        <v>0</v>
      </c>
      <c r="ANL32">
        <v>0</v>
      </c>
      <c r="ANM32">
        <v>0</v>
      </c>
      <c r="ANN32">
        <v>0</v>
      </c>
      <c r="ANO32">
        <v>1</v>
      </c>
      <c r="ANP32">
        <v>0</v>
      </c>
      <c r="ANU32">
        <v>384127874</v>
      </c>
      <c r="ANV32" s="2">
        <v>44943.664340277777</v>
      </c>
      <c r="ANY32" t="s">
        <v>1137</v>
      </c>
      <c r="ANZ32" t="s">
        <v>1138</v>
      </c>
    </row>
    <row r="33" spans="1:939 1027:1066" x14ac:dyDescent="0.35">
      <c r="A33">
        <v>32</v>
      </c>
      <c r="B33" t="s">
        <v>1248</v>
      </c>
      <c r="C33" s="98">
        <v>44943</v>
      </c>
      <c r="D33" t="s">
        <v>1210</v>
      </c>
      <c r="E33" s="2">
        <v>44943.531121030093</v>
      </c>
      <c r="F33" s="2">
        <v>44943.538559548622</v>
      </c>
      <c r="G33" t="s">
        <v>1113</v>
      </c>
      <c r="J33" t="s">
        <v>1114</v>
      </c>
      <c r="K33" s="98">
        <v>44943</v>
      </c>
      <c r="L33" t="s">
        <v>1211</v>
      </c>
      <c r="M33" t="s">
        <v>1212</v>
      </c>
      <c r="N33" t="s">
        <v>1213</v>
      </c>
      <c r="O33" t="s">
        <v>1118</v>
      </c>
      <c r="R33" t="s">
        <v>1119</v>
      </c>
      <c r="S33" t="s">
        <v>1214</v>
      </c>
      <c r="U33" t="s">
        <v>1121</v>
      </c>
      <c r="W33" t="s">
        <v>1140</v>
      </c>
      <c r="Z33" t="s">
        <v>1123</v>
      </c>
      <c r="AA33">
        <v>0</v>
      </c>
      <c r="AB33">
        <v>0</v>
      </c>
      <c r="AC33">
        <v>0</v>
      </c>
      <c r="AD33">
        <v>1</v>
      </c>
      <c r="AE33">
        <v>1</v>
      </c>
      <c r="ED33" t="s">
        <v>1123</v>
      </c>
      <c r="EE33">
        <v>0</v>
      </c>
      <c r="EF33">
        <v>0</v>
      </c>
      <c r="EG33">
        <v>0</v>
      </c>
      <c r="EH33">
        <v>0</v>
      </c>
      <c r="EI33">
        <v>1</v>
      </c>
      <c r="EJ33">
        <v>1</v>
      </c>
      <c r="IM33" t="s">
        <v>1163</v>
      </c>
      <c r="IN33">
        <v>0</v>
      </c>
      <c r="IO33">
        <v>0</v>
      </c>
      <c r="IP33">
        <v>0</v>
      </c>
      <c r="IQ33">
        <v>1</v>
      </c>
      <c r="IR33">
        <v>1</v>
      </c>
      <c r="IS33">
        <v>0</v>
      </c>
      <c r="IT33">
        <v>0</v>
      </c>
      <c r="IU33">
        <v>0</v>
      </c>
      <c r="IV33">
        <v>0</v>
      </c>
      <c r="IW33">
        <v>0</v>
      </c>
      <c r="IX33">
        <v>0</v>
      </c>
      <c r="IY33">
        <v>0</v>
      </c>
      <c r="IZ33">
        <v>0</v>
      </c>
      <c r="JA33">
        <v>0</v>
      </c>
      <c r="JB33">
        <v>0</v>
      </c>
      <c r="JC33">
        <v>0</v>
      </c>
      <c r="JD33">
        <v>2</v>
      </c>
      <c r="JE33">
        <v>4</v>
      </c>
      <c r="KR33" t="s">
        <v>1144</v>
      </c>
      <c r="KS33">
        <v>6000</v>
      </c>
      <c r="KT33" t="s">
        <v>1161</v>
      </c>
      <c r="KW33">
        <v>30</v>
      </c>
      <c r="KX33">
        <v>2</v>
      </c>
      <c r="KY33">
        <v>0</v>
      </c>
      <c r="LA33" t="s">
        <v>1144</v>
      </c>
      <c r="LB33">
        <v>5000</v>
      </c>
      <c r="LC33" t="s">
        <v>1161</v>
      </c>
      <c r="LF33">
        <v>30</v>
      </c>
      <c r="LG33">
        <v>2</v>
      </c>
      <c r="LH33">
        <v>0</v>
      </c>
      <c r="PE33" t="s">
        <v>1150</v>
      </c>
      <c r="QM33" t="s">
        <v>1147</v>
      </c>
      <c r="QN33">
        <v>1</v>
      </c>
      <c r="QO33">
        <v>0</v>
      </c>
      <c r="QP33">
        <v>0</v>
      </c>
      <c r="QQ33">
        <v>0</v>
      </c>
      <c r="TD33" t="s">
        <v>1123</v>
      </c>
      <c r="TE33">
        <v>0</v>
      </c>
      <c r="TF33">
        <v>0</v>
      </c>
      <c r="TG33">
        <v>0</v>
      </c>
      <c r="TH33">
        <v>0</v>
      </c>
      <c r="TI33">
        <v>0</v>
      </c>
      <c r="TJ33">
        <v>0</v>
      </c>
      <c r="TK33">
        <v>0</v>
      </c>
      <c r="TL33">
        <v>0</v>
      </c>
      <c r="TM33">
        <v>0</v>
      </c>
      <c r="TN33">
        <v>0</v>
      </c>
      <c r="TO33">
        <v>0</v>
      </c>
      <c r="TP33">
        <v>0</v>
      </c>
      <c r="TQ33">
        <v>0</v>
      </c>
      <c r="TR33">
        <v>0</v>
      </c>
      <c r="TS33">
        <v>0</v>
      </c>
      <c r="TT33">
        <v>0</v>
      </c>
      <c r="TU33">
        <v>0</v>
      </c>
      <c r="TV33">
        <v>0</v>
      </c>
      <c r="TW33">
        <v>0</v>
      </c>
      <c r="TX33">
        <v>0</v>
      </c>
      <c r="TY33">
        <v>0</v>
      </c>
      <c r="TZ33">
        <v>0</v>
      </c>
      <c r="UA33">
        <v>0</v>
      </c>
      <c r="UB33">
        <v>0</v>
      </c>
      <c r="UC33">
        <v>0</v>
      </c>
      <c r="UD33">
        <v>0</v>
      </c>
      <c r="UE33">
        <v>0</v>
      </c>
      <c r="UF33">
        <v>1</v>
      </c>
      <c r="UG33">
        <v>1</v>
      </c>
      <c r="AMM33" t="s">
        <v>1219</v>
      </c>
      <c r="AMN33">
        <v>1</v>
      </c>
      <c r="AMO33">
        <v>0</v>
      </c>
      <c r="AMP33">
        <v>0</v>
      </c>
      <c r="AMQ33">
        <v>0</v>
      </c>
      <c r="AMR33">
        <v>0</v>
      </c>
      <c r="AMS33">
        <v>0</v>
      </c>
      <c r="AMU33" t="s">
        <v>1151</v>
      </c>
      <c r="AMV33" t="s">
        <v>1150</v>
      </c>
      <c r="ANG33" t="s">
        <v>1135</v>
      </c>
      <c r="ANH33">
        <v>0</v>
      </c>
      <c r="ANI33">
        <v>0</v>
      </c>
      <c r="ANJ33">
        <v>0</v>
      </c>
      <c r="ANK33">
        <v>0</v>
      </c>
      <c r="ANL33">
        <v>0</v>
      </c>
      <c r="ANM33">
        <v>0</v>
      </c>
      <c r="ANN33">
        <v>0</v>
      </c>
      <c r="ANO33">
        <v>1</v>
      </c>
      <c r="ANP33">
        <v>0</v>
      </c>
      <c r="ANU33">
        <v>384127881</v>
      </c>
      <c r="ANV33" s="2">
        <v>44943.664351851847</v>
      </c>
      <c r="ANY33" t="s">
        <v>1137</v>
      </c>
      <c r="ANZ33" t="s">
        <v>1138</v>
      </c>
    </row>
    <row r="34" spans="1:939 1027:1066" x14ac:dyDescent="0.35">
      <c r="A34">
        <v>33</v>
      </c>
      <c r="B34" t="s">
        <v>1249</v>
      </c>
      <c r="C34" s="98">
        <v>44943</v>
      </c>
      <c r="D34" t="s">
        <v>1210</v>
      </c>
      <c r="E34" s="2">
        <v>44943.582405451387</v>
      </c>
      <c r="F34" s="2">
        <v>44943.589126747684</v>
      </c>
      <c r="G34" t="s">
        <v>1113</v>
      </c>
      <c r="J34" t="s">
        <v>1114</v>
      </c>
      <c r="K34" s="98">
        <v>44943</v>
      </c>
      <c r="L34" t="s">
        <v>1211</v>
      </c>
      <c r="M34" t="s">
        <v>1212</v>
      </c>
      <c r="N34" t="s">
        <v>1213</v>
      </c>
      <c r="O34" t="s">
        <v>1118</v>
      </c>
      <c r="R34" t="s">
        <v>1119</v>
      </c>
      <c r="S34" t="s">
        <v>1214</v>
      </c>
      <c r="U34" t="s">
        <v>1121</v>
      </c>
      <c r="W34" t="s">
        <v>1140</v>
      </c>
      <c r="Z34" t="s">
        <v>1123</v>
      </c>
      <c r="AA34">
        <v>0</v>
      </c>
      <c r="AB34">
        <v>0</v>
      </c>
      <c r="AC34">
        <v>0</v>
      </c>
      <c r="AD34">
        <v>1</v>
      </c>
      <c r="AE34">
        <v>1</v>
      </c>
      <c r="ED34" t="s">
        <v>1123</v>
      </c>
      <c r="EE34">
        <v>0</v>
      </c>
      <c r="EF34">
        <v>0</v>
      </c>
      <c r="EG34">
        <v>0</v>
      </c>
      <c r="EH34">
        <v>0</v>
      </c>
      <c r="EI34">
        <v>1</v>
      </c>
      <c r="EJ34">
        <v>1</v>
      </c>
      <c r="IM34" t="s">
        <v>1183</v>
      </c>
      <c r="IN34">
        <v>0</v>
      </c>
      <c r="IO34">
        <v>0</v>
      </c>
      <c r="IP34">
        <v>0</v>
      </c>
      <c r="IQ34">
        <v>0</v>
      </c>
      <c r="IR34">
        <v>0</v>
      </c>
      <c r="IS34">
        <v>0</v>
      </c>
      <c r="IT34">
        <v>0</v>
      </c>
      <c r="IU34">
        <v>0</v>
      </c>
      <c r="IV34">
        <v>0</v>
      </c>
      <c r="IW34">
        <v>0</v>
      </c>
      <c r="IX34">
        <v>0</v>
      </c>
      <c r="IY34">
        <v>0</v>
      </c>
      <c r="IZ34">
        <v>0</v>
      </c>
      <c r="JA34">
        <v>0</v>
      </c>
      <c r="JB34">
        <v>1</v>
      </c>
      <c r="JC34">
        <v>0</v>
      </c>
      <c r="JD34">
        <v>1</v>
      </c>
      <c r="JE34">
        <v>3</v>
      </c>
      <c r="OV34" t="s">
        <v>1144</v>
      </c>
      <c r="OW34">
        <v>300</v>
      </c>
      <c r="OX34" t="s">
        <v>1161</v>
      </c>
      <c r="PA34">
        <v>20</v>
      </c>
      <c r="PB34">
        <v>1</v>
      </c>
      <c r="PC34">
        <v>0</v>
      </c>
      <c r="PE34" t="s">
        <v>1150</v>
      </c>
      <c r="QM34" t="s">
        <v>1147</v>
      </c>
      <c r="QN34">
        <v>1</v>
      </c>
      <c r="QO34">
        <v>0</v>
      </c>
      <c r="QP34">
        <v>0</v>
      </c>
      <c r="QQ34">
        <v>0</v>
      </c>
      <c r="TD34" t="s">
        <v>1123</v>
      </c>
      <c r="TE34">
        <v>0</v>
      </c>
      <c r="TF34">
        <v>0</v>
      </c>
      <c r="TG34">
        <v>0</v>
      </c>
      <c r="TH34">
        <v>0</v>
      </c>
      <c r="TI34">
        <v>0</v>
      </c>
      <c r="TJ34">
        <v>0</v>
      </c>
      <c r="TK34">
        <v>0</v>
      </c>
      <c r="TL34">
        <v>0</v>
      </c>
      <c r="TM34">
        <v>0</v>
      </c>
      <c r="TN34">
        <v>0</v>
      </c>
      <c r="TO34">
        <v>0</v>
      </c>
      <c r="TP34">
        <v>0</v>
      </c>
      <c r="TQ34">
        <v>0</v>
      </c>
      <c r="TR34">
        <v>0</v>
      </c>
      <c r="TS34">
        <v>0</v>
      </c>
      <c r="TT34">
        <v>0</v>
      </c>
      <c r="TU34">
        <v>0</v>
      </c>
      <c r="TV34">
        <v>0</v>
      </c>
      <c r="TW34">
        <v>0</v>
      </c>
      <c r="TX34">
        <v>0</v>
      </c>
      <c r="TY34">
        <v>0</v>
      </c>
      <c r="TZ34">
        <v>0</v>
      </c>
      <c r="UA34">
        <v>0</v>
      </c>
      <c r="UB34">
        <v>0</v>
      </c>
      <c r="UC34">
        <v>0</v>
      </c>
      <c r="UD34">
        <v>0</v>
      </c>
      <c r="UE34">
        <v>0</v>
      </c>
      <c r="UF34">
        <v>1</v>
      </c>
      <c r="UG34">
        <v>1</v>
      </c>
      <c r="AMM34" t="s">
        <v>1219</v>
      </c>
      <c r="AMN34">
        <v>1</v>
      </c>
      <c r="AMO34">
        <v>0</v>
      </c>
      <c r="AMP34">
        <v>0</v>
      </c>
      <c r="AMQ34">
        <v>0</v>
      </c>
      <c r="AMR34">
        <v>0</v>
      </c>
      <c r="AMS34">
        <v>0</v>
      </c>
      <c r="AMU34" t="s">
        <v>1133</v>
      </c>
      <c r="AMV34" t="s">
        <v>1150</v>
      </c>
      <c r="ANG34" t="s">
        <v>1135</v>
      </c>
      <c r="ANH34">
        <v>0</v>
      </c>
      <c r="ANI34">
        <v>0</v>
      </c>
      <c r="ANJ34">
        <v>0</v>
      </c>
      <c r="ANK34">
        <v>0</v>
      </c>
      <c r="ANL34">
        <v>0</v>
      </c>
      <c r="ANM34">
        <v>0</v>
      </c>
      <c r="ANN34">
        <v>0</v>
      </c>
      <c r="ANO34">
        <v>1</v>
      </c>
      <c r="ANP34">
        <v>0</v>
      </c>
      <c r="ANU34">
        <v>384127883</v>
      </c>
      <c r="ANV34" s="2">
        <v>44943.664351851847</v>
      </c>
      <c r="ANY34" t="s">
        <v>1137</v>
      </c>
      <c r="ANZ34" t="s">
        <v>1138</v>
      </c>
    </row>
    <row r="35" spans="1:939 1027:1066" x14ac:dyDescent="0.35">
      <c r="A35">
        <v>34</v>
      </c>
      <c r="B35" t="s">
        <v>1250</v>
      </c>
      <c r="C35" s="98">
        <v>44943</v>
      </c>
      <c r="D35" t="s">
        <v>1210</v>
      </c>
      <c r="E35" s="2">
        <v>44943.556654884262</v>
      </c>
      <c r="F35" s="2">
        <v>44943.567128020833</v>
      </c>
      <c r="G35" t="s">
        <v>1113</v>
      </c>
      <c r="J35" t="s">
        <v>1114</v>
      </c>
      <c r="K35" s="98">
        <v>44943</v>
      </c>
      <c r="L35" t="s">
        <v>1211</v>
      </c>
      <c r="M35" t="s">
        <v>1212</v>
      </c>
      <c r="N35" t="s">
        <v>1213</v>
      </c>
      <c r="O35" t="s">
        <v>1118</v>
      </c>
      <c r="R35" t="s">
        <v>1119</v>
      </c>
      <c r="S35" t="s">
        <v>1214</v>
      </c>
      <c r="U35" t="s">
        <v>1121</v>
      </c>
      <c r="W35" t="s">
        <v>1140</v>
      </c>
      <c r="Z35" t="s">
        <v>1123</v>
      </c>
      <c r="AA35">
        <v>0</v>
      </c>
      <c r="AB35">
        <v>0</v>
      </c>
      <c r="AC35">
        <v>0</v>
      </c>
      <c r="AD35">
        <v>1</v>
      </c>
      <c r="AE35">
        <v>1</v>
      </c>
      <c r="ED35" t="s">
        <v>1123</v>
      </c>
      <c r="EE35">
        <v>0</v>
      </c>
      <c r="EF35">
        <v>0</v>
      </c>
      <c r="EG35">
        <v>0</v>
      </c>
      <c r="EH35">
        <v>0</v>
      </c>
      <c r="EI35">
        <v>1</v>
      </c>
      <c r="EJ35">
        <v>1</v>
      </c>
      <c r="IM35" t="s">
        <v>1240</v>
      </c>
      <c r="IN35">
        <v>0</v>
      </c>
      <c r="IO35">
        <v>0</v>
      </c>
      <c r="IP35">
        <v>0</v>
      </c>
      <c r="IQ35">
        <v>0</v>
      </c>
      <c r="IR35">
        <v>0</v>
      </c>
      <c r="IS35">
        <v>0</v>
      </c>
      <c r="IT35">
        <v>0</v>
      </c>
      <c r="IU35">
        <v>0</v>
      </c>
      <c r="IV35">
        <v>0</v>
      </c>
      <c r="IW35">
        <v>0</v>
      </c>
      <c r="IX35">
        <v>1</v>
      </c>
      <c r="IY35">
        <v>1</v>
      </c>
      <c r="IZ35">
        <v>1</v>
      </c>
      <c r="JA35">
        <v>1</v>
      </c>
      <c r="JB35">
        <v>0</v>
      </c>
      <c r="JC35">
        <v>0</v>
      </c>
      <c r="JD35">
        <v>4</v>
      </c>
      <c r="JE35">
        <v>6</v>
      </c>
      <c r="NI35" t="s">
        <v>1144</v>
      </c>
      <c r="NJ35">
        <v>2500</v>
      </c>
      <c r="NK35" t="s">
        <v>1161</v>
      </c>
      <c r="NN35">
        <v>30</v>
      </c>
      <c r="NO35">
        <v>1</v>
      </c>
      <c r="NP35">
        <v>0</v>
      </c>
      <c r="NR35" t="s">
        <v>1144</v>
      </c>
      <c r="NS35">
        <v>2500</v>
      </c>
      <c r="NT35" t="s">
        <v>1161</v>
      </c>
      <c r="NW35">
        <v>30</v>
      </c>
      <c r="NX35">
        <v>1</v>
      </c>
      <c r="NY35">
        <v>0</v>
      </c>
      <c r="OA35" t="s">
        <v>1144</v>
      </c>
      <c r="OB35">
        <v>2000</v>
      </c>
      <c r="OC35" t="s">
        <v>1218</v>
      </c>
      <c r="OF35">
        <v>40</v>
      </c>
      <c r="OG35">
        <v>1</v>
      </c>
      <c r="OH35">
        <v>0</v>
      </c>
      <c r="OJ35" t="s">
        <v>1144</v>
      </c>
      <c r="OK35" t="s">
        <v>1121</v>
      </c>
      <c r="OL35">
        <v>6000</v>
      </c>
      <c r="OO35" t="s">
        <v>1218</v>
      </c>
      <c r="OR35">
        <v>30</v>
      </c>
      <c r="OS35">
        <v>1</v>
      </c>
      <c r="OT35">
        <v>0</v>
      </c>
      <c r="PE35" t="s">
        <v>1150</v>
      </c>
      <c r="QM35" t="s">
        <v>1147</v>
      </c>
      <c r="QN35">
        <v>1</v>
      </c>
      <c r="QO35">
        <v>0</v>
      </c>
      <c r="QP35">
        <v>0</v>
      </c>
      <c r="QQ35">
        <v>0</v>
      </c>
      <c r="TD35" t="s">
        <v>1123</v>
      </c>
      <c r="TE35">
        <v>0</v>
      </c>
      <c r="TF35">
        <v>0</v>
      </c>
      <c r="TG35">
        <v>0</v>
      </c>
      <c r="TH35">
        <v>0</v>
      </c>
      <c r="TI35">
        <v>0</v>
      </c>
      <c r="TJ35">
        <v>0</v>
      </c>
      <c r="TK35">
        <v>0</v>
      </c>
      <c r="TL35">
        <v>0</v>
      </c>
      <c r="TM35">
        <v>0</v>
      </c>
      <c r="TN35">
        <v>0</v>
      </c>
      <c r="TO35">
        <v>0</v>
      </c>
      <c r="TP35">
        <v>0</v>
      </c>
      <c r="TQ35">
        <v>0</v>
      </c>
      <c r="TR35">
        <v>0</v>
      </c>
      <c r="TS35">
        <v>0</v>
      </c>
      <c r="TT35">
        <v>0</v>
      </c>
      <c r="TU35">
        <v>0</v>
      </c>
      <c r="TV35">
        <v>0</v>
      </c>
      <c r="TW35">
        <v>0</v>
      </c>
      <c r="TX35">
        <v>0</v>
      </c>
      <c r="TY35">
        <v>0</v>
      </c>
      <c r="TZ35">
        <v>0</v>
      </c>
      <c r="UA35">
        <v>0</v>
      </c>
      <c r="UB35">
        <v>0</v>
      </c>
      <c r="UC35">
        <v>0</v>
      </c>
      <c r="UD35">
        <v>0</v>
      </c>
      <c r="UE35">
        <v>0</v>
      </c>
      <c r="UF35">
        <v>1</v>
      </c>
      <c r="UG35">
        <v>1</v>
      </c>
      <c r="AMM35" t="s">
        <v>1219</v>
      </c>
      <c r="AMN35">
        <v>1</v>
      </c>
      <c r="AMO35">
        <v>0</v>
      </c>
      <c r="AMP35">
        <v>0</v>
      </c>
      <c r="AMQ35">
        <v>0</v>
      </c>
      <c r="AMR35">
        <v>0</v>
      </c>
      <c r="AMS35">
        <v>0</v>
      </c>
      <c r="AMU35" t="s">
        <v>1151</v>
      </c>
      <c r="AMV35" t="s">
        <v>1150</v>
      </c>
      <c r="ANG35" t="s">
        <v>1135</v>
      </c>
      <c r="ANH35">
        <v>0</v>
      </c>
      <c r="ANI35">
        <v>0</v>
      </c>
      <c r="ANJ35">
        <v>0</v>
      </c>
      <c r="ANK35">
        <v>0</v>
      </c>
      <c r="ANL35">
        <v>0</v>
      </c>
      <c r="ANM35">
        <v>0</v>
      </c>
      <c r="ANN35">
        <v>0</v>
      </c>
      <c r="ANO35">
        <v>1</v>
      </c>
      <c r="ANP35">
        <v>0</v>
      </c>
      <c r="ANU35">
        <v>384127898</v>
      </c>
      <c r="ANV35" s="2">
        <v>44943.664386574077</v>
      </c>
      <c r="ANY35" t="s">
        <v>1137</v>
      </c>
      <c r="ANZ35" t="s">
        <v>1138</v>
      </c>
    </row>
    <row r="36" spans="1:939 1027:1066" x14ac:dyDescent="0.35">
      <c r="A36">
        <v>35</v>
      </c>
      <c r="B36" t="s">
        <v>1251</v>
      </c>
      <c r="C36" s="98">
        <v>44943</v>
      </c>
      <c r="D36" t="s">
        <v>1210</v>
      </c>
      <c r="E36" s="2">
        <v>44943.594068078703</v>
      </c>
      <c r="F36" s="2">
        <v>44943.596343252313</v>
      </c>
      <c r="G36" t="s">
        <v>1113</v>
      </c>
      <c r="J36" t="s">
        <v>1114</v>
      </c>
      <c r="K36" s="98">
        <v>44943</v>
      </c>
      <c r="L36" t="s">
        <v>1211</v>
      </c>
      <c r="M36" t="s">
        <v>1212</v>
      </c>
      <c r="N36" t="s">
        <v>1213</v>
      </c>
      <c r="O36" t="s">
        <v>1118</v>
      </c>
      <c r="R36" t="s">
        <v>1119</v>
      </c>
      <c r="S36" t="s">
        <v>1214</v>
      </c>
      <c r="U36" t="s">
        <v>1121</v>
      </c>
      <c r="W36" t="s">
        <v>1140</v>
      </c>
      <c r="Z36" t="s">
        <v>1123</v>
      </c>
      <c r="AA36">
        <v>0</v>
      </c>
      <c r="AB36">
        <v>0</v>
      </c>
      <c r="AC36">
        <v>0</v>
      </c>
      <c r="AD36">
        <v>1</v>
      </c>
      <c r="AE36">
        <v>1</v>
      </c>
      <c r="ED36" t="s">
        <v>1123</v>
      </c>
      <c r="EE36">
        <v>0</v>
      </c>
      <c r="EF36">
        <v>0</v>
      </c>
      <c r="EG36">
        <v>0</v>
      </c>
      <c r="EH36">
        <v>0</v>
      </c>
      <c r="EI36">
        <v>1</v>
      </c>
      <c r="EJ36">
        <v>1</v>
      </c>
      <c r="IM36" t="s">
        <v>1123</v>
      </c>
      <c r="IN36">
        <v>0</v>
      </c>
      <c r="IO36">
        <v>0</v>
      </c>
      <c r="IP36">
        <v>0</v>
      </c>
      <c r="IQ36">
        <v>0</v>
      </c>
      <c r="IR36">
        <v>0</v>
      </c>
      <c r="IS36">
        <v>0</v>
      </c>
      <c r="IT36">
        <v>0</v>
      </c>
      <c r="IU36">
        <v>0</v>
      </c>
      <c r="IV36">
        <v>0</v>
      </c>
      <c r="IW36">
        <v>0</v>
      </c>
      <c r="IX36">
        <v>0</v>
      </c>
      <c r="IY36">
        <v>0</v>
      </c>
      <c r="IZ36">
        <v>0</v>
      </c>
      <c r="JA36">
        <v>0</v>
      </c>
      <c r="JB36">
        <v>0</v>
      </c>
      <c r="JC36">
        <v>1</v>
      </c>
      <c r="JD36">
        <v>1</v>
      </c>
      <c r="JE36">
        <v>3</v>
      </c>
      <c r="TD36" t="s">
        <v>1252</v>
      </c>
      <c r="TE36">
        <v>0</v>
      </c>
      <c r="TF36">
        <v>0</v>
      </c>
      <c r="TG36">
        <v>0</v>
      </c>
      <c r="TH36">
        <v>0</v>
      </c>
      <c r="TI36">
        <v>0</v>
      </c>
      <c r="TJ36">
        <v>0</v>
      </c>
      <c r="TK36">
        <v>0</v>
      </c>
      <c r="TL36">
        <v>0</v>
      </c>
      <c r="TM36">
        <v>0</v>
      </c>
      <c r="TN36">
        <v>0</v>
      </c>
      <c r="TO36">
        <v>0</v>
      </c>
      <c r="TP36">
        <v>0</v>
      </c>
      <c r="TQ36">
        <v>0</v>
      </c>
      <c r="TR36">
        <v>1</v>
      </c>
      <c r="TS36">
        <v>0</v>
      </c>
      <c r="TT36">
        <v>0</v>
      </c>
      <c r="TU36">
        <v>0</v>
      </c>
      <c r="TV36">
        <v>0</v>
      </c>
      <c r="TW36">
        <v>0</v>
      </c>
      <c r="TX36">
        <v>0</v>
      </c>
      <c r="TY36">
        <v>0</v>
      </c>
      <c r="TZ36">
        <v>0</v>
      </c>
      <c r="UA36">
        <v>0</v>
      </c>
      <c r="UB36">
        <v>0</v>
      </c>
      <c r="UC36">
        <v>0</v>
      </c>
      <c r="UD36">
        <v>0</v>
      </c>
      <c r="UE36">
        <v>0</v>
      </c>
      <c r="UF36">
        <v>0</v>
      </c>
      <c r="UG36">
        <v>1</v>
      </c>
      <c r="AAL36" t="s">
        <v>1144</v>
      </c>
      <c r="AAM36">
        <v>1300</v>
      </c>
      <c r="AAN36" t="s">
        <v>1161</v>
      </c>
      <c r="AAQ36">
        <v>10</v>
      </c>
      <c r="AAR36">
        <v>1</v>
      </c>
      <c r="AAS36">
        <v>0</v>
      </c>
      <c r="AHD36" t="s">
        <v>1121</v>
      </c>
      <c r="AHF36" t="s">
        <v>1252</v>
      </c>
      <c r="AHG36">
        <v>0</v>
      </c>
      <c r="AHH36">
        <v>0</v>
      </c>
      <c r="AHI36">
        <v>0</v>
      </c>
      <c r="AHJ36">
        <v>0</v>
      </c>
      <c r="AHK36">
        <v>0</v>
      </c>
      <c r="AHL36">
        <v>0</v>
      </c>
      <c r="AHM36">
        <v>0</v>
      </c>
      <c r="AHN36">
        <v>0</v>
      </c>
      <c r="AHO36">
        <v>0</v>
      </c>
      <c r="AHP36">
        <v>0</v>
      </c>
      <c r="AHQ36">
        <v>0</v>
      </c>
      <c r="AHR36">
        <v>0</v>
      </c>
      <c r="AHS36">
        <v>0</v>
      </c>
      <c r="AHT36">
        <v>1</v>
      </c>
      <c r="AHU36">
        <v>0</v>
      </c>
      <c r="AHV36">
        <v>0</v>
      </c>
      <c r="AHW36">
        <v>0</v>
      </c>
      <c r="AHX36">
        <v>0</v>
      </c>
      <c r="AHY36">
        <v>0</v>
      </c>
      <c r="AHZ36">
        <v>0</v>
      </c>
      <c r="AIA36">
        <v>0</v>
      </c>
      <c r="AIB36">
        <v>0</v>
      </c>
      <c r="AIC36">
        <v>0</v>
      </c>
      <c r="AID36">
        <v>0</v>
      </c>
      <c r="AIE36">
        <v>0</v>
      </c>
      <c r="AIF36">
        <v>0</v>
      </c>
      <c r="AIG36">
        <v>0</v>
      </c>
      <c r="AIH36">
        <v>0</v>
      </c>
      <c r="AIJ36" t="s">
        <v>1253</v>
      </c>
      <c r="AIK36">
        <v>0</v>
      </c>
      <c r="AIL36">
        <v>0</v>
      </c>
      <c r="AIM36">
        <v>1</v>
      </c>
      <c r="AIN36">
        <v>0</v>
      </c>
      <c r="AIO36">
        <v>0</v>
      </c>
      <c r="AIP36">
        <v>0</v>
      </c>
      <c r="AIQ36">
        <v>0</v>
      </c>
      <c r="AIR36">
        <v>0</v>
      </c>
      <c r="AIS36">
        <v>0</v>
      </c>
      <c r="AIT36">
        <v>0</v>
      </c>
      <c r="AIU36">
        <v>0</v>
      </c>
      <c r="AIV36">
        <v>0</v>
      </c>
      <c r="AIY36" t="s">
        <v>1147</v>
      </c>
      <c r="AIZ36">
        <v>1</v>
      </c>
      <c r="AJA36">
        <v>0</v>
      </c>
      <c r="AJB36">
        <v>0</v>
      </c>
      <c r="AJC36">
        <v>0</v>
      </c>
      <c r="AMM36" t="s">
        <v>1219</v>
      </c>
      <c r="AMN36">
        <v>1</v>
      </c>
      <c r="AMO36">
        <v>0</v>
      </c>
      <c r="AMP36">
        <v>0</v>
      </c>
      <c r="AMQ36">
        <v>0</v>
      </c>
      <c r="AMR36">
        <v>0</v>
      </c>
      <c r="AMS36">
        <v>0</v>
      </c>
      <c r="AMU36" t="s">
        <v>1133</v>
      </c>
      <c r="AMV36" t="s">
        <v>1150</v>
      </c>
      <c r="ANG36" t="s">
        <v>1135</v>
      </c>
      <c r="ANH36">
        <v>0</v>
      </c>
      <c r="ANI36">
        <v>0</v>
      </c>
      <c r="ANJ36">
        <v>0</v>
      </c>
      <c r="ANK36">
        <v>0</v>
      </c>
      <c r="ANL36">
        <v>0</v>
      </c>
      <c r="ANM36">
        <v>0</v>
      </c>
      <c r="ANN36">
        <v>0</v>
      </c>
      <c r="ANO36">
        <v>1</v>
      </c>
      <c r="ANP36">
        <v>0</v>
      </c>
      <c r="ANU36">
        <v>384127911</v>
      </c>
      <c r="ANV36" s="2">
        <v>44943.664398148147</v>
      </c>
      <c r="ANY36" t="s">
        <v>1137</v>
      </c>
      <c r="ANZ36" t="s">
        <v>1138</v>
      </c>
    </row>
    <row r="37" spans="1:939 1027:1066" x14ac:dyDescent="0.35">
      <c r="A37">
        <v>36</v>
      </c>
      <c r="B37" t="s">
        <v>1254</v>
      </c>
      <c r="C37" s="98">
        <v>44943</v>
      </c>
      <c r="D37" t="s">
        <v>1210</v>
      </c>
      <c r="E37" s="2">
        <v>44943.568753657411</v>
      </c>
      <c r="F37" s="2">
        <v>44943.572122164347</v>
      </c>
      <c r="G37" t="s">
        <v>1113</v>
      </c>
      <c r="J37" t="s">
        <v>1114</v>
      </c>
      <c r="K37" s="98">
        <v>44943</v>
      </c>
      <c r="L37" t="s">
        <v>1211</v>
      </c>
      <c r="M37" t="s">
        <v>1212</v>
      </c>
      <c r="N37" t="s">
        <v>1213</v>
      </c>
      <c r="O37" t="s">
        <v>1118</v>
      </c>
      <c r="R37" t="s">
        <v>1119</v>
      </c>
      <c r="S37" t="s">
        <v>1214</v>
      </c>
      <c r="U37" t="s">
        <v>1121</v>
      </c>
      <c r="W37" t="s">
        <v>1140</v>
      </c>
      <c r="Z37" t="s">
        <v>1123</v>
      </c>
      <c r="AA37">
        <v>0</v>
      </c>
      <c r="AB37">
        <v>0</v>
      </c>
      <c r="AC37">
        <v>0</v>
      </c>
      <c r="AD37">
        <v>1</v>
      </c>
      <c r="AE37">
        <v>1</v>
      </c>
      <c r="ED37" t="s">
        <v>1123</v>
      </c>
      <c r="EE37">
        <v>0</v>
      </c>
      <c r="EF37">
        <v>0</v>
      </c>
      <c r="EG37">
        <v>0</v>
      </c>
      <c r="EH37">
        <v>0</v>
      </c>
      <c r="EI37">
        <v>1</v>
      </c>
      <c r="EJ37">
        <v>1</v>
      </c>
      <c r="IM37" t="s">
        <v>1255</v>
      </c>
      <c r="IN37">
        <v>0</v>
      </c>
      <c r="IO37">
        <v>0</v>
      </c>
      <c r="IP37">
        <v>0</v>
      </c>
      <c r="IQ37">
        <v>0</v>
      </c>
      <c r="IR37">
        <v>0</v>
      </c>
      <c r="IS37">
        <v>0</v>
      </c>
      <c r="IT37">
        <v>0</v>
      </c>
      <c r="IU37">
        <v>0</v>
      </c>
      <c r="IV37">
        <v>0</v>
      </c>
      <c r="IW37">
        <v>0</v>
      </c>
      <c r="IX37">
        <v>0</v>
      </c>
      <c r="IY37">
        <v>0</v>
      </c>
      <c r="IZ37">
        <v>1</v>
      </c>
      <c r="JA37">
        <v>0</v>
      </c>
      <c r="JB37">
        <v>0</v>
      </c>
      <c r="JC37">
        <v>0</v>
      </c>
      <c r="JD37">
        <v>1</v>
      </c>
      <c r="JE37">
        <v>3</v>
      </c>
      <c r="OA37" t="s">
        <v>1144</v>
      </c>
      <c r="OB37">
        <v>2000</v>
      </c>
      <c r="OC37" t="s">
        <v>1218</v>
      </c>
      <c r="OF37">
        <v>30</v>
      </c>
      <c r="OG37">
        <v>1</v>
      </c>
      <c r="OH37">
        <v>0</v>
      </c>
      <c r="PE37" t="s">
        <v>1150</v>
      </c>
      <c r="QM37" t="s">
        <v>1147</v>
      </c>
      <c r="QN37">
        <v>1</v>
      </c>
      <c r="QO37">
        <v>0</v>
      </c>
      <c r="QP37">
        <v>0</v>
      </c>
      <c r="QQ37">
        <v>0</v>
      </c>
      <c r="TD37" t="s">
        <v>1123</v>
      </c>
      <c r="TE37">
        <v>0</v>
      </c>
      <c r="TF37">
        <v>0</v>
      </c>
      <c r="TG37">
        <v>0</v>
      </c>
      <c r="TH37">
        <v>0</v>
      </c>
      <c r="TI37">
        <v>0</v>
      </c>
      <c r="TJ37">
        <v>0</v>
      </c>
      <c r="TK37">
        <v>0</v>
      </c>
      <c r="TL37">
        <v>0</v>
      </c>
      <c r="TM37">
        <v>0</v>
      </c>
      <c r="TN37">
        <v>0</v>
      </c>
      <c r="TO37">
        <v>0</v>
      </c>
      <c r="TP37">
        <v>0</v>
      </c>
      <c r="TQ37">
        <v>0</v>
      </c>
      <c r="TR37">
        <v>0</v>
      </c>
      <c r="TS37">
        <v>0</v>
      </c>
      <c r="TT37">
        <v>0</v>
      </c>
      <c r="TU37">
        <v>0</v>
      </c>
      <c r="TV37">
        <v>0</v>
      </c>
      <c r="TW37">
        <v>0</v>
      </c>
      <c r="TX37">
        <v>0</v>
      </c>
      <c r="TY37">
        <v>0</v>
      </c>
      <c r="TZ37">
        <v>0</v>
      </c>
      <c r="UA37">
        <v>0</v>
      </c>
      <c r="UB37">
        <v>0</v>
      </c>
      <c r="UC37">
        <v>0</v>
      </c>
      <c r="UD37">
        <v>0</v>
      </c>
      <c r="UE37">
        <v>0</v>
      </c>
      <c r="UF37">
        <v>1</v>
      </c>
      <c r="UG37">
        <v>1</v>
      </c>
      <c r="AMM37" t="s">
        <v>1219</v>
      </c>
      <c r="AMN37">
        <v>1</v>
      </c>
      <c r="AMO37">
        <v>0</v>
      </c>
      <c r="AMP37">
        <v>0</v>
      </c>
      <c r="AMQ37">
        <v>0</v>
      </c>
      <c r="AMR37">
        <v>0</v>
      </c>
      <c r="AMS37">
        <v>0</v>
      </c>
      <c r="AMU37" t="s">
        <v>1151</v>
      </c>
      <c r="AMV37" t="s">
        <v>1150</v>
      </c>
      <c r="ANG37" t="s">
        <v>1135</v>
      </c>
      <c r="ANH37">
        <v>0</v>
      </c>
      <c r="ANI37">
        <v>0</v>
      </c>
      <c r="ANJ37">
        <v>0</v>
      </c>
      <c r="ANK37">
        <v>0</v>
      </c>
      <c r="ANL37">
        <v>0</v>
      </c>
      <c r="ANM37">
        <v>0</v>
      </c>
      <c r="ANN37">
        <v>0</v>
      </c>
      <c r="ANO37">
        <v>1</v>
      </c>
      <c r="ANP37">
        <v>0</v>
      </c>
      <c r="ANU37">
        <v>384127926</v>
      </c>
      <c r="ANV37" s="2">
        <v>44943.66443287037</v>
      </c>
      <c r="ANY37" t="s">
        <v>1137</v>
      </c>
      <c r="ANZ37" t="s">
        <v>1138</v>
      </c>
    </row>
    <row r="38" spans="1:939 1027:1066" x14ac:dyDescent="0.35">
      <c r="A38">
        <v>37</v>
      </c>
      <c r="B38" t="s">
        <v>1256</v>
      </c>
      <c r="C38" s="98">
        <v>44943</v>
      </c>
      <c r="D38" t="s">
        <v>1210</v>
      </c>
      <c r="E38" s="2">
        <v>44943.597025358788</v>
      </c>
      <c r="F38" s="2">
        <v>44943.599672870383</v>
      </c>
      <c r="G38" t="s">
        <v>1113</v>
      </c>
      <c r="J38" t="s">
        <v>1114</v>
      </c>
      <c r="K38" s="98">
        <v>44943</v>
      </c>
      <c r="L38" t="s">
        <v>1211</v>
      </c>
      <c r="M38" t="s">
        <v>1212</v>
      </c>
      <c r="N38" t="s">
        <v>1213</v>
      </c>
      <c r="O38" t="s">
        <v>1118</v>
      </c>
      <c r="R38" t="s">
        <v>1119</v>
      </c>
      <c r="S38" t="s">
        <v>1214</v>
      </c>
      <c r="U38" t="s">
        <v>1121</v>
      </c>
      <c r="W38" t="s">
        <v>1140</v>
      </c>
      <c r="Z38" t="s">
        <v>1123</v>
      </c>
      <c r="AA38">
        <v>0</v>
      </c>
      <c r="AB38">
        <v>0</v>
      </c>
      <c r="AC38">
        <v>0</v>
      </c>
      <c r="AD38">
        <v>1</v>
      </c>
      <c r="AE38">
        <v>1</v>
      </c>
      <c r="ED38" t="s">
        <v>1123</v>
      </c>
      <c r="EE38">
        <v>0</v>
      </c>
      <c r="EF38">
        <v>0</v>
      </c>
      <c r="EG38">
        <v>0</v>
      </c>
      <c r="EH38">
        <v>0</v>
      </c>
      <c r="EI38">
        <v>1</v>
      </c>
      <c r="EJ38">
        <v>1</v>
      </c>
      <c r="IM38" t="s">
        <v>1123</v>
      </c>
      <c r="IN38">
        <v>0</v>
      </c>
      <c r="IO38">
        <v>0</v>
      </c>
      <c r="IP38">
        <v>0</v>
      </c>
      <c r="IQ38">
        <v>0</v>
      </c>
      <c r="IR38">
        <v>0</v>
      </c>
      <c r="IS38">
        <v>0</v>
      </c>
      <c r="IT38">
        <v>0</v>
      </c>
      <c r="IU38">
        <v>0</v>
      </c>
      <c r="IV38">
        <v>0</v>
      </c>
      <c r="IW38">
        <v>0</v>
      </c>
      <c r="IX38">
        <v>0</v>
      </c>
      <c r="IY38">
        <v>0</v>
      </c>
      <c r="IZ38">
        <v>0</v>
      </c>
      <c r="JA38">
        <v>0</v>
      </c>
      <c r="JB38">
        <v>0</v>
      </c>
      <c r="JC38">
        <v>1</v>
      </c>
      <c r="JD38">
        <v>1</v>
      </c>
      <c r="JE38">
        <v>3</v>
      </c>
      <c r="TD38" t="s">
        <v>1252</v>
      </c>
      <c r="TE38">
        <v>0</v>
      </c>
      <c r="TF38">
        <v>0</v>
      </c>
      <c r="TG38">
        <v>0</v>
      </c>
      <c r="TH38">
        <v>0</v>
      </c>
      <c r="TI38">
        <v>0</v>
      </c>
      <c r="TJ38">
        <v>0</v>
      </c>
      <c r="TK38">
        <v>0</v>
      </c>
      <c r="TL38">
        <v>0</v>
      </c>
      <c r="TM38">
        <v>0</v>
      </c>
      <c r="TN38">
        <v>0</v>
      </c>
      <c r="TO38">
        <v>0</v>
      </c>
      <c r="TP38">
        <v>0</v>
      </c>
      <c r="TQ38">
        <v>0</v>
      </c>
      <c r="TR38">
        <v>1</v>
      </c>
      <c r="TS38">
        <v>0</v>
      </c>
      <c r="TT38">
        <v>0</v>
      </c>
      <c r="TU38">
        <v>0</v>
      </c>
      <c r="TV38">
        <v>0</v>
      </c>
      <c r="TW38">
        <v>0</v>
      </c>
      <c r="TX38">
        <v>0</v>
      </c>
      <c r="TY38">
        <v>0</v>
      </c>
      <c r="TZ38">
        <v>0</v>
      </c>
      <c r="UA38">
        <v>0</v>
      </c>
      <c r="UB38">
        <v>0</v>
      </c>
      <c r="UC38">
        <v>0</v>
      </c>
      <c r="UD38">
        <v>0</v>
      </c>
      <c r="UE38">
        <v>0</v>
      </c>
      <c r="UF38">
        <v>0</v>
      </c>
      <c r="UG38">
        <v>1</v>
      </c>
      <c r="AAL38" t="s">
        <v>1144</v>
      </c>
      <c r="AAM38">
        <v>1300</v>
      </c>
      <c r="AAN38" t="s">
        <v>1161</v>
      </c>
      <c r="AAQ38">
        <v>14</v>
      </c>
      <c r="AAR38">
        <v>1</v>
      </c>
      <c r="AAS38">
        <v>0</v>
      </c>
      <c r="AHD38" t="s">
        <v>1150</v>
      </c>
      <c r="AIY38" t="s">
        <v>1147</v>
      </c>
      <c r="AIZ38">
        <v>1</v>
      </c>
      <c r="AJA38">
        <v>0</v>
      </c>
      <c r="AJB38">
        <v>0</v>
      </c>
      <c r="AJC38">
        <v>0</v>
      </c>
      <c r="AMM38" t="s">
        <v>1219</v>
      </c>
      <c r="AMN38">
        <v>1</v>
      </c>
      <c r="AMO38">
        <v>0</v>
      </c>
      <c r="AMP38">
        <v>0</v>
      </c>
      <c r="AMQ38">
        <v>0</v>
      </c>
      <c r="AMR38">
        <v>0</v>
      </c>
      <c r="AMS38">
        <v>0</v>
      </c>
      <c r="AMU38" t="s">
        <v>1133</v>
      </c>
      <c r="AMV38" t="s">
        <v>1150</v>
      </c>
      <c r="ANG38" t="s">
        <v>1135</v>
      </c>
      <c r="ANH38">
        <v>0</v>
      </c>
      <c r="ANI38">
        <v>0</v>
      </c>
      <c r="ANJ38">
        <v>0</v>
      </c>
      <c r="ANK38">
        <v>0</v>
      </c>
      <c r="ANL38">
        <v>0</v>
      </c>
      <c r="ANM38">
        <v>0</v>
      </c>
      <c r="ANN38">
        <v>0</v>
      </c>
      <c r="ANO38">
        <v>1</v>
      </c>
      <c r="ANP38">
        <v>0</v>
      </c>
      <c r="ANU38">
        <v>384127935</v>
      </c>
      <c r="ANV38" s="2">
        <v>44943.664456018523</v>
      </c>
      <c r="ANY38" t="s">
        <v>1137</v>
      </c>
      <c r="ANZ38" t="s">
        <v>1138</v>
      </c>
    </row>
    <row r="39" spans="1:939 1027:1066" x14ac:dyDescent="0.35">
      <c r="A39">
        <v>38</v>
      </c>
      <c r="B39" t="s">
        <v>1257</v>
      </c>
      <c r="C39" s="98">
        <v>44943</v>
      </c>
      <c r="D39" t="s">
        <v>1210</v>
      </c>
      <c r="E39" s="2">
        <v>44943.450618692128</v>
      </c>
      <c r="F39" s="2">
        <v>44943.457417997677</v>
      </c>
      <c r="G39" t="s">
        <v>1113</v>
      </c>
      <c r="J39" t="s">
        <v>1114</v>
      </c>
      <c r="K39" s="98">
        <v>44943</v>
      </c>
      <c r="L39" t="s">
        <v>1211</v>
      </c>
      <c r="M39" t="s">
        <v>1212</v>
      </c>
      <c r="N39" t="s">
        <v>1213</v>
      </c>
      <c r="O39" t="s">
        <v>1118</v>
      </c>
      <c r="R39" t="s">
        <v>1119</v>
      </c>
      <c r="S39" t="s">
        <v>1214</v>
      </c>
      <c r="U39" t="s">
        <v>1121</v>
      </c>
      <c r="W39" t="s">
        <v>1159</v>
      </c>
      <c r="Z39" t="s">
        <v>1143</v>
      </c>
      <c r="AA39">
        <v>0</v>
      </c>
      <c r="AB39">
        <v>0</v>
      </c>
      <c r="AC39">
        <v>1</v>
      </c>
      <c r="AD39">
        <v>0</v>
      </c>
      <c r="AE39">
        <v>1</v>
      </c>
      <c r="BC39" t="s">
        <v>1144</v>
      </c>
      <c r="BD39" t="s">
        <v>1145</v>
      </c>
      <c r="BE39">
        <v>1</v>
      </c>
      <c r="BF39">
        <v>1</v>
      </c>
      <c r="BG39">
        <v>500</v>
      </c>
      <c r="BH39">
        <v>250</v>
      </c>
      <c r="BI39" t="s">
        <v>1126</v>
      </c>
      <c r="BL39">
        <v>30</v>
      </c>
      <c r="BM39">
        <v>3</v>
      </c>
      <c r="BN39">
        <v>0</v>
      </c>
      <c r="BP39" t="s">
        <v>1150</v>
      </c>
      <c r="CL39" t="s">
        <v>1130</v>
      </c>
      <c r="CM39">
        <v>0</v>
      </c>
      <c r="CN39">
        <v>1</v>
      </c>
      <c r="CO39">
        <v>0</v>
      </c>
      <c r="CP39">
        <v>0</v>
      </c>
      <c r="CQ39" t="s">
        <v>1143</v>
      </c>
      <c r="CR39">
        <v>0</v>
      </c>
      <c r="CS39">
        <v>0</v>
      </c>
      <c r="CT39">
        <v>1</v>
      </c>
      <c r="CU39">
        <v>0</v>
      </c>
      <c r="CV39" t="s">
        <v>1258</v>
      </c>
      <c r="CW39">
        <v>1</v>
      </c>
      <c r="CX39">
        <v>0</v>
      </c>
      <c r="CY39">
        <v>0</v>
      </c>
      <c r="CZ39">
        <v>0</v>
      </c>
      <c r="DA39">
        <v>0</v>
      </c>
      <c r="DB39">
        <v>0</v>
      </c>
      <c r="DC39">
        <v>0</v>
      </c>
      <c r="DD39">
        <v>0</v>
      </c>
      <c r="DE39">
        <v>0</v>
      </c>
      <c r="DF39">
        <v>0</v>
      </c>
      <c r="DG39">
        <v>0</v>
      </c>
      <c r="DH39">
        <v>0</v>
      </c>
      <c r="ED39" t="s">
        <v>1123</v>
      </c>
      <c r="EE39">
        <v>0</v>
      </c>
      <c r="EF39">
        <v>0</v>
      </c>
      <c r="EG39">
        <v>0</v>
      </c>
      <c r="EH39">
        <v>0</v>
      </c>
      <c r="EI39">
        <v>1</v>
      </c>
      <c r="EJ39">
        <v>1</v>
      </c>
      <c r="IM39" t="s">
        <v>1123</v>
      </c>
      <c r="IN39">
        <v>0</v>
      </c>
      <c r="IO39">
        <v>0</v>
      </c>
      <c r="IP39">
        <v>0</v>
      </c>
      <c r="IQ39">
        <v>0</v>
      </c>
      <c r="IR39">
        <v>0</v>
      </c>
      <c r="IS39">
        <v>0</v>
      </c>
      <c r="IT39">
        <v>0</v>
      </c>
      <c r="IU39">
        <v>0</v>
      </c>
      <c r="IV39">
        <v>0</v>
      </c>
      <c r="IW39">
        <v>0</v>
      </c>
      <c r="IX39">
        <v>0</v>
      </c>
      <c r="IY39">
        <v>0</v>
      </c>
      <c r="IZ39">
        <v>0</v>
      </c>
      <c r="JA39">
        <v>0</v>
      </c>
      <c r="JB39">
        <v>0</v>
      </c>
      <c r="JC39">
        <v>1</v>
      </c>
      <c r="JD39">
        <v>1</v>
      </c>
      <c r="JE39">
        <v>3</v>
      </c>
      <c r="TD39" t="s">
        <v>1123</v>
      </c>
      <c r="TE39">
        <v>0</v>
      </c>
      <c r="TF39">
        <v>0</v>
      </c>
      <c r="TG39">
        <v>0</v>
      </c>
      <c r="TH39">
        <v>0</v>
      </c>
      <c r="TI39">
        <v>0</v>
      </c>
      <c r="TJ39">
        <v>0</v>
      </c>
      <c r="TK39">
        <v>0</v>
      </c>
      <c r="TL39">
        <v>0</v>
      </c>
      <c r="TM39">
        <v>0</v>
      </c>
      <c r="TN39">
        <v>0</v>
      </c>
      <c r="TO39">
        <v>0</v>
      </c>
      <c r="TP39">
        <v>0</v>
      </c>
      <c r="TQ39">
        <v>0</v>
      </c>
      <c r="TR39">
        <v>0</v>
      </c>
      <c r="TS39">
        <v>0</v>
      </c>
      <c r="TT39">
        <v>0</v>
      </c>
      <c r="TU39">
        <v>0</v>
      </c>
      <c r="TV39">
        <v>0</v>
      </c>
      <c r="TW39">
        <v>0</v>
      </c>
      <c r="TX39">
        <v>0</v>
      </c>
      <c r="TY39">
        <v>0</v>
      </c>
      <c r="TZ39">
        <v>0</v>
      </c>
      <c r="UA39">
        <v>0</v>
      </c>
      <c r="UB39">
        <v>0</v>
      </c>
      <c r="UC39">
        <v>0</v>
      </c>
      <c r="UD39">
        <v>0</v>
      </c>
      <c r="UE39">
        <v>0</v>
      </c>
      <c r="UF39">
        <v>1</v>
      </c>
      <c r="UG39">
        <v>1</v>
      </c>
      <c r="AMM39" t="s">
        <v>1219</v>
      </c>
      <c r="AMN39">
        <v>1</v>
      </c>
      <c r="AMO39">
        <v>0</v>
      </c>
      <c r="AMP39">
        <v>0</v>
      </c>
      <c r="AMQ39">
        <v>0</v>
      </c>
      <c r="AMR39">
        <v>0</v>
      </c>
      <c r="AMS39">
        <v>0</v>
      </c>
      <c r="AMU39" t="s">
        <v>1151</v>
      </c>
      <c r="AMV39" t="s">
        <v>1150</v>
      </c>
      <c r="ANG39" t="s">
        <v>1135</v>
      </c>
      <c r="ANH39">
        <v>0</v>
      </c>
      <c r="ANI39">
        <v>0</v>
      </c>
      <c r="ANJ39">
        <v>0</v>
      </c>
      <c r="ANK39">
        <v>0</v>
      </c>
      <c r="ANL39">
        <v>0</v>
      </c>
      <c r="ANM39">
        <v>0</v>
      </c>
      <c r="ANN39">
        <v>0</v>
      </c>
      <c r="ANO39">
        <v>1</v>
      </c>
      <c r="ANP39">
        <v>0</v>
      </c>
      <c r="ANU39">
        <v>384127937</v>
      </c>
      <c r="ANV39" s="2">
        <v>44943.664456018523</v>
      </c>
      <c r="ANY39" t="s">
        <v>1137</v>
      </c>
      <c r="ANZ39" t="s">
        <v>1138</v>
      </c>
    </row>
    <row r="40" spans="1:939 1027:1066" x14ac:dyDescent="0.35">
      <c r="A40">
        <v>39</v>
      </c>
      <c r="B40" t="s">
        <v>1259</v>
      </c>
      <c r="C40" s="98">
        <v>44943</v>
      </c>
      <c r="D40" t="s">
        <v>1210</v>
      </c>
      <c r="E40" s="2">
        <v>44943.613490370371</v>
      </c>
      <c r="F40" s="2">
        <v>44943.618304444448</v>
      </c>
      <c r="G40" t="s">
        <v>1113</v>
      </c>
      <c r="J40" t="s">
        <v>1114</v>
      </c>
      <c r="K40" s="98">
        <v>44943</v>
      </c>
      <c r="L40" t="s">
        <v>1211</v>
      </c>
      <c r="M40" t="s">
        <v>1212</v>
      </c>
      <c r="N40" t="s">
        <v>1213</v>
      </c>
      <c r="O40" t="s">
        <v>1118</v>
      </c>
      <c r="R40" t="s">
        <v>1119</v>
      </c>
      <c r="S40" t="s">
        <v>1214</v>
      </c>
      <c r="U40" t="s">
        <v>1121</v>
      </c>
      <c r="W40" t="s">
        <v>1140</v>
      </c>
      <c r="Z40" t="s">
        <v>1123</v>
      </c>
      <c r="AA40">
        <v>0</v>
      </c>
      <c r="AB40">
        <v>0</v>
      </c>
      <c r="AC40">
        <v>0</v>
      </c>
      <c r="AD40">
        <v>1</v>
      </c>
      <c r="AE40">
        <v>1</v>
      </c>
      <c r="ED40" t="s">
        <v>1123</v>
      </c>
      <c r="EE40">
        <v>0</v>
      </c>
      <c r="EF40">
        <v>0</v>
      </c>
      <c r="EG40">
        <v>0</v>
      </c>
      <c r="EH40">
        <v>0</v>
      </c>
      <c r="EI40">
        <v>1</v>
      </c>
      <c r="EJ40">
        <v>1</v>
      </c>
      <c r="IM40" t="s">
        <v>1123</v>
      </c>
      <c r="IN40">
        <v>0</v>
      </c>
      <c r="IO40">
        <v>0</v>
      </c>
      <c r="IP40">
        <v>0</v>
      </c>
      <c r="IQ40">
        <v>0</v>
      </c>
      <c r="IR40">
        <v>0</v>
      </c>
      <c r="IS40">
        <v>0</v>
      </c>
      <c r="IT40">
        <v>0</v>
      </c>
      <c r="IU40">
        <v>0</v>
      </c>
      <c r="IV40">
        <v>0</v>
      </c>
      <c r="IW40">
        <v>0</v>
      </c>
      <c r="IX40">
        <v>0</v>
      </c>
      <c r="IY40">
        <v>0</v>
      </c>
      <c r="IZ40">
        <v>0</v>
      </c>
      <c r="JA40">
        <v>0</v>
      </c>
      <c r="JB40">
        <v>0</v>
      </c>
      <c r="JC40">
        <v>1</v>
      </c>
      <c r="JD40">
        <v>1</v>
      </c>
      <c r="JE40">
        <v>3</v>
      </c>
      <c r="TD40" t="s">
        <v>1260</v>
      </c>
      <c r="TE40">
        <v>0</v>
      </c>
      <c r="TF40">
        <v>0</v>
      </c>
      <c r="TG40">
        <v>0</v>
      </c>
      <c r="TH40">
        <v>0</v>
      </c>
      <c r="TI40">
        <v>0</v>
      </c>
      <c r="TJ40">
        <v>0</v>
      </c>
      <c r="TK40">
        <v>0</v>
      </c>
      <c r="TL40">
        <v>0</v>
      </c>
      <c r="TM40">
        <v>0</v>
      </c>
      <c r="TN40">
        <v>0</v>
      </c>
      <c r="TO40">
        <v>0</v>
      </c>
      <c r="TP40">
        <v>1</v>
      </c>
      <c r="TQ40">
        <v>1</v>
      </c>
      <c r="TR40">
        <v>0</v>
      </c>
      <c r="TS40">
        <v>0</v>
      </c>
      <c r="TT40">
        <v>0</v>
      </c>
      <c r="TU40">
        <v>0</v>
      </c>
      <c r="TV40">
        <v>0</v>
      </c>
      <c r="TW40">
        <v>0</v>
      </c>
      <c r="TX40">
        <v>0</v>
      </c>
      <c r="TY40">
        <v>0</v>
      </c>
      <c r="TZ40">
        <v>0</v>
      </c>
      <c r="UA40">
        <v>0</v>
      </c>
      <c r="UB40">
        <v>0</v>
      </c>
      <c r="UC40">
        <v>0</v>
      </c>
      <c r="UD40">
        <v>0</v>
      </c>
      <c r="UE40">
        <v>0</v>
      </c>
      <c r="UF40">
        <v>0</v>
      </c>
      <c r="UG40">
        <v>2</v>
      </c>
      <c r="ZT40" t="s">
        <v>1144</v>
      </c>
      <c r="ZU40">
        <v>3750</v>
      </c>
      <c r="ZV40" t="s">
        <v>1166</v>
      </c>
      <c r="ZY40">
        <v>2</v>
      </c>
      <c r="ZZ40">
        <v>1</v>
      </c>
      <c r="AAA40">
        <v>0</v>
      </c>
      <c r="AAC40" t="s">
        <v>1144</v>
      </c>
      <c r="AAD40">
        <v>3000</v>
      </c>
      <c r="AAE40" t="s">
        <v>1166</v>
      </c>
      <c r="AAH40">
        <v>2</v>
      </c>
      <c r="AAI40">
        <v>1</v>
      </c>
      <c r="AAJ40">
        <v>0</v>
      </c>
      <c r="AHD40" t="s">
        <v>1150</v>
      </c>
      <c r="AIY40" t="s">
        <v>1147</v>
      </c>
      <c r="AIZ40">
        <v>1</v>
      </c>
      <c r="AJA40">
        <v>0</v>
      </c>
      <c r="AJB40">
        <v>0</v>
      </c>
      <c r="AJC40">
        <v>0</v>
      </c>
      <c r="AMM40" t="s">
        <v>1219</v>
      </c>
      <c r="AMN40">
        <v>1</v>
      </c>
      <c r="AMO40">
        <v>0</v>
      </c>
      <c r="AMP40">
        <v>0</v>
      </c>
      <c r="AMQ40">
        <v>0</v>
      </c>
      <c r="AMR40">
        <v>0</v>
      </c>
      <c r="AMS40">
        <v>0</v>
      </c>
      <c r="AMU40" t="s">
        <v>1133</v>
      </c>
      <c r="AMV40" t="s">
        <v>1150</v>
      </c>
      <c r="ANG40" t="s">
        <v>1135</v>
      </c>
      <c r="ANH40">
        <v>0</v>
      </c>
      <c r="ANI40">
        <v>0</v>
      </c>
      <c r="ANJ40">
        <v>0</v>
      </c>
      <c r="ANK40">
        <v>0</v>
      </c>
      <c r="ANL40">
        <v>0</v>
      </c>
      <c r="ANM40">
        <v>0</v>
      </c>
      <c r="ANN40">
        <v>0</v>
      </c>
      <c r="ANO40">
        <v>1</v>
      </c>
      <c r="ANP40">
        <v>0</v>
      </c>
      <c r="ANU40">
        <v>384127950</v>
      </c>
      <c r="ANV40" s="2">
        <v>44943.664479166662</v>
      </c>
      <c r="ANY40" t="s">
        <v>1137</v>
      </c>
      <c r="ANZ40" t="s">
        <v>1138</v>
      </c>
    </row>
    <row r="41" spans="1:939 1027:1066" x14ac:dyDescent="0.35">
      <c r="A41">
        <v>40</v>
      </c>
      <c r="B41" t="s">
        <v>1261</v>
      </c>
      <c r="C41" s="98">
        <v>44943</v>
      </c>
      <c r="D41" t="s">
        <v>1210</v>
      </c>
      <c r="E41" s="2">
        <v>44943.462657743054</v>
      </c>
      <c r="F41" s="2">
        <v>44943.471306747677</v>
      </c>
      <c r="G41" t="s">
        <v>1113</v>
      </c>
      <c r="J41" t="s">
        <v>1114</v>
      </c>
      <c r="K41" s="98">
        <v>44943</v>
      </c>
      <c r="L41" t="s">
        <v>1211</v>
      </c>
      <c r="M41" t="s">
        <v>1212</v>
      </c>
      <c r="N41" t="s">
        <v>1213</v>
      </c>
      <c r="O41" t="s">
        <v>1118</v>
      </c>
      <c r="R41" t="s">
        <v>1119</v>
      </c>
      <c r="S41" t="s">
        <v>1214</v>
      </c>
      <c r="U41" t="s">
        <v>1121</v>
      </c>
      <c r="W41" t="s">
        <v>1140</v>
      </c>
      <c r="Z41" t="s">
        <v>1123</v>
      </c>
      <c r="AA41">
        <v>0</v>
      </c>
      <c r="AB41">
        <v>0</v>
      </c>
      <c r="AC41">
        <v>0</v>
      </c>
      <c r="AD41">
        <v>1</v>
      </c>
      <c r="AE41">
        <v>1</v>
      </c>
      <c r="ED41" t="s">
        <v>1123</v>
      </c>
      <c r="EE41">
        <v>0</v>
      </c>
      <c r="EF41">
        <v>0</v>
      </c>
      <c r="EG41">
        <v>0</v>
      </c>
      <c r="EH41">
        <v>0</v>
      </c>
      <c r="EI41">
        <v>1</v>
      </c>
      <c r="EJ41">
        <v>1</v>
      </c>
      <c r="IM41" t="s">
        <v>1262</v>
      </c>
      <c r="IN41">
        <v>1</v>
      </c>
      <c r="IO41">
        <v>1</v>
      </c>
      <c r="IP41">
        <v>1</v>
      </c>
      <c r="IQ41">
        <v>0</v>
      </c>
      <c r="IR41">
        <v>0</v>
      </c>
      <c r="IS41">
        <v>0</v>
      </c>
      <c r="IT41">
        <v>0</v>
      </c>
      <c r="IU41">
        <v>0</v>
      </c>
      <c r="IV41">
        <v>0</v>
      </c>
      <c r="IW41">
        <v>0</v>
      </c>
      <c r="IX41">
        <v>0</v>
      </c>
      <c r="IY41">
        <v>0</v>
      </c>
      <c r="IZ41">
        <v>0</v>
      </c>
      <c r="JA41">
        <v>0</v>
      </c>
      <c r="JB41">
        <v>0</v>
      </c>
      <c r="JC41">
        <v>0</v>
      </c>
      <c r="JD41">
        <v>3</v>
      </c>
      <c r="JE41">
        <v>5</v>
      </c>
      <c r="JG41" t="s">
        <v>1144</v>
      </c>
      <c r="JH41">
        <v>500</v>
      </c>
      <c r="JI41" t="s">
        <v>1126</v>
      </c>
      <c r="JL41">
        <v>30</v>
      </c>
      <c r="JM41">
        <v>6</v>
      </c>
      <c r="JN41">
        <v>0</v>
      </c>
      <c r="JP41" t="s">
        <v>1144</v>
      </c>
      <c r="JQ41" t="s">
        <v>1127</v>
      </c>
      <c r="JR41">
        <v>1</v>
      </c>
      <c r="JS41">
        <v>1</v>
      </c>
      <c r="JT41">
        <v>9000</v>
      </c>
      <c r="JU41">
        <v>100</v>
      </c>
      <c r="JV41" t="s">
        <v>1126</v>
      </c>
      <c r="JY41">
        <v>7</v>
      </c>
      <c r="JZ41">
        <v>3</v>
      </c>
      <c r="KA41">
        <v>0</v>
      </c>
      <c r="KC41" t="s">
        <v>1144</v>
      </c>
      <c r="KD41" t="s">
        <v>1202</v>
      </c>
      <c r="KE41">
        <v>0</v>
      </c>
      <c r="KF41">
        <v>1</v>
      </c>
      <c r="KG41">
        <v>1</v>
      </c>
      <c r="KI41">
        <v>27500</v>
      </c>
      <c r="KJ41">
        <v>45000</v>
      </c>
      <c r="KK41" t="s">
        <v>1155</v>
      </c>
      <c r="KN41">
        <v>40</v>
      </c>
      <c r="KO41">
        <v>3</v>
      </c>
      <c r="KP41">
        <v>0</v>
      </c>
      <c r="PE41" t="s">
        <v>1150</v>
      </c>
      <c r="QM41" t="s">
        <v>1130</v>
      </c>
      <c r="QN41">
        <v>0</v>
      </c>
      <c r="QO41">
        <v>1</v>
      </c>
      <c r="QP41">
        <v>0</v>
      </c>
      <c r="QQ41">
        <v>0</v>
      </c>
      <c r="QR41" t="s">
        <v>1262</v>
      </c>
      <c r="QS41">
        <v>1</v>
      </c>
      <c r="QT41">
        <v>1</v>
      </c>
      <c r="QU41">
        <v>1</v>
      </c>
      <c r="QV41">
        <v>0</v>
      </c>
      <c r="QW41">
        <v>0</v>
      </c>
      <c r="QX41">
        <v>0</v>
      </c>
      <c r="QY41">
        <v>0</v>
      </c>
      <c r="QZ41">
        <v>0</v>
      </c>
      <c r="RA41">
        <v>0</v>
      </c>
      <c r="RB41">
        <v>0</v>
      </c>
      <c r="RC41">
        <v>0</v>
      </c>
      <c r="RD41">
        <v>0</v>
      </c>
      <c r="RE41">
        <v>0</v>
      </c>
      <c r="RF41">
        <v>0</v>
      </c>
      <c r="RG41">
        <v>0</v>
      </c>
      <c r="RH41">
        <v>0</v>
      </c>
      <c r="RI41" t="s">
        <v>1131</v>
      </c>
      <c r="RJ41">
        <v>0</v>
      </c>
      <c r="RK41">
        <v>0</v>
      </c>
      <c r="RL41">
        <v>0</v>
      </c>
      <c r="RM41">
        <v>0</v>
      </c>
      <c r="RN41">
        <v>0</v>
      </c>
      <c r="RO41">
        <v>1</v>
      </c>
      <c r="RP41">
        <v>0</v>
      </c>
      <c r="RQ41">
        <v>0</v>
      </c>
      <c r="RR41">
        <v>0</v>
      </c>
      <c r="RS41">
        <v>0</v>
      </c>
      <c r="RT41">
        <v>0</v>
      </c>
      <c r="RU41">
        <v>0</v>
      </c>
      <c r="TD41" t="s">
        <v>1123</v>
      </c>
      <c r="TE41">
        <v>0</v>
      </c>
      <c r="TF41">
        <v>0</v>
      </c>
      <c r="TG41">
        <v>0</v>
      </c>
      <c r="TH41">
        <v>0</v>
      </c>
      <c r="TI41">
        <v>0</v>
      </c>
      <c r="TJ41">
        <v>0</v>
      </c>
      <c r="TK41">
        <v>0</v>
      </c>
      <c r="TL41">
        <v>0</v>
      </c>
      <c r="TM41">
        <v>0</v>
      </c>
      <c r="TN41">
        <v>0</v>
      </c>
      <c r="TO41">
        <v>0</v>
      </c>
      <c r="TP41">
        <v>0</v>
      </c>
      <c r="TQ41">
        <v>0</v>
      </c>
      <c r="TR41">
        <v>0</v>
      </c>
      <c r="TS41">
        <v>0</v>
      </c>
      <c r="TT41">
        <v>0</v>
      </c>
      <c r="TU41">
        <v>0</v>
      </c>
      <c r="TV41">
        <v>0</v>
      </c>
      <c r="TW41">
        <v>0</v>
      </c>
      <c r="TX41">
        <v>0</v>
      </c>
      <c r="TY41">
        <v>0</v>
      </c>
      <c r="TZ41">
        <v>0</v>
      </c>
      <c r="UA41">
        <v>0</v>
      </c>
      <c r="UB41">
        <v>0</v>
      </c>
      <c r="UC41">
        <v>0</v>
      </c>
      <c r="UD41">
        <v>0</v>
      </c>
      <c r="UE41">
        <v>0</v>
      </c>
      <c r="UF41">
        <v>1</v>
      </c>
      <c r="UG41">
        <v>1</v>
      </c>
      <c r="AMM41" t="s">
        <v>1132</v>
      </c>
      <c r="AMN41">
        <v>1</v>
      </c>
      <c r="AMO41">
        <v>0</v>
      </c>
      <c r="AMP41">
        <v>0</v>
      </c>
      <c r="AMQ41">
        <v>1</v>
      </c>
      <c r="AMR41">
        <v>0</v>
      </c>
      <c r="AMS41">
        <v>0</v>
      </c>
      <c r="AMU41" t="s">
        <v>1151</v>
      </c>
      <c r="AMV41" t="s">
        <v>1150</v>
      </c>
      <c r="ANG41" t="s">
        <v>1135</v>
      </c>
      <c r="ANH41">
        <v>0</v>
      </c>
      <c r="ANI41">
        <v>0</v>
      </c>
      <c r="ANJ41">
        <v>0</v>
      </c>
      <c r="ANK41">
        <v>0</v>
      </c>
      <c r="ANL41">
        <v>0</v>
      </c>
      <c r="ANM41">
        <v>0</v>
      </c>
      <c r="ANN41">
        <v>0</v>
      </c>
      <c r="ANO41">
        <v>1</v>
      </c>
      <c r="ANP41">
        <v>0</v>
      </c>
      <c r="ANU41">
        <v>384127956</v>
      </c>
      <c r="ANV41" s="2">
        <v>44943.664490740739</v>
      </c>
      <c r="ANY41" t="s">
        <v>1137</v>
      </c>
      <c r="ANZ41" t="s">
        <v>1138</v>
      </c>
    </row>
    <row r="42" spans="1:939 1027:1066" x14ac:dyDescent="0.35">
      <c r="A42">
        <v>41</v>
      </c>
      <c r="B42" t="s">
        <v>1263</v>
      </c>
      <c r="C42" s="98">
        <v>44943</v>
      </c>
      <c r="D42" t="s">
        <v>1210</v>
      </c>
      <c r="E42" s="2">
        <v>44943.578372187512</v>
      </c>
      <c r="F42" s="2">
        <v>44943.58158150463</v>
      </c>
      <c r="G42" t="s">
        <v>1113</v>
      </c>
      <c r="J42" t="s">
        <v>1114</v>
      </c>
      <c r="K42" s="98">
        <v>44943</v>
      </c>
      <c r="L42" t="s">
        <v>1211</v>
      </c>
      <c r="M42" t="s">
        <v>1212</v>
      </c>
      <c r="N42" t="s">
        <v>1213</v>
      </c>
      <c r="O42" t="s">
        <v>1118</v>
      </c>
      <c r="R42" t="s">
        <v>1119</v>
      </c>
      <c r="S42" t="s">
        <v>1214</v>
      </c>
      <c r="U42" t="s">
        <v>1121</v>
      </c>
      <c r="W42" t="s">
        <v>1159</v>
      </c>
      <c r="Z42" t="s">
        <v>1123</v>
      </c>
      <c r="AA42">
        <v>0</v>
      </c>
      <c r="AB42">
        <v>0</v>
      </c>
      <c r="AC42">
        <v>0</v>
      </c>
      <c r="AD42">
        <v>1</v>
      </c>
      <c r="AE42">
        <v>1</v>
      </c>
      <c r="ED42" t="s">
        <v>1123</v>
      </c>
      <c r="EE42">
        <v>0</v>
      </c>
      <c r="EF42">
        <v>0</v>
      </c>
      <c r="EG42">
        <v>0</v>
      </c>
      <c r="EH42">
        <v>0</v>
      </c>
      <c r="EI42">
        <v>1</v>
      </c>
      <c r="EJ42">
        <v>1</v>
      </c>
      <c r="IM42" t="s">
        <v>1183</v>
      </c>
      <c r="IN42">
        <v>0</v>
      </c>
      <c r="IO42">
        <v>0</v>
      </c>
      <c r="IP42">
        <v>0</v>
      </c>
      <c r="IQ42">
        <v>0</v>
      </c>
      <c r="IR42">
        <v>0</v>
      </c>
      <c r="IS42">
        <v>0</v>
      </c>
      <c r="IT42">
        <v>0</v>
      </c>
      <c r="IU42">
        <v>0</v>
      </c>
      <c r="IV42">
        <v>0</v>
      </c>
      <c r="IW42">
        <v>0</v>
      </c>
      <c r="IX42">
        <v>0</v>
      </c>
      <c r="IY42">
        <v>0</v>
      </c>
      <c r="IZ42">
        <v>0</v>
      </c>
      <c r="JA42">
        <v>0</v>
      </c>
      <c r="JB42">
        <v>1</v>
      </c>
      <c r="JC42">
        <v>0</v>
      </c>
      <c r="JD42">
        <v>1</v>
      </c>
      <c r="JE42">
        <v>3</v>
      </c>
      <c r="OV42" t="s">
        <v>1144</v>
      </c>
      <c r="OW42">
        <v>300</v>
      </c>
      <c r="OX42" t="s">
        <v>1218</v>
      </c>
      <c r="PA42">
        <v>40</v>
      </c>
      <c r="PB42">
        <v>1</v>
      </c>
      <c r="PC42">
        <v>0</v>
      </c>
      <c r="PE42" t="s">
        <v>1150</v>
      </c>
      <c r="QM42" t="s">
        <v>1147</v>
      </c>
      <c r="QN42">
        <v>1</v>
      </c>
      <c r="QO42">
        <v>0</v>
      </c>
      <c r="QP42">
        <v>0</v>
      </c>
      <c r="QQ42">
        <v>0</v>
      </c>
      <c r="TD42" t="s">
        <v>1123</v>
      </c>
      <c r="TE42">
        <v>0</v>
      </c>
      <c r="TF42">
        <v>0</v>
      </c>
      <c r="TG42">
        <v>0</v>
      </c>
      <c r="TH42">
        <v>0</v>
      </c>
      <c r="TI42">
        <v>0</v>
      </c>
      <c r="TJ42">
        <v>0</v>
      </c>
      <c r="TK42">
        <v>0</v>
      </c>
      <c r="TL42">
        <v>0</v>
      </c>
      <c r="TM42">
        <v>0</v>
      </c>
      <c r="TN42">
        <v>0</v>
      </c>
      <c r="TO42">
        <v>0</v>
      </c>
      <c r="TP42">
        <v>0</v>
      </c>
      <c r="TQ42">
        <v>0</v>
      </c>
      <c r="TR42">
        <v>0</v>
      </c>
      <c r="TS42">
        <v>0</v>
      </c>
      <c r="TT42">
        <v>0</v>
      </c>
      <c r="TU42">
        <v>0</v>
      </c>
      <c r="TV42">
        <v>0</v>
      </c>
      <c r="TW42">
        <v>0</v>
      </c>
      <c r="TX42">
        <v>0</v>
      </c>
      <c r="TY42">
        <v>0</v>
      </c>
      <c r="TZ42">
        <v>0</v>
      </c>
      <c r="UA42">
        <v>0</v>
      </c>
      <c r="UB42">
        <v>0</v>
      </c>
      <c r="UC42">
        <v>0</v>
      </c>
      <c r="UD42">
        <v>0</v>
      </c>
      <c r="UE42">
        <v>0</v>
      </c>
      <c r="UF42">
        <v>1</v>
      </c>
      <c r="UG42">
        <v>1</v>
      </c>
      <c r="AMM42" t="s">
        <v>1219</v>
      </c>
      <c r="AMN42">
        <v>1</v>
      </c>
      <c r="AMO42">
        <v>0</v>
      </c>
      <c r="AMP42">
        <v>0</v>
      </c>
      <c r="AMQ42">
        <v>0</v>
      </c>
      <c r="AMR42">
        <v>0</v>
      </c>
      <c r="AMS42">
        <v>0</v>
      </c>
      <c r="AMU42" t="s">
        <v>1151</v>
      </c>
      <c r="AMV42" t="s">
        <v>1150</v>
      </c>
      <c r="ANG42" t="s">
        <v>1135</v>
      </c>
      <c r="ANH42">
        <v>0</v>
      </c>
      <c r="ANI42">
        <v>0</v>
      </c>
      <c r="ANJ42">
        <v>0</v>
      </c>
      <c r="ANK42">
        <v>0</v>
      </c>
      <c r="ANL42">
        <v>0</v>
      </c>
      <c r="ANM42">
        <v>0</v>
      </c>
      <c r="ANN42">
        <v>0</v>
      </c>
      <c r="ANO42">
        <v>1</v>
      </c>
      <c r="ANP42">
        <v>0</v>
      </c>
      <c r="ANU42">
        <v>384127958</v>
      </c>
      <c r="ANV42" s="2">
        <v>44943.664490740739</v>
      </c>
      <c r="ANY42" t="s">
        <v>1137</v>
      </c>
      <c r="ANZ42" t="s">
        <v>1138</v>
      </c>
    </row>
    <row r="43" spans="1:939 1027:1066" x14ac:dyDescent="0.35">
      <c r="A43">
        <v>42</v>
      </c>
      <c r="B43" t="s">
        <v>1264</v>
      </c>
      <c r="C43" s="98">
        <v>44943</v>
      </c>
      <c r="D43" t="s">
        <v>1210</v>
      </c>
      <c r="E43" s="2">
        <v>44943.474201539357</v>
      </c>
      <c r="F43" s="2">
        <v>44943.482408807868</v>
      </c>
      <c r="G43" t="s">
        <v>1113</v>
      </c>
      <c r="J43" t="s">
        <v>1114</v>
      </c>
      <c r="K43" s="98">
        <v>44943</v>
      </c>
      <c r="L43" t="s">
        <v>1211</v>
      </c>
      <c r="M43" t="s">
        <v>1212</v>
      </c>
      <c r="N43" t="s">
        <v>1213</v>
      </c>
      <c r="O43" t="s">
        <v>1118</v>
      </c>
      <c r="R43" t="s">
        <v>1119</v>
      </c>
      <c r="S43" t="s">
        <v>1214</v>
      </c>
      <c r="U43" t="s">
        <v>1121</v>
      </c>
      <c r="W43" t="s">
        <v>1159</v>
      </c>
      <c r="Z43" t="s">
        <v>1123</v>
      </c>
      <c r="AA43">
        <v>0</v>
      </c>
      <c r="AB43">
        <v>0</v>
      </c>
      <c r="AC43">
        <v>0</v>
      </c>
      <c r="AD43">
        <v>1</v>
      </c>
      <c r="AE43">
        <v>1</v>
      </c>
      <c r="ED43" t="s">
        <v>1123</v>
      </c>
      <c r="EE43">
        <v>0</v>
      </c>
      <c r="EF43">
        <v>0</v>
      </c>
      <c r="EG43">
        <v>0</v>
      </c>
      <c r="EH43">
        <v>0</v>
      </c>
      <c r="EI43">
        <v>1</v>
      </c>
      <c r="EJ43">
        <v>1</v>
      </c>
      <c r="IM43" t="s">
        <v>1265</v>
      </c>
      <c r="IN43">
        <v>0</v>
      </c>
      <c r="IO43">
        <v>0</v>
      </c>
      <c r="IP43">
        <v>1</v>
      </c>
      <c r="IQ43">
        <v>0</v>
      </c>
      <c r="IR43">
        <v>0</v>
      </c>
      <c r="IS43">
        <v>0</v>
      </c>
      <c r="IT43">
        <v>0</v>
      </c>
      <c r="IU43">
        <v>0</v>
      </c>
      <c r="IV43">
        <v>0</v>
      </c>
      <c r="IW43">
        <v>0</v>
      </c>
      <c r="IX43">
        <v>0</v>
      </c>
      <c r="IY43">
        <v>0</v>
      </c>
      <c r="IZ43">
        <v>0</v>
      </c>
      <c r="JA43">
        <v>0</v>
      </c>
      <c r="JB43">
        <v>0</v>
      </c>
      <c r="JC43">
        <v>0</v>
      </c>
      <c r="JD43">
        <v>1</v>
      </c>
      <c r="JE43">
        <v>3</v>
      </c>
      <c r="KC43" t="s">
        <v>1144</v>
      </c>
      <c r="KD43" t="s">
        <v>1202</v>
      </c>
      <c r="KE43">
        <v>0</v>
      </c>
      <c r="KF43">
        <v>1</v>
      </c>
      <c r="KG43">
        <v>1</v>
      </c>
      <c r="KI43">
        <v>27000</v>
      </c>
      <c r="KJ43">
        <v>48500</v>
      </c>
      <c r="KK43" t="s">
        <v>1155</v>
      </c>
      <c r="KN43">
        <v>15</v>
      </c>
      <c r="KO43">
        <v>3</v>
      </c>
      <c r="KP43">
        <v>0</v>
      </c>
      <c r="PE43" t="s">
        <v>1150</v>
      </c>
      <c r="QM43" t="s">
        <v>1147</v>
      </c>
      <c r="QN43">
        <v>1</v>
      </c>
      <c r="QO43">
        <v>0</v>
      </c>
      <c r="QP43">
        <v>0</v>
      </c>
      <c r="QQ43">
        <v>0</v>
      </c>
      <c r="TD43" t="s">
        <v>1123</v>
      </c>
      <c r="TE43">
        <v>0</v>
      </c>
      <c r="TF43">
        <v>0</v>
      </c>
      <c r="TG43">
        <v>0</v>
      </c>
      <c r="TH43">
        <v>0</v>
      </c>
      <c r="TI43">
        <v>0</v>
      </c>
      <c r="TJ43">
        <v>0</v>
      </c>
      <c r="TK43">
        <v>0</v>
      </c>
      <c r="TL43">
        <v>0</v>
      </c>
      <c r="TM43">
        <v>0</v>
      </c>
      <c r="TN43">
        <v>0</v>
      </c>
      <c r="TO43">
        <v>0</v>
      </c>
      <c r="TP43">
        <v>0</v>
      </c>
      <c r="TQ43">
        <v>0</v>
      </c>
      <c r="TR43">
        <v>0</v>
      </c>
      <c r="TS43">
        <v>0</v>
      </c>
      <c r="TT43">
        <v>0</v>
      </c>
      <c r="TU43">
        <v>0</v>
      </c>
      <c r="TV43">
        <v>0</v>
      </c>
      <c r="TW43">
        <v>0</v>
      </c>
      <c r="TX43">
        <v>0</v>
      </c>
      <c r="TY43">
        <v>0</v>
      </c>
      <c r="TZ43">
        <v>0</v>
      </c>
      <c r="UA43">
        <v>0</v>
      </c>
      <c r="UB43">
        <v>0</v>
      </c>
      <c r="UC43">
        <v>0</v>
      </c>
      <c r="UD43">
        <v>0</v>
      </c>
      <c r="UE43">
        <v>0</v>
      </c>
      <c r="UF43">
        <v>1</v>
      </c>
      <c r="UG43">
        <v>1</v>
      </c>
      <c r="AMM43" t="s">
        <v>1219</v>
      </c>
      <c r="AMN43">
        <v>1</v>
      </c>
      <c r="AMO43">
        <v>0</v>
      </c>
      <c r="AMP43">
        <v>0</v>
      </c>
      <c r="AMQ43">
        <v>0</v>
      </c>
      <c r="AMR43">
        <v>0</v>
      </c>
      <c r="AMS43">
        <v>0</v>
      </c>
      <c r="AMU43" t="s">
        <v>1151</v>
      </c>
      <c r="AMV43" t="s">
        <v>1150</v>
      </c>
      <c r="ANG43" t="s">
        <v>1135</v>
      </c>
      <c r="ANH43">
        <v>0</v>
      </c>
      <c r="ANI43">
        <v>0</v>
      </c>
      <c r="ANJ43">
        <v>0</v>
      </c>
      <c r="ANK43">
        <v>0</v>
      </c>
      <c r="ANL43">
        <v>0</v>
      </c>
      <c r="ANM43">
        <v>0</v>
      </c>
      <c r="ANN43">
        <v>0</v>
      </c>
      <c r="ANO43">
        <v>1</v>
      </c>
      <c r="ANP43">
        <v>0</v>
      </c>
      <c r="ANU43">
        <v>384127972</v>
      </c>
      <c r="ANV43" s="2">
        <v>44943.664513888893</v>
      </c>
      <c r="ANY43" t="s">
        <v>1137</v>
      </c>
      <c r="ANZ43" t="s">
        <v>1138</v>
      </c>
    </row>
    <row r="44" spans="1:939 1027:1066" x14ac:dyDescent="0.35">
      <c r="A44">
        <v>43</v>
      </c>
      <c r="B44" t="s">
        <v>1266</v>
      </c>
      <c r="C44" s="98">
        <v>44943</v>
      </c>
      <c r="D44" t="s">
        <v>1210</v>
      </c>
      <c r="E44" s="2">
        <v>44943.583333425922</v>
      </c>
      <c r="F44" s="2">
        <v>44943.588855057867</v>
      </c>
      <c r="G44" t="s">
        <v>1113</v>
      </c>
      <c r="J44" t="s">
        <v>1114</v>
      </c>
      <c r="K44" s="98">
        <v>44943</v>
      </c>
      <c r="L44" t="s">
        <v>1211</v>
      </c>
      <c r="M44" t="s">
        <v>1212</v>
      </c>
      <c r="N44" t="s">
        <v>1213</v>
      </c>
      <c r="O44" t="s">
        <v>1118</v>
      </c>
      <c r="R44" t="s">
        <v>1119</v>
      </c>
      <c r="S44" t="s">
        <v>1214</v>
      </c>
      <c r="U44" t="s">
        <v>1121</v>
      </c>
      <c r="W44" t="s">
        <v>1159</v>
      </c>
      <c r="Z44" t="s">
        <v>1123</v>
      </c>
      <c r="AA44">
        <v>0</v>
      </c>
      <c r="AB44">
        <v>0</v>
      </c>
      <c r="AC44">
        <v>0</v>
      </c>
      <c r="AD44">
        <v>1</v>
      </c>
      <c r="AE44">
        <v>1</v>
      </c>
      <c r="ED44" t="s">
        <v>1123</v>
      </c>
      <c r="EE44">
        <v>0</v>
      </c>
      <c r="EF44">
        <v>0</v>
      </c>
      <c r="EG44">
        <v>0</v>
      </c>
      <c r="EH44">
        <v>0</v>
      </c>
      <c r="EI44">
        <v>1</v>
      </c>
      <c r="EJ44">
        <v>1</v>
      </c>
      <c r="IM44" t="s">
        <v>1183</v>
      </c>
      <c r="IN44">
        <v>0</v>
      </c>
      <c r="IO44">
        <v>0</v>
      </c>
      <c r="IP44">
        <v>0</v>
      </c>
      <c r="IQ44">
        <v>0</v>
      </c>
      <c r="IR44">
        <v>0</v>
      </c>
      <c r="IS44">
        <v>0</v>
      </c>
      <c r="IT44">
        <v>0</v>
      </c>
      <c r="IU44">
        <v>0</v>
      </c>
      <c r="IV44">
        <v>0</v>
      </c>
      <c r="IW44">
        <v>0</v>
      </c>
      <c r="IX44">
        <v>0</v>
      </c>
      <c r="IY44">
        <v>0</v>
      </c>
      <c r="IZ44">
        <v>0</v>
      </c>
      <c r="JA44">
        <v>0</v>
      </c>
      <c r="JB44">
        <v>1</v>
      </c>
      <c r="JC44">
        <v>0</v>
      </c>
      <c r="JD44">
        <v>1</v>
      </c>
      <c r="JE44">
        <v>3</v>
      </c>
      <c r="OV44" t="s">
        <v>1144</v>
      </c>
      <c r="OW44">
        <v>300</v>
      </c>
      <c r="OX44" t="s">
        <v>1218</v>
      </c>
      <c r="PA44">
        <v>30</v>
      </c>
      <c r="PB44">
        <v>1</v>
      </c>
      <c r="PC44">
        <v>0</v>
      </c>
      <c r="PE44" t="s">
        <v>1150</v>
      </c>
      <c r="QM44" t="s">
        <v>1147</v>
      </c>
      <c r="QN44">
        <v>1</v>
      </c>
      <c r="QO44">
        <v>0</v>
      </c>
      <c r="QP44">
        <v>0</v>
      </c>
      <c r="QQ44">
        <v>0</v>
      </c>
      <c r="TD44" t="s">
        <v>1123</v>
      </c>
      <c r="TE44">
        <v>0</v>
      </c>
      <c r="TF44">
        <v>0</v>
      </c>
      <c r="TG44">
        <v>0</v>
      </c>
      <c r="TH44">
        <v>0</v>
      </c>
      <c r="TI44">
        <v>0</v>
      </c>
      <c r="TJ44">
        <v>0</v>
      </c>
      <c r="TK44">
        <v>0</v>
      </c>
      <c r="TL44">
        <v>0</v>
      </c>
      <c r="TM44">
        <v>0</v>
      </c>
      <c r="TN44">
        <v>0</v>
      </c>
      <c r="TO44">
        <v>0</v>
      </c>
      <c r="TP44">
        <v>0</v>
      </c>
      <c r="TQ44">
        <v>0</v>
      </c>
      <c r="TR44">
        <v>0</v>
      </c>
      <c r="TS44">
        <v>0</v>
      </c>
      <c r="TT44">
        <v>0</v>
      </c>
      <c r="TU44">
        <v>0</v>
      </c>
      <c r="TV44">
        <v>0</v>
      </c>
      <c r="TW44">
        <v>0</v>
      </c>
      <c r="TX44">
        <v>0</v>
      </c>
      <c r="TY44">
        <v>0</v>
      </c>
      <c r="TZ44">
        <v>0</v>
      </c>
      <c r="UA44">
        <v>0</v>
      </c>
      <c r="UB44">
        <v>0</v>
      </c>
      <c r="UC44">
        <v>0</v>
      </c>
      <c r="UD44">
        <v>0</v>
      </c>
      <c r="UE44">
        <v>0</v>
      </c>
      <c r="UF44">
        <v>1</v>
      </c>
      <c r="UG44">
        <v>1</v>
      </c>
      <c r="AMM44" t="s">
        <v>1219</v>
      </c>
      <c r="AMN44">
        <v>1</v>
      </c>
      <c r="AMO44">
        <v>0</v>
      </c>
      <c r="AMP44">
        <v>0</v>
      </c>
      <c r="AMQ44">
        <v>0</v>
      </c>
      <c r="AMR44">
        <v>0</v>
      </c>
      <c r="AMS44">
        <v>0</v>
      </c>
      <c r="AMU44" t="s">
        <v>1151</v>
      </c>
      <c r="AMV44" t="s">
        <v>1150</v>
      </c>
      <c r="ANG44" t="s">
        <v>1135</v>
      </c>
      <c r="ANH44">
        <v>0</v>
      </c>
      <c r="ANI44">
        <v>0</v>
      </c>
      <c r="ANJ44">
        <v>0</v>
      </c>
      <c r="ANK44">
        <v>0</v>
      </c>
      <c r="ANL44">
        <v>0</v>
      </c>
      <c r="ANM44">
        <v>0</v>
      </c>
      <c r="ANN44">
        <v>0</v>
      </c>
      <c r="ANO44">
        <v>1</v>
      </c>
      <c r="ANP44">
        <v>0</v>
      </c>
      <c r="ANU44">
        <v>384128006</v>
      </c>
      <c r="ANV44" s="2">
        <v>44943.664548611108</v>
      </c>
      <c r="ANY44" t="s">
        <v>1137</v>
      </c>
      <c r="ANZ44" t="s">
        <v>1138</v>
      </c>
    </row>
    <row r="45" spans="1:939 1027:1066" x14ac:dyDescent="0.35">
      <c r="A45">
        <v>44</v>
      </c>
      <c r="B45" t="s">
        <v>1267</v>
      </c>
      <c r="C45" s="98">
        <v>44943</v>
      </c>
      <c r="D45" t="s">
        <v>1210</v>
      </c>
      <c r="E45" s="2">
        <v>44943.486813356481</v>
      </c>
      <c r="F45" s="2">
        <v>44943.499900486109</v>
      </c>
      <c r="G45" t="s">
        <v>1113</v>
      </c>
      <c r="J45" t="s">
        <v>1114</v>
      </c>
      <c r="K45" s="98">
        <v>44943</v>
      </c>
      <c r="L45" t="s">
        <v>1211</v>
      </c>
      <c r="M45" t="s">
        <v>1212</v>
      </c>
      <c r="N45" t="s">
        <v>1213</v>
      </c>
      <c r="O45" t="s">
        <v>1118</v>
      </c>
      <c r="R45" t="s">
        <v>1119</v>
      </c>
      <c r="S45" t="s">
        <v>1214</v>
      </c>
      <c r="U45" t="s">
        <v>1121</v>
      </c>
      <c r="W45" t="s">
        <v>1140</v>
      </c>
      <c r="Z45" t="s">
        <v>1123</v>
      </c>
      <c r="AA45">
        <v>0</v>
      </c>
      <c r="AB45">
        <v>0</v>
      </c>
      <c r="AC45">
        <v>0</v>
      </c>
      <c r="AD45">
        <v>1</v>
      </c>
      <c r="AE45">
        <v>1</v>
      </c>
      <c r="ED45" t="s">
        <v>1194</v>
      </c>
      <c r="EE45">
        <v>1</v>
      </c>
      <c r="EF45">
        <v>1</v>
      </c>
      <c r="EG45">
        <v>1</v>
      </c>
      <c r="EH45">
        <v>1</v>
      </c>
      <c r="EI45">
        <v>0</v>
      </c>
      <c r="EJ45">
        <v>4</v>
      </c>
      <c r="EL45" t="s">
        <v>1144</v>
      </c>
      <c r="EM45">
        <v>6000</v>
      </c>
      <c r="EN45" t="s">
        <v>1155</v>
      </c>
      <c r="EQ45">
        <v>40</v>
      </c>
      <c r="ER45">
        <v>3</v>
      </c>
      <c r="ES45">
        <v>0</v>
      </c>
      <c r="EU45" t="s">
        <v>1144</v>
      </c>
      <c r="EV45">
        <v>9000</v>
      </c>
      <c r="EW45" t="s">
        <v>1166</v>
      </c>
      <c r="EZ45">
        <v>50</v>
      </c>
      <c r="FA45">
        <v>1</v>
      </c>
      <c r="FB45">
        <v>0</v>
      </c>
      <c r="FD45" t="s">
        <v>1144</v>
      </c>
      <c r="FE45">
        <v>2000</v>
      </c>
      <c r="FF45" t="s">
        <v>1166</v>
      </c>
      <c r="FI45">
        <v>60</v>
      </c>
      <c r="FJ45">
        <v>1</v>
      </c>
      <c r="FK45">
        <v>0</v>
      </c>
      <c r="FM45" t="s">
        <v>1144</v>
      </c>
      <c r="FN45">
        <v>1750</v>
      </c>
      <c r="FO45" t="s">
        <v>1166</v>
      </c>
      <c r="FR45">
        <v>60</v>
      </c>
      <c r="FS45">
        <v>1</v>
      </c>
      <c r="FT45">
        <v>0</v>
      </c>
      <c r="FV45" t="s">
        <v>1150</v>
      </c>
      <c r="GS45" t="s">
        <v>1147</v>
      </c>
      <c r="GT45">
        <v>1</v>
      </c>
      <c r="GU45">
        <v>0</v>
      </c>
      <c r="GV45">
        <v>0</v>
      </c>
      <c r="GW45">
        <v>0</v>
      </c>
      <c r="IM45" t="s">
        <v>1123</v>
      </c>
      <c r="IN45">
        <v>0</v>
      </c>
      <c r="IO45">
        <v>0</v>
      </c>
      <c r="IP45">
        <v>0</v>
      </c>
      <c r="IQ45">
        <v>0</v>
      </c>
      <c r="IR45">
        <v>0</v>
      </c>
      <c r="IS45">
        <v>0</v>
      </c>
      <c r="IT45">
        <v>0</v>
      </c>
      <c r="IU45">
        <v>0</v>
      </c>
      <c r="IV45">
        <v>0</v>
      </c>
      <c r="IW45">
        <v>0</v>
      </c>
      <c r="IX45">
        <v>0</v>
      </c>
      <c r="IY45">
        <v>0</v>
      </c>
      <c r="IZ45">
        <v>0</v>
      </c>
      <c r="JA45">
        <v>0</v>
      </c>
      <c r="JB45">
        <v>0</v>
      </c>
      <c r="JC45">
        <v>1</v>
      </c>
      <c r="JD45">
        <v>1</v>
      </c>
      <c r="JE45">
        <v>6</v>
      </c>
      <c r="TD45" t="s">
        <v>1123</v>
      </c>
      <c r="TE45">
        <v>0</v>
      </c>
      <c r="TF45">
        <v>0</v>
      </c>
      <c r="TG45">
        <v>0</v>
      </c>
      <c r="TH45">
        <v>0</v>
      </c>
      <c r="TI45">
        <v>0</v>
      </c>
      <c r="TJ45">
        <v>0</v>
      </c>
      <c r="TK45">
        <v>0</v>
      </c>
      <c r="TL45">
        <v>0</v>
      </c>
      <c r="TM45">
        <v>0</v>
      </c>
      <c r="TN45">
        <v>0</v>
      </c>
      <c r="TO45">
        <v>0</v>
      </c>
      <c r="TP45">
        <v>0</v>
      </c>
      <c r="TQ45">
        <v>0</v>
      </c>
      <c r="TR45">
        <v>0</v>
      </c>
      <c r="TS45">
        <v>0</v>
      </c>
      <c r="TT45">
        <v>0</v>
      </c>
      <c r="TU45">
        <v>0</v>
      </c>
      <c r="TV45">
        <v>0</v>
      </c>
      <c r="TW45">
        <v>0</v>
      </c>
      <c r="TX45">
        <v>0</v>
      </c>
      <c r="TY45">
        <v>0</v>
      </c>
      <c r="TZ45">
        <v>0</v>
      </c>
      <c r="UA45">
        <v>0</v>
      </c>
      <c r="UB45">
        <v>0</v>
      </c>
      <c r="UC45">
        <v>0</v>
      </c>
      <c r="UD45">
        <v>0</v>
      </c>
      <c r="UE45">
        <v>0</v>
      </c>
      <c r="UF45">
        <v>1</v>
      </c>
      <c r="UG45">
        <v>1</v>
      </c>
      <c r="AMM45" t="s">
        <v>1219</v>
      </c>
      <c r="AMN45">
        <v>1</v>
      </c>
      <c r="AMO45">
        <v>0</v>
      </c>
      <c r="AMP45">
        <v>0</v>
      </c>
      <c r="AMQ45">
        <v>0</v>
      </c>
      <c r="AMR45">
        <v>0</v>
      </c>
      <c r="AMS45">
        <v>0</v>
      </c>
      <c r="AMU45" t="s">
        <v>1151</v>
      </c>
      <c r="AMV45" t="s">
        <v>1150</v>
      </c>
      <c r="ANG45" t="s">
        <v>1135</v>
      </c>
      <c r="ANH45">
        <v>0</v>
      </c>
      <c r="ANI45">
        <v>0</v>
      </c>
      <c r="ANJ45">
        <v>0</v>
      </c>
      <c r="ANK45">
        <v>0</v>
      </c>
      <c r="ANL45">
        <v>0</v>
      </c>
      <c r="ANM45">
        <v>0</v>
      </c>
      <c r="ANN45">
        <v>0</v>
      </c>
      <c r="ANO45">
        <v>1</v>
      </c>
      <c r="ANP45">
        <v>0</v>
      </c>
      <c r="ANU45">
        <v>384128027</v>
      </c>
      <c r="ANV45" s="2">
        <v>44943.664571759262</v>
      </c>
      <c r="ANY45" t="s">
        <v>1137</v>
      </c>
      <c r="ANZ45" t="s">
        <v>1138</v>
      </c>
    </row>
    <row r="46" spans="1:939 1027:1066" x14ac:dyDescent="0.35">
      <c r="A46">
        <v>45</v>
      </c>
      <c r="B46" t="s">
        <v>1268</v>
      </c>
      <c r="C46" s="98">
        <v>44943</v>
      </c>
      <c r="D46" t="s">
        <v>1210</v>
      </c>
      <c r="E46" s="2">
        <v>44943.593103541672</v>
      </c>
      <c r="F46" s="2">
        <v>44943.599506944447</v>
      </c>
      <c r="G46" t="s">
        <v>1113</v>
      </c>
      <c r="J46" t="s">
        <v>1114</v>
      </c>
      <c r="K46" s="98">
        <v>44943</v>
      </c>
      <c r="L46" t="s">
        <v>1211</v>
      </c>
      <c r="M46" t="s">
        <v>1212</v>
      </c>
      <c r="N46" t="s">
        <v>1213</v>
      </c>
      <c r="O46" t="s">
        <v>1118</v>
      </c>
      <c r="R46" t="s">
        <v>1119</v>
      </c>
      <c r="S46" t="s">
        <v>1214</v>
      </c>
      <c r="U46" t="s">
        <v>1121</v>
      </c>
      <c r="W46" t="s">
        <v>1140</v>
      </c>
      <c r="Z46" t="s">
        <v>1123</v>
      </c>
      <c r="AA46">
        <v>0</v>
      </c>
      <c r="AB46">
        <v>0</v>
      </c>
      <c r="AC46">
        <v>0</v>
      </c>
      <c r="AD46">
        <v>1</v>
      </c>
      <c r="AE46">
        <v>1</v>
      </c>
      <c r="ED46" t="s">
        <v>1123</v>
      </c>
      <c r="EE46">
        <v>0</v>
      </c>
      <c r="EF46">
        <v>0</v>
      </c>
      <c r="EG46">
        <v>0</v>
      </c>
      <c r="EH46">
        <v>0</v>
      </c>
      <c r="EI46">
        <v>1</v>
      </c>
      <c r="EJ46">
        <v>1</v>
      </c>
      <c r="IM46" t="s">
        <v>1123</v>
      </c>
      <c r="IN46">
        <v>0</v>
      </c>
      <c r="IO46">
        <v>0</v>
      </c>
      <c r="IP46">
        <v>0</v>
      </c>
      <c r="IQ46">
        <v>0</v>
      </c>
      <c r="IR46">
        <v>0</v>
      </c>
      <c r="IS46">
        <v>0</v>
      </c>
      <c r="IT46">
        <v>0</v>
      </c>
      <c r="IU46">
        <v>0</v>
      </c>
      <c r="IV46">
        <v>0</v>
      </c>
      <c r="IW46">
        <v>0</v>
      </c>
      <c r="IX46">
        <v>0</v>
      </c>
      <c r="IY46">
        <v>0</v>
      </c>
      <c r="IZ46">
        <v>0</v>
      </c>
      <c r="JA46">
        <v>0</v>
      </c>
      <c r="JB46">
        <v>0</v>
      </c>
      <c r="JC46">
        <v>1</v>
      </c>
      <c r="JD46">
        <v>1</v>
      </c>
      <c r="JE46">
        <v>3</v>
      </c>
      <c r="TD46" t="s">
        <v>1252</v>
      </c>
      <c r="TE46">
        <v>0</v>
      </c>
      <c r="TF46">
        <v>0</v>
      </c>
      <c r="TG46">
        <v>0</v>
      </c>
      <c r="TH46">
        <v>0</v>
      </c>
      <c r="TI46">
        <v>0</v>
      </c>
      <c r="TJ46">
        <v>0</v>
      </c>
      <c r="TK46">
        <v>0</v>
      </c>
      <c r="TL46">
        <v>0</v>
      </c>
      <c r="TM46">
        <v>0</v>
      </c>
      <c r="TN46">
        <v>0</v>
      </c>
      <c r="TO46">
        <v>0</v>
      </c>
      <c r="TP46">
        <v>0</v>
      </c>
      <c r="TQ46">
        <v>0</v>
      </c>
      <c r="TR46">
        <v>1</v>
      </c>
      <c r="TS46">
        <v>0</v>
      </c>
      <c r="TT46">
        <v>0</v>
      </c>
      <c r="TU46">
        <v>0</v>
      </c>
      <c r="TV46">
        <v>0</v>
      </c>
      <c r="TW46">
        <v>0</v>
      </c>
      <c r="TX46">
        <v>0</v>
      </c>
      <c r="TY46">
        <v>0</v>
      </c>
      <c r="TZ46">
        <v>0</v>
      </c>
      <c r="UA46">
        <v>0</v>
      </c>
      <c r="UB46">
        <v>0</v>
      </c>
      <c r="UC46">
        <v>0</v>
      </c>
      <c r="UD46">
        <v>0</v>
      </c>
      <c r="UE46">
        <v>0</v>
      </c>
      <c r="UF46">
        <v>0</v>
      </c>
      <c r="UG46">
        <v>1</v>
      </c>
      <c r="AAL46" t="s">
        <v>1144</v>
      </c>
      <c r="AAM46">
        <v>1250</v>
      </c>
      <c r="AAN46" t="s">
        <v>1161</v>
      </c>
      <c r="AAQ46">
        <v>14</v>
      </c>
      <c r="AAR46">
        <v>1</v>
      </c>
      <c r="AAS46">
        <v>0</v>
      </c>
      <c r="AHD46" t="s">
        <v>1150</v>
      </c>
      <c r="AIY46" t="s">
        <v>1147</v>
      </c>
      <c r="AIZ46">
        <v>1</v>
      </c>
      <c r="AJA46">
        <v>0</v>
      </c>
      <c r="AJB46">
        <v>0</v>
      </c>
      <c r="AJC46">
        <v>0</v>
      </c>
      <c r="AMM46" t="s">
        <v>1219</v>
      </c>
      <c r="AMN46">
        <v>1</v>
      </c>
      <c r="AMO46">
        <v>0</v>
      </c>
      <c r="AMP46">
        <v>0</v>
      </c>
      <c r="AMQ46">
        <v>0</v>
      </c>
      <c r="AMR46">
        <v>0</v>
      </c>
      <c r="AMS46">
        <v>0</v>
      </c>
      <c r="AMU46" t="s">
        <v>1151</v>
      </c>
      <c r="AMV46" t="s">
        <v>1150</v>
      </c>
      <c r="ANG46" t="s">
        <v>1135</v>
      </c>
      <c r="ANH46">
        <v>0</v>
      </c>
      <c r="ANI46">
        <v>0</v>
      </c>
      <c r="ANJ46">
        <v>0</v>
      </c>
      <c r="ANK46">
        <v>0</v>
      </c>
      <c r="ANL46">
        <v>0</v>
      </c>
      <c r="ANM46">
        <v>0</v>
      </c>
      <c r="ANN46">
        <v>0</v>
      </c>
      <c r="ANO46">
        <v>1</v>
      </c>
      <c r="ANP46">
        <v>0</v>
      </c>
      <c r="ANU46">
        <v>384128035</v>
      </c>
      <c r="ANV46" s="2">
        <v>44943.664583333331</v>
      </c>
      <c r="ANY46" t="s">
        <v>1137</v>
      </c>
      <c r="ANZ46" t="s">
        <v>1138</v>
      </c>
    </row>
    <row r="47" spans="1:939 1027:1066" x14ac:dyDescent="0.35">
      <c r="A47">
        <v>46</v>
      </c>
      <c r="B47" t="s">
        <v>1269</v>
      </c>
      <c r="C47" s="98">
        <v>44943</v>
      </c>
      <c r="D47" t="s">
        <v>1210</v>
      </c>
      <c r="E47" s="2">
        <v>44943.502370613423</v>
      </c>
      <c r="F47" s="2">
        <v>44943.511215937498</v>
      </c>
      <c r="G47" t="s">
        <v>1113</v>
      </c>
      <c r="J47" t="s">
        <v>1114</v>
      </c>
      <c r="K47" s="98">
        <v>44943</v>
      </c>
      <c r="L47" t="s">
        <v>1211</v>
      </c>
      <c r="M47" t="s">
        <v>1212</v>
      </c>
      <c r="N47" t="s">
        <v>1213</v>
      </c>
      <c r="O47" t="s">
        <v>1118</v>
      </c>
      <c r="R47" t="s">
        <v>1119</v>
      </c>
      <c r="S47" t="s">
        <v>1214</v>
      </c>
      <c r="U47" t="s">
        <v>1121</v>
      </c>
      <c r="W47" t="s">
        <v>1159</v>
      </c>
      <c r="Z47" t="s">
        <v>1123</v>
      </c>
      <c r="AA47">
        <v>0</v>
      </c>
      <c r="AB47">
        <v>0</v>
      </c>
      <c r="AC47">
        <v>0</v>
      </c>
      <c r="AD47">
        <v>1</v>
      </c>
      <c r="AE47">
        <v>1</v>
      </c>
      <c r="ED47" t="s">
        <v>1270</v>
      </c>
      <c r="EE47">
        <v>0</v>
      </c>
      <c r="EF47">
        <v>0</v>
      </c>
      <c r="EG47">
        <v>1</v>
      </c>
      <c r="EH47">
        <v>0</v>
      </c>
      <c r="EI47">
        <v>0</v>
      </c>
      <c r="EJ47">
        <v>1</v>
      </c>
      <c r="FD47" t="s">
        <v>1144</v>
      </c>
      <c r="FE47">
        <v>2000</v>
      </c>
      <c r="FF47" t="s">
        <v>1166</v>
      </c>
      <c r="FI47">
        <v>90</v>
      </c>
      <c r="FJ47">
        <v>2</v>
      </c>
      <c r="FK47">
        <v>0</v>
      </c>
      <c r="FV47" t="s">
        <v>1150</v>
      </c>
      <c r="GS47" t="s">
        <v>1147</v>
      </c>
      <c r="GT47">
        <v>1</v>
      </c>
      <c r="GU47">
        <v>0</v>
      </c>
      <c r="GV47">
        <v>0</v>
      </c>
      <c r="GW47">
        <v>0</v>
      </c>
      <c r="IM47" t="s">
        <v>1123</v>
      </c>
      <c r="IN47">
        <v>0</v>
      </c>
      <c r="IO47">
        <v>0</v>
      </c>
      <c r="IP47">
        <v>0</v>
      </c>
      <c r="IQ47">
        <v>0</v>
      </c>
      <c r="IR47">
        <v>0</v>
      </c>
      <c r="IS47">
        <v>0</v>
      </c>
      <c r="IT47">
        <v>0</v>
      </c>
      <c r="IU47">
        <v>0</v>
      </c>
      <c r="IV47">
        <v>0</v>
      </c>
      <c r="IW47">
        <v>0</v>
      </c>
      <c r="IX47">
        <v>0</v>
      </c>
      <c r="IY47">
        <v>0</v>
      </c>
      <c r="IZ47">
        <v>0</v>
      </c>
      <c r="JA47">
        <v>0</v>
      </c>
      <c r="JB47">
        <v>0</v>
      </c>
      <c r="JC47">
        <v>1</v>
      </c>
      <c r="JD47">
        <v>1</v>
      </c>
      <c r="JE47">
        <v>3</v>
      </c>
      <c r="TD47" t="s">
        <v>1123</v>
      </c>
      <c r="TE47">
        <v>0</v>
      </c>
      <c r="TF47">
        <v>0</v>
      </c>
      <c r="TG47">
        <v>0</v>
      </c>
      <c r="TH47">
        <v>0</v>
      </c>
      <c r="TI47">
        <v>0</v>
      </c>
      <c r="TJ47">
        <v>0</v>
      </c>
      <c r="TK47">
        <v>0</v>
      </c>
      <c r="TL47">
        <v>0</v>
      </c>
      <c r="TM47">
        <v>0</v>
      </c>
      <c r="TN47">
        <v>0</v>
      </c>
      <c r="TO47">
        <v>0</v>
      </c>
      <c r="TP47">
        <v>0</v>
      </c>
      <c r="TQ47">
        <v>0</v>
      </c>
      <c r="TR47">
        <v>0</v>
      </c>
      <c r="TS47">
        <v>0</v>
      </c>
      <c r="TT47">
        <v>0</v>
      </c>
      <c r="TU47">
        <v>0</v>
      </c>
      <c r="TV47">
        <v>0</v>
      </c>
      <c r="TW47">
        <v>0</v>
      </c>
      <c r="TX47">
        <v>0</v>
      </c>
      <c r="TY47">
        <v>0</v>
      </c>
      <c r="TZ47">
        <v>0</v>
      </c>
      <c r="UA47">
        <v>0</v>
      </c>
      <c r="UB47">
        <v>0</v>
      </c>
      <c r="UC47">
        <v>0</v>
      </c>
      <c r="UD47">
        <v>0</v>
      </c>
      <c r="UE47">
        <v>0</v>
      </c>
      <c r="UF47">
        <v>1</v>
      </c>
      <c r="UG47">
        <v>1</v>
      </c>
      <c r="AMM47" t="s">
        <v>1219</v>
      </c>
      <c r="AMN47">
        <v>1</v>
      </c>
      <c r="AMO47">
        <v>0</v>
      </c>
      <c r="AMP47">
        <v>0</v>
      </c>
      <c r="AMQ47">
        <v>0</v>
      </c>
      <c r="AMR47">
        <v>0</v>
      </c>
      <c r="AMS47">
        <v>0</v>
      </c>
      <c r="AMU47" t="s">
        <v>1151</v>
      </c>
      <c r="AMV47" t="s">
        <v>1150</v>
      </c>
      <c r="ANG47" t="s">
        <v>1135</v>
      </c>
      <c r="ANH47">
        <v>0</v>
      </c>
      <c r="ANI47">
        <v>0</v>
      </c>
      <c r="ANJ47">
        <v>0</v>
      </c>
      <c r="ANK47">
        <v>0</v>
      </c>
      <c r="ANL47">
        <v>0</v>
      </c>
      <c r="ANM47">
        <v>0</v>
      </c>
      <c r="ANN47">
        <v>0</v>
      </c>
      <c r="ANO47">
        <v>1</v>
      </c>
      <c r="ANP47">
        <v>0</v>
      </c>
      <c r="ANR47" t="s">
        <v>1271</v>
      </c>
      <c r="ANU47">
        <v>384128048</v>
      </c>
      <c r="ANV47" s="2">
        <v>44943.664606481478</v>
      </c>
      <c r="ANY47" t="s">
        <v>1137</v>
      </c>
      <c r="ANZ47" t="s">
        <v>1138</v>
      </c>
    </row>
    <row r="48" spans="1:939 1027:1066" x14ac:dyDescent="0.35">
      <c r="A48">
        <v>47</v>
      </c>
      <c r="B48" t="s">
        <v>1272</v>
      </c>
      <c r="C48" s="98">
        <v>44943</v>
      </c>
      <c r="D48" t="s">
        <v>1210</v>
      </c>
      <c r="E48" s="2">
        <v>44943.613591550922</v>
      </c>
      <c r="F48" s="2">
        <v>44943.617586354158</v>
      </c>
      <c r="G48" t="s">
        <v>1113</v>
      </c>
      <c r="J48" t="s">
        <v>1114</v>
      </c>
      <c r="K48" s="98">
        <v>44943</v>
      </c>
      <c r="L48" t="s">
        <v>1211</v>
      </c>
      <c r="M48" t="s">
        <v>1212</v>
      </c>
      <c r="N48" t="s">
        <v>1213</v>
      </c>
      <c r="O48" t="s">
        <v>1118</v>
      </c>
      <c r="R48" t="s">
        <v>1119</v>
      </c>
      <c r="S48" t="s">
        <v>1214</v>
      </c>
      <c r="U48" t="s">
        <v>1121</v>
      </c>
      <c r="W48" t="s">
        <v>1140</v>
      </c>
      <c r="Z48" t="s">
        <v>1123</v>
      </c>
      <c r="AA48">
        <v>0</v>
      </c>
      <c r="AB48">
        <v>0</v>
      </c>
      <c r="AC48">
        <v>0</v>
      </c>
      <c r="AD48">
        <v>1</v>
      </c>
      <c r="AE48">
        <v>1</v>
      </c>
      <c r="ED48" t="s">
        <v>1123</v>
      </c>
      <c r="EE48">
        <v>0</v>
      </c>
      <c r="EF48">
        <v>0</v>
      </c>
      <c r="EG48">
        <v>0</v>
      </c>
      <c r="EH48">
        <v>0</v>
      </c>
      <c r="EI48">
        <v>1</v>
      </c>
      <c r="EJ48">
        <v>1</v>
      </c>
      <c r="IM48" t="s">
        <v>1123</v>
      </c>
      <c r="IN48">
        <v>0</v>
      </c>
      <c r="IO48">
        <v>0</v>
      </c>
      <c r="IP48">
        <v>0</v>
      </c>
      <c r="IQ48">
        <v>0</v>
      </c>
      <c r="IR48">
        <v>0</v>
      </c>
      <c r="IS48">
        <v>0</v>
      </c>
      <c r="IT48">
        <v>0</v>
      </c>
      <c r="IU48">
        <v>0</v>
      </c>
      <c r="IV48">
        <v>0</v>
      </c>
      <c r="IW48">
        <v>0</v>
      </c>
      <c r="IX48">
        <v>0</v>
      </c>
      <c r="IY48">
        <v>0</v>
      </c>
      <c r="IZ48">
        <v>0</v>
      </c>
      <c r="JA48">
        <v>0</v>
      </c>
      <c r="JB48">
        <v>0</v>
      </c>
      <c r="JC48">
        <v>1</v>
      </c>
      <c r="JD48">
        <v>1</v>
      </c>
      <c r="JE48">
        <v>3</v>
      </c>
      <c r="TD48" t="s">
        <v>1273</v>
      </c>
      <c r="TE48">
        <v>0</v>
      </c>
      <c r="TF48">
        <v>0</v>
      </c>
      <c r="TG48">
        <v>0</v>
      </c>
      <c r="TH48">
        <v>0</v>
      </c>
      <c r="TI48">
        <v>0</v>
      </c>
      <c r="TJ48">
        <v>0</v>
      </c>
      <c r="TK48">
        <v>0</v>
      </c>
      <c r="TL48">
        <v>0</v>
      </c>
      <c r="TM48">
        <v>0</v>
      </c>
      <c r="TN48">
        <v>0</v>
      </c>
      <c r="TO48">
        <v>0</v>
      </c>
      <c r="TP48">
        <v>1</v>
      </c>
      <c r="TQ48">
        <v>1</v>
      </c>
      <c r="TR48">
        <v>0</v>
      </c>
      <c r="TS48">
        <v>0</v>
      </c>
      <c r="TT48">
        <v>0</v>
      </c>
      <c r="TU48">
        <v>0</v>
      </c>
      <c r="TV48">
        <v>0</v>
      </c>
      <c r="TW48">
        <v>0</v>
      </c>
      <c r="TX48">
        <v>0</v>
      </c>
      <c r="TY48">
        <v>0</v>
      </c>
      <c r="TZ48">
        <v>0</v>
      </c>
      <c r="UA48">
        <v>0</v>
      </c>
      <c r="UB48">
        <v>0</v>
      </c>
      <c r="UC48">
        <v>0</v>
      </c>
      <c r="UD48">
        <v>0</v>
      </c>
      <c r="UE48">
        <v>0</v>
      </c>
      <c r="UF48">
        <v>0</v>
      </c>
      <c r="UG48">
        <v>2</v>
      </c>
      <c r="ZT48" t="s">
        <v>1144</v>
      </c>
      <c r="ZU48">
        <v>3500</v>
      </c>
      <c r="ZV48" t="s">
        <v>1218</v>
      </c>
      <c r="ZY48">
        <v>2</v>
      </c>
      <c r="ZZ48">
        <v>1</v>
      </c>
      <c r="AAA48">
        <v>0</v>
      </c>
      <c r="AAC48" t="s">
        <v>1144</v>
      </c>
      <c r="AAD48">
        <v>4000</v>
      </c>
      <c r="AAE48" t="s">
        <v>1218</v>
      </c>
      <c r="AAH48">
        <v>2</v>
      </c>
      <c r="AAI48">
        <v>1</v>
      </c>
      <c r="AAJ48">
        <v>0</v>
      </c>
      <c r="AHD48" t="s">
        <v>1150</v>
      </c>
      <c r="AIY48" t="s">
        <v>1147</v>
      </c>
      <c r="AIZ48">
        <v>1</v>
      </c>
      <c r="AJA48">
        <v>0</v>
      </c>
      <c r="AJB48">
        <v>0</v>
      </c>
      <c r="AJC48">
        <v>0</v>
      </c>
      <c r="AMM48" t="s">
        <v>1219</v>
      </c>
      <c r="AMN48">
        <v>1</v>
      </c>
      <c r="AMO48">
        <v>0</v>
      </c>
      <c r="AMP48">
        <v>0</v>
      </c>
      <c r="AMQ48">
        <v>0</v>
      </c>
      <c r="AMR48">
        <v>0</v>
      </c>
      <c r="AMS48">
        <v>0</v>
      </c>
      <c r="AMU48" t="s">
        <v>1151</v>
      </c>
      <c r="AMV48" t="s">
        <v>1150</v>
      </c>
      <c r="ANG48" t="s">
        <v>1135</v>
      </c>
      <c r="ANH48">
        <v>0</v>
      </c>
      <c r="ANI48">
        <v>0</v>
      </c>
      <c r="ANJ48">
        <v>0</v>
      </c>
      <c r="ANK48">
        <v>0</v>
      </c>
      <c r="ANL48">
        <v>0</v>
      </c>
      <c r="ANM48">
        <v>0</v>
      </c>
      <c r="ANN48">
        <v>0</v>
      </c>
      <c r="ANO48">
        <v>1</v>
      </c>
      <c r="ANP48">
        <v>0</v>
      </c>
      <c r="ANU48">
        <v>384128058</v>
      </c>
      <c r="ANV48" s="2">
        <v>44943.664618055547</v>
      </c>
      <c r="ANY48" t="s">
        <v>1137</v>
      </c>
      <c r="ANZ48" t="s">
        <v>1138</v>
      </c>
    </row>
    <row r="49" spans="1:939 1027:1066" x14ac:dyDescent="0.35">
      <c r="A49">
        <v>48</v>
      </c>
      <c r="B49" t="s">
        <v>1274</v>
      </c>
      <c r="C49" s="98">
        <v>44943</v>
      </c>
      <c r="D49" t="s">
        <v>1210</v>
      </c>
      <c r="E49" s="2">
        <v>44943.518592523149</v>
      </c>
      <c r="F49" s="2">
        <v>44943.530953379617</v>
      </c>
      <c r="G49" t="s">
        <v>1113</v>
      </c>
      <c r="J49" t="s">
        <v>1114</v>
      </c>
      <c r="K49" s="98">
        <v>44943</v>
      </c>
      <c r="L49" t="s">
        <v>1211</v>
      </c>
      <c r="M49" t="s">
        <v>1212</v>
      </c>
      <c r="N49" t="s">
        <v>1213</v>
      </c>
      <c r="O49" t="s">
        <v>1118</v>
      </c>
      <c r="R49" t="s">
        <v>1119</v>
      </c>
      <c r="S49" t="s">
        <v>1214</v>
      </c>
      <c r="U49" t="s">
        <v>1121</v>
      </c>
      <c r="W49" t="s">
        <v>1140</v>
      </c>
      <c r="Z49" t="s">
        <v>1123</v>
      </c>
      <c r="AA49">
        <v>0</v>
      </c>
      <c r="AB49">
        <v>0</v>
      </c>
      <c r="AC49">
        <v>0</v>
      </c>
      <c r="AD49">
        <v>1</v>
      </c>
      <c r="AE49">
        <v>1</v>
      </c>
      <c r="ED49" t="s">
        <v>1123</v>
      </c>
      <c r="EE49">
        <v>0</v>
      </c>
      <c r="EF49">
        <v>0</v>
      </c>
      <c r="EG49">
        <v>0</v>
      </c>
      <c r="EH49">
        <v>0</v>
      </c>
      <c r="EI49">
        <v>1</v>
      </c>
      <c r="EJ49">
        <v>1</v>
      </c>
      <c r="IM49" t="s">
        <v>1275</v>
      </c>
      <c r="IN49">
        <v>0</v>
      </c>
      <c r="IO49">
        <v>0</v>
      </c>
      <c r="IP49">
        <v>0</v>
      </c>
      <c r="IQ49">
        <v>1</v>
      </c>
      <c r="IR49">
        <v>1</v>
      </c>
      <c r="IS49">
        <v>1</v>
      </c>
      <c r="IT49">
        <v>1</v>
      </c>
      <c r="IU49">
        <v>1</v>
      </c>
      <c r="IV49">
        <v>1</v>
      </c>
      <c r="IW49">
        <v>1</v>
      </c>
      <c r="IX49">
        <v>0</v>
      </c>
      <c r="IY49">
        <v>0</v>
      </c>
      <c r="IZ49">
        <v>0</v>
      </c>
      <c r="JA49">
        <v>0</v>
      </c>
      <c r="JB49">
        <v>0</v>
      </c>
      <c r="JC49">
        <v>0</v>
      </c>
      <c r="JD49">
        <v>7</v>
      </c>
      <c r="JE49">
        <v>9</v>
      </c>
      <c r="KR49" t="s">
        <v>1144</v>
      </c>
      <c r="KS49">
        <v>6000</v>
      </c>
      <c r="KT49" t="s">
        <v>1166</v>
      </c>
      <c r="KW49">
        <v>30</v>
      </c>
      <c r="KX49">
        <v>3</v>
      </c>
      <c r="KY49">
        <v>0</v>
      </c>
      <c r="LA49" t="s">
        <v>1144</v>
      </c>
      <c r="LB49">
        <v>5000</v>
      </c>
      <c r="LC49" t="s">
        <v>1166</v>
      </c>
      <c r="LF49">
        <v>30</v>
      </c>
      <c r="LG49">
        <v>3</v>
      </c>
      <c r="LH49">
        <v>0</v>
      </c>
      <c r="LJ49" t="s">
        <v>1144</v>
      </c>
      <c r="LK49">
        <v>400</v>
      </c>
      <c r="LL49" t="s">
        <v>1166</v>
      </c>
      <c r="LO49">
        <v>60</v>
      </c>
      <c r="LP49">
        <v>3</v>
      </c>
      <c r="LQ49">
        <v>0</v>
      </c>
      <c r="LS49" t="s">
        <v>1144</v>
      </c>
      <c r="LT49">
        <v>150</v>
      </c>
      <c r="LU49" t="s">
        <v>1166</v>
      </c>
      <c r="LX49">
        <v>60</v>
      </c>
      <c r="LY49">
        <v>3</v>
      </c>
      <c r="LZ49">
        <v>0</v>
      </c>
      <c r="MB49" t="s">
        <v>1144</v>
      </c>
      <c r="MC49" t="s">
        <v>1173</v>
      </c>
      <c r="MD49">
        <v>1</v>
      </c>
      <c r="ME49">
        <v>1</v>
      </c>
      <c r="MF49">
        <v>1</v>
      </c>
      <c r="MG49">
        <v>300</v>
      </c>
      <c r="MH49">
        <v>600</v>
      </c>
      <c r="MI49">
        <v>1100</v>
      </c>
      <c r="MJ49" t="s">
        <v>1166</v>
      </c>
      <c r="MM49">
        <v>60</v>
      </c>
      <c r="MN49">
        <v>3</v>
      </c>
      <c r="MO49">
        <v>0</v>
      </c>
      <c r="MQ49" t="s">
        <v>1144</v>
      </c>
      <c r="MR49">
        <v>1750</v>
      </c>
      <c r="MS49" t="s">
        <v>1166</v>
      </c>
      <c r="MV49">
        <v>40</v>
      </c>
      <c r="MW49">
        <v>3</v>
      </c>
      <c r="MX49">
        <v>0</v>
      </c>
      <c r="MZ49" t="s">
        <v>1144</v>
      </c>
      <c r="NA49">
        <v>4000</v>
      </c>
      <c r="NB49" t="s">
        <v>1166</v>
      </c>
      <c r="NE49">
        <v>90</v>
      </c>
      <c r="NF49">
        <v>3</v>
      </c>
      <c r="NG49">
        <v>0</v>
      </c>
      <c r="PE49" t="s">
        <v>1150</v>
      </c>
      <c r="QM49" t="s">
        <v>1147</v>
      </c>
      <c r="QN49">
        <v>1</v>
      </c>
      <c r="QO49">
        <v>0</v>
      </c>
      <c r="QP49">
        <v>0</v>
      </c>
      <c r="QQ49">
        <v>0</v>
      </c>
      <c r="TD49" t="s">
        <v>1123</v>
      </c>
      <c r="TE49">
        <v>0</v>
      </c>
      <c r="TF49">
        <v>0</v>
      </c>
      <c r="TG49">
        <v>0</v>
      </c>
      <c r="TH49">
        <v>0</v>
      </c>
      <c r="TI49">
        <v>0</v>
      </c>
      <c r="TJ49">
        <v>0</v>
      </c>
      <c r="TK49">
        <v>0</v>
      </c>
      <c r="TL49">
        <v>0</v>
      </c>
      <c r="TM49">
        <v>0</v>
      </c>
      <c r="TN49">
        <v>0</v>
      </c>
      <c r="TO49">
        <v>0</v>
      </c>
      <c r="TP49">
        <v>0</v>
      </c>
      <c r="TQ49">
        <v>0</v>
      </c>
      <c r="TR49">
        <v>0</v>
      </c>
      <c r="TS49">
        <v>0</v>
      </c>
      <c r="TT49">
        <v>0</v>
      </c>
      <c r="TU49">
        <v>0</v>
      </c>
      <c r="TV49">
        <v>0</v>
      </c>
      <c r="TW49">
        <v>0</v>
      </c>
      <c r="TX49">
        <v>0</v>
      </c>
      <c r="TY49">
        <v>0</v>
      </c>
      <c r="TZ49">
        <v>0</v>
      </c>
      <c r="UA49">
        <v>0</v>
      </c>
      <c r="UB49">
        <v>0</v>
      </c>
      <c r="UC49">
        <v>0</v>
      </c>
      <c r="UD49">
        <v>0</v>
      </c>
      <c r="UE49">
        <v>0</v>
      </c>
      <c r="UF49">
        <v>1</v>
      </c>
      <c r="UG49">
        <v>1</v>
      </c>
      <c r="AMM49" t="s">
        <v>1219</v>
      </c>
      <c r="AMN49">
        <v>1</v>
      </c>
      <c r="AMO49">
        <v>0</v>
      </c>
      <c r="AMP49">
        <v>0</v>
      </c>
      <c r="AMQ49">
        <v>0</v>
      </c>
      <c r="AMR49">
        <v>0</v>
      </c>
      <c r="AMS49">
        <v>0</v>
      </c>
      <c r="AMU49" t="s">
        <v>1151</v>
      </c>
      <c r="AMV49" t="s">
        <v>1150</v>
      </c>
      <c r="ANG49" t="s">
        <v>1135</v>
      </c>
      <c r="ANH49">
        <v>0</v>
      </c>
      <c r="ANI49">
        <v>0</v>
      </c>
      <c r="ANJ49">
        <v>0</v>
      </c>
      <c r="ANK49">
        <v>0</v>
      </c>
      <c r="ANL49">
        <v>0</v>
      </c>
      <c r="ANM49">
        <v>0</v>
      </c>
      <c r="ANN49">
        <v>0</v>
      </c>
      <c r="ANO49">
        <v>1</v>
      </c>
      <c r="ANP49">
        <v>0</v>
      </c>
      <c r="ANU49">
        <v>384128067</v>
      </c>
      <c r="ANV49" s="2">
        <v>44943.664629629631</v>
      </c>
      <c r="ANY49" t="s">
        <v>1137</v>
      </c>
      <c r="ANZ49" t="s">
        <v>1138</v>
      </c>
    </row>
    <row r="50" spans="1:939 1027:1066" x14ac:dyDescent="0.35">
      <c r="A50">
        <v>49</v>
      </c>
      <c r="B50" t="s">
        <v>1276</v>
      </c>
      <c r="C50" s="98">
        <v>44943</v>
      </c>
      <c r="D50" t="s">
        <v>1210</v>
      </c>
      <c r="E50" s="2">
        <v>44943.531068391203</v>
      </c>
      <c r="F50" s="2">
        <v>44943.544018437497</v>
      </c>
      <c r="G50" t="s">
        <v>1113</v>
      </c>
      <c r="J50" t="s">
        <v>1114</v>
      </c>
      <c r="K50" s="98">
        <v>44943</v>
      </c>
      <c r="L50" t="s">
        <v>1211</v>
      </c>
      <c r="M50" t="s">
        <v>1212</v>
      </c>
      <c r="N50" t="s">
        <v>1213</v>
      </c>
      <c r="O50" t="s">
        <v>1118</v>
      </c>
      <c r="R50" t="s">
        <v>1119</v>
      </c>
      <c r="S50" t="s">
        <v>1214</v>
      </c>
      <c r="U50" t="s">
        <v>1121</v>
      </c>
      <c r="W50" t="s">
        <v>1159</v>
      </c>
      <c r="Z50" t="s">
        <v>1123</v>
      </c>
      <c r="AA50">
        <v>0</v>
      </c>
      <c r="AB50">
        <v>0</v>
      </c>
      <c r="AC50">
        <v>0</v>
      </c>
      <c r="AD50">
        <v>1</v>
      </c>
      <c r="AE50">
        <v>1</v>
      </c>
      <c r="ED50" t="s">
        <v>1123</v>
      </c>
      <c r="EE50">
        <v>0</v>
      </c>
      <c r="EF50">
        <v>0</v>
      </c>
      <c r="EG50">
        <v>0</v>
      </c>
      <c r="EH50">
        <v>0</v>
      </c>
      <c r="EI50">
        <v>1</v>
      </c>
      <c r="EJ50">
        <v>1</v>
      </c>
      <c r="IM50" t="s">
        <v>1277</v>
      </c>
      <c r="IN50">
        <v>0</v>
      </c>
      <c r="IO50">
        <v>0</v>
      </c>
      <c r="IP50">
        <v>0</v>
      </c>
      <c r="IQ50">
        <v>0</v>
      </c>
      <c r="IR50">
        <v>0</v>
      </c>
      <c r="IS50">
        <v>0</v>
      </c>
      <c r="IT50">
        <v>1</v>
      </c>
      <c r="IU50">
        <v>1</v>
      </c>
      <c r="IV50">
        <v>0</v>
      </c>
      <c r="IW50">
        <v>0</v>
      </c>
      <c r="IX50">
        <v>0</v>
      </c>
      <c r="IY50">
        <v>0</v>
      </c>
      <c r="IZ50">
        <v>0</v>
      </c>
      <c r="JA50">
        <v>0</v>
      </c>
      <c r="JB50">
        <v>0</v>
      </c>
      <c r="JC50">
        <v>0</v>
      </c>
      <c r="JD50">
        <v>2</v>
      </c>
      <c r="JE50">
        <v>4</v>
      </c>
      <c r="LS50" t="s">
        <v>1144</v>
      </c>
      <c r="LT50">
        <v>125</v>
      </c>
      <c r="LU50" t="s">
        <v>1166</v>
      </c>
      <c r="LX50">
        <v>30</v>
      </c>
      <c r="LY50">
        <v>3</v>
      </c>
      <c r="LZ50">
        <v>0</v>
      </c>
      <c r="MB50" t="s">
        <v>1144</v>
      </c>
      <c r="MC50" t="s">
        <v>1173</v>
      </c>
      <c r="MD50">
        <v>1</v>
      </c>
      <c r="ME50">
        <v>1</v>
      </c>
      <c r="MF50">
        <v>1</v>
      </c>
      <c r="MG50">
        <v>350</v>
      </c>
      <c r="MH50">
        <v>750</v>
      </c>
      <c r="MI50">
        <v>1250</v>
      </c>
      <c r="MJ50" t="s">
        <v>1166</v>
      </c>
      <c r="MM50">
        <v>40</v>
      </c>
      <c r="MN50">
        <v>3</v>
      </c>
      <c r="MO50">
        <v>0</v>
      </c>
      <c r="PE50" t="s">
        <v>1150</v>
      </c>
      <c r="QM50" t="s">
        <v>1147</v>
      </c>
      <c r="QN50">
        <v>1</v>
      </c>
      <c r="QO50">
        <v>0</v>
      </c>
      <c r="QP50">
        <v>0</v>
      </c>
      <c r="QQ50">
        <v>0</v>
      </c>
      <c r="TD50" t="s">
        <v>1123</v>
      </c>
      <c r="TE50">
        <v>0</v>
      </c>
      <c r="TF50">
        <v>0</v>
      </c>
      <c r="TG50">
        <v>0</v>
      </c>
      <c r="TH50">
        <v>0</v>
      </c>
      <c r="TI50">
        <v>0</v>
      </c>
      <c r="TJ50">
        <v>0</v>
      </c>
      <c r="TK50">
        <v>0</v>
      </c>
      <c r="TL50">
        <v>0</v>
      </c>
      <c r="TM50">
        <v>0</v>
      </c>
      <c r="TN50">
        <v>0</v>
      </c>
      <c r="TO50">
        <v>0</v>
      </c>
      <c r="TP50">
        <v>0</v>
      </c>
      <c r="TQ50">
        <v>0</v>
      </c>
      <c r="TR50">
        <v>0</v>
      </c>
      <c r="TS50">
        <v>0</v>
      </c>
      <c r="TT50">
        <v>0</v>
      </c>
      <c r="TU50">
        <v>0</v>
      </c>
      <c r="TV50">
        <v>0</v>
      </c>
      <c r="TW50">
        <v>0</v>
      </c>
      <c r="TX50">
        <v>0</v>
      </c>
      <c r="TY50">
        <v>0</v>
      </c>
      <c r="TZ50">
        <v>0</v>
      </c>
      <c r="UA50">
        <v>0</v>
      </c>
      <c r="UB50">
        <v>0</v>
      </c>
      <c r="UC50">
        <v>0</v>
      </c>
      <c r="UD50">
        <v>0</v>
      </c>
      <c r="UE50">
        <v>0</v>
      </c>
      <c r="UF50">
        <v>1</v>
      </c>
      <c r="UG50">
        <v>1</v>
      </c>
      <c r="AMM50" t="s">
        <v>1219</v>
      </c>
      <c r="AMN50">
        <v>1</v>
      </c>
      <c r="AMO50">
        <v>0</v>
      </c>
      <c r="AMP50">
        <v>0</v>
      </c>
      <c r="AMQ50">
        <v>0</v>
      </c>
      <c r="AMR50">
        <v>0</v>
      </c>
      <c r="AMS50">
        <v>0</v>
      </c>
      <c r="AMU50" t="s">
        <v>1151</v>
      </c>
      <c r="AMV50" t="s">
        <v>1150</v>
      </c>
      <c r="ANG50" t="s">
        <v>1135</v>
      </c>
      <c r="ANH50">
        <v>0</v>
      </c>
      <c r="ANI50">
        <v>0</v>
      </c>
      <c r="ANJ50">
        <v>0</v>
      </c>
      <c r="ANK50">
        <v>0</v>
      </c>
      <c r="ANL50">
        <v>0</v>
      </c>
      <c r="ANM50">
        <v>0</v>
      </c>
      <c r="ANN50">
        <v>0</v>
      </c>
      <c r="ANO50">
        <v>1</v>
      </c>
      <c r="ANP50">
        <v>0</v>
      </c>
      <c r="ANU50">
        <v>384128088</v>
      </c>
      <c r="ANV50" s="2">
        <v>44943.664652777778</v>
      </c>
      <c r="ANY50" t="s">
        <v>1137</v>
      </c>
      <c r="ANZ50" t="s">
        <v>1138</v>
      </c>
    </row>
    <row r="51" spans="1:939 1027:1066" x14ac:dyDescent="0.35">
      <c r="A51">
        <v>50</v>
      </c>
      <c r="B51" t="s">
        <v>1278</v>
      </c>
      <c r="C51" s="98">
        <v>44943</v>
      </c>
      <c r="D51" t="s">
        <v>1210</v>
      </c>
      <c r="E51" s="2">
        <v>44943.558207800917</v>
      </c>
      <c r="F51" s="2">
        <v>44943.566999074072</v>
      </c>
      <c r="G51" t="s">
        <v>1113</v>
      </c>
      <c r="J51" t="s">
        <v>1114</v>
      </c>
      <c r="K51" s="98">
        <v>44943</v>
      </c>
      <c r="L51" t="s">
        <v>1211</v>
      </c>
      <c r="M51" t="s">
        <v>1212</v>
      </c>
      <c r="N51" t="s">
        <v>1213</v>
      </c>
      <c r="O51" t="s">
        <v>1118</v>
      </c>
      <c r="R51" t="s">
        <v>1119</v>
      </c>
      <c r="S51" t="s">
        <v>1214</v>
      </c>
      <c r="U51" t="s">
        <v>1121</v>
      </c>
      <c r="W51" t="s">
        <v>1140</v>
      </c>
      <c r="Z51" t="s">
        <v>1123</v>
      </c>
      <c r="AA51">
        <v>0</v>
      </c>
      <c r="AB51">
        <v>0</v>
      </c>
      <c r="AC51">
        <v>0</v>
      </c>
      <c r="AD51">
        <v>1</v>
      </c>
      <c r="AE51">
        <v>1</v>
      </c>
      <c r="ED51" t="s">
        <v>1123</v>
      </c>
      <c r="EE51">
        <v>0</v>
      </c>
      <c r="EF51">
        <v>0</v>
      </c>
      <c r="EG51">
        <v>0</v>
      </c>
      <c r="EH51">
        <v>0</v>
      </c>
      <c r="EI51">
        <v>1</v>
      </c>
      <c r="EJ51">
        <v>1</v>
      </c>
      <c r="IM51" t="s">
        <v>1240</v>
      </c>
      <c r="IN51">
        <v>0</v>
      </c>
      <c r="IO51">
        <v>0</v>
      </c>
      <c r="IP51">
        <v>0</v>
      </c>
      <c r="IQ51">
        <v>0</v>
      </c>
      <c r="IR51">
        <v>0</v>
      </c>
      <c r="IS51">
        <v>0</v>
      </c>
      <c r="IT51">
        <v>0</v>
      </c>
      <c r="IU51">
        <v>0</v>
      </c>
      <c r="IV51">
        <v>0</v>
      </c>
      <c r="IW51">
        <v>0</v>
      </c>
      <c r="IX51">
        <v>1</v>
      </c>
      <c r="IY51">
        <v>1</v>
      </c>
      <c r="IZ51">
        <v>1</v>
      </c>
      <c r="JA51">
        <v>1</v>
      </c>
      <c r="JB51">
        <v>0</v>
      </c>
      <c r="JC51">
        <v>0</v>
      </c>
      <c r="JD51">
        <v>4</v>
      </c>
      <c r="JE51">
        <v>6</v>
      </c>
      <c r="NI51" t="s">
        <v>1144</v>
      </c>
      <c r="NJ51">
        <v>3000</v>
      </c>
      <c r="NK51" t="s">
        <v>1166</v>
      </c>
      <c r="NN51">
        <v>90</v>
      </c>
      <c r="NO51">
        <v>1</v>
      </c>
      <c r="NP51">
        <v>0</v>
      </c>
      <c r="NR51" t="s">
        <v>1144</v>
      </c>
      <c r="NS51">
        <v>2500</v>
      </c>
      <c r="NT51" t="s">
        <v>1166</v>
      </c>
      <c r="NW51">
        <v>90</v>
      </c>
      <c r="NX51">
        <v>2</v>
      </c>
      <c r="NY51">
        <v>0</v>
      </c>
      <c r="OA51" t="s">
        <v>1144</v>
      </c>
      <c r="OB51">
        <v>2500</v>
      </c>
      <c r="OC51" t="s">
        <v>1166</v>
      </c>
      <c r="OF51">
        <v>90</v>
      </c>
      <c r="OG51">
        <v>2</v>
      </c>
      <c r="OH51">
        <v>0</v>
      </c>
      <c r="OJ51" t="s">
        <v>1144</v>
      </c>
      <c r="OK51" t="s">
        <v>1121</v>
      </c>
      <c r="OL51">
        <v>6000</v>
      </c>
      <c r="OO51" t="s">
        <v>1166</v>
      </c>
      <c r="OR51">
        <v>90</v>
      </c>
      <c r="OS51">
        <v>1</v>
      </c>
      <c r="OT51">
        <v>0</v>
      </c>
      <c r="PE51" t="s">
        <v>1150</v>
      </c>
      <c r="QM51" t="s">
        <v>1147</v>
      </c>
      <c r="QN51">
        <v>1</v>
      </c>
      <c r="QO51">
        <v>0</v>
      </c>
      <c r="QP51">
        <v>0</v>
      </c>
      <c r="QQ51">
        <v>0</v>
      </c>
      <c r="TD51" t="s">
        <v>1123</v>
      </c>
      <c r="TE51">
        <v>0</v>
      </c>
      <c r="TF51">
        <v>0</v>
      </c>
      <c r="TG51">
        <v>0</v>
      </c>
      <c r="TH51">
        <v>0</v>
      </c>
      <c r="TI51">
        <v>0</v>
      </c>
      <c r="TJ51">
        <v>0</v>
      </c>
      <c r="TK51">
        <v>0</v>
      </c>
      <c r="TL51">
        <v>0</v>
      </c>
      <c r="TM51">
        <v>0</v>
      </c>
      <c r="TN51">
        <v>0</v>
      </c>
      <c r="TO51">
        <v>0</v>
      </c>
      <c r="TP51">
        <v>0</v>
      </c>
      <c r="TQ51">
        <v>0</v>
      </c>
      <c r="TR51">
        <v>0</v>
      </c>
      <c r="TS51">
        <v>0</v>
      </c>
      <c r="TT51">
        <v>0</v>
      </c>
      <c r="TU51">
        <v>0</v>
      </c>
      <c r="TV51">
        <v>0</v>
      </c>
      <c r="TW51">
        <v>0</v>
      </c>
      <c r="TX51">
        <v>0</v>
      </c>
      <c r="TY51">
        <v>0</v>
      </c>
      <c r="TZ51">
        <v>0</v>
      </c>
      <c r="UA51">
        <v>0</v>
      </c>
      <c r="UB51">
        <v>0</v>
      </c>
      <c r="UC51">
        <v>0</v>
      </c>
      <c r="UD51">
        <v>0</v>
      </c>
      <c r="UE51">
        <v>0</v>
      </c>
      <c r="UF51">
        <v>1</v>
      </c>
      <c r="UG51">
        <v>1</v>
      </c>
      <c r="AMM51" t="s">
        <v>1219</v>
      </c>
      <c r="AMN51">
        <v>1</v>
      </c>
      <c r="AMO51">
        <v>0</v>
      </c>
      <c r="AMP51">
        <v>0</v>
      </c>
      <c r="AMQ51">
        <v>0</v>
      </c>
      <c r="AMR51">
        <v>0</v>
      </c>
      <c r="AMS51">
        <v>0</v>
      </c>
      <c r="AMU51" t="s">
        <v>1151</v>
      </c>
      <c r="AMV51" t="s">
        <v>1150</v>
      </c>
      <c r="ANG51" t="s">
        <v>1135</v>
      </c>
      <c r="ANH51">
        <v>0</v>
      </c>
      <c r="ANI51">
        <v>0</v>
      </c>
      <c r="ANJ51">
        <v>0</v>
      </c>
      <c r="ANK51">
        <v>0</v>
      </c>
      <c r="ANL51">
        <v>0</v>
      </c>
      <c r="ANM51">
        <v>0</v>
      </c>
      <c r="ANN51">
        <v>0</v>
      </c>
      <c r="ANO51">
        <v>1</v>
      </c>
      <c r="ANP51">
        <v>0</v>
      </c>
      <c r="ANU51">
        <v>384128105</v>
      </c>
      <c r="ANV51" s="2">
        <v>44943.664675925931</v>
      </c>
      <c r="ANY51" t="s">
        <v>1137</v>
      </c>
      <c r="ANZ51" t="s">
        <v>1138</v>
      </c>
    </row>
    <row r="52" spans="1:939 1027:1066" x14ac:dyDescent="0.35">
      <c r="A52">
        <v>51</v>
      </c>
      <c r="B52" t="s">
        <v>1279</v>
      </c>
      <c r="C52" s="98">
        <v>44943</v>
      </c>
      <c r="D52" t="s">
        <v>1210</v>
      </c>
      <c r="E52" s="2">
        <v>44943.568986215279</v>
      </c>
      <c r="F52" s="2">
        <v>44943.57832320602</v>
      </c>
      <c r="G52" t="s">
        <v>1113</v>
      </c>
      <c r="J52" t="s">
        <v>1114</v>
      </c>
      <c r="K52" s="98">
        <v>44943</v>
      </c>
      <c r="L52" t="s">
        <v>1211</v>
      </c>
      <c r="M52" t="s">
        <v>1212</v>
      </c>
      <c r="N52" t="s">
        <v>1213</v>
      </c>
      <c r="O52" t="s">
        <v>1118</v>
      </c>
      <c r="R52" t="s">
        <v>1119</v>
      </c>
      <c r="S52" t="s">
        <v>1214</v>
      </c>
      <c r="U52" t="s">
        <v>1121</v>
      </c>
      <c r="W52" t="s">
        <v>1140</v>
      </c>
      <c r="Z52" t="s">
        <v>1123</v>
      </c>
      <c r="AA52">
        <v>0</v>
      </c>
      <c r="AB52">
        <v>0</v>
      </c>
      <c r="AC52">
        <v>0</v>
      </c>
      <c r="AD52">
        <v>1</v>
      </c>
      <c r="AE52">
        <v>1</v>
      </c>
      <c r="ED52" t="s">
        <v>1123</v>
      </c>
      <c r="EE52">
        <v>0</v>
      </c>
      <c r="EF52">
        <v>0</v>
      </c>
      <c r="EG52">
        <v>0</v>
      </c>
      <c r="EH52">
        <v>0</v>
      </c>
      <c r="EI52">
        <v>1</v>
      </c>
      <c r="EJ52">
        <v>1</v>
      </c>
      <c r="IM52" t="s">
        <v>1280</v>
      </c>
      <c r="IN52">
        <v>0</v>
      </c>
      <c r="IO52">
        <v>0</v>
      </c>
      <c r="IP52">
        <v>0</v>
      </c>
      <c r="IQ52">
        <v>0</v>
      </c>
      <c r="IR52">
        <v>0</v>
      </c>
      <c r="IS52">
        <v>0</v>
      </c>
      <c r="IT52">
        <v>0</v>
      </c>
      <c r="IU52">
        <v>0</v>
      </c>
      <c r="IV52">
        <v>0</v>
      </c>
      <c r="IW52">
        <v>0</v>
      </c>
      <c r="IX52">
        <v>1</v>
      </c>
      <c r="IY52">
        <v>1</v>
      </c>
      <c r="IZ52">
        <v>0</v>
      </c>
      <c r="JA52">
        <v>0</v>
      </c>
      <c r="JB52">
        <v>0</v>
      </c>
      <c r="JC52">
        <v>0</v>
      </c>
      <c r="JD52">
        <v>2</v>
      </c>
      <c r="JE52">
        <v>4</v>
      </c>
      <c r="NI52" t="s">
        <v>1144</v>
      </c>
      <c r="NJ52">
        <v>2500</v>
      </c>
      <c r="NK52" t="s">
        <v>1166</v>
      </c>
      <c r="NN52">
        <v>35</v>
      </c>
      <c r="NO52">
        <v>2</v>
      </c>
      <c r="NP52">
        <v>0</v>
      </c>
      <c r="NR52" t="s">
        <v>1144</v>
      </c>
      <c r="NS52">
        <v>2250</v>
      </c>
      <c r="NT52" t="s">
        <v>1126</v>
      </c>
      <c r="NW52">
        <v>90</v>
      </c>
      <c r="NX52">
        <v>2</v>
      </c>
      <c r="NY52">
        <v>0</v>
      </c>
      <c r="PE52" t="s">
        <v>1150</v>
      </c>
      <c r="QM52" t="s">
        <v>1147</v>
      </c>
      <c r="QN52">
        <v>1</v>
      </c>
      <c r="QO52">
        <v>0</v>
      </c>
      <c r="QP52">
        <v>0</v>
      </c>
      <c r="QQ52">
        <v>0</v>
      </c>
      <c r="TD52" t="s">
        <v>1123</v>
      </c>
      <c r="TE52">
        <v>0</v>
      </c>
      <c r="TF52">
        <v>0</v>
      </c>
      <c r="TG52">
        <v>0</v>
      </c>
      <c r="TH52">
        <v>0</v>
      </c>
      <c r="TI52">
        <v>0</v>
      </c>
      <c r="TJ52">
        <v>0</v>
      </c>
      <c r="TK52">
        <v>0</v>
      </c>
      <c r="TL52">
        <v>0</v>
      </c>
      <c r="TM52">
        <v>0</v>
      </c>
      <c r="TN52">
        <v>0</v>
      </c>
      <c r="TO52">
        <v>0</v>
      </c>
      <c r="TP52">
        <v>0</v>
      </c>
      <c r="TQ52">
        <v>0</v>
      </c>
      <c r="TR52">
        <v>0</v>
      </c>
      <c r="TS52">
        <v>0</v>
      </c>
      <c r="TT52">
        <v>0</v>
      </c>
      <c r="TU52">
        <v>0</v>
      </c>
      <c r="TV52">
        <v>0</v>
      </c>
      <c r="TW52">
        <v>0</v>
      </c>
      <c r="TX52">
        <v>0</v>
      </c>
      <c r="TY52">
        <v>0</v>
      </c>
      <c r="TZ52">
        <v>0</v>
      </c>
      <c r="UA52">
        <v>0</v>
      </c>
      <c r="UB52">
        <v>0</v>
      </c>
      <c r="UC52">
        <v>0</v>
      </c>
      <c r="UD52">
        <v>0</v>
      </c>
      <c r="UE52">
        <v>0</v>
      </c>
      <c r="UF52">
        <v>1</v>
      </c>
      <c r="UG52">
        <v>1</v>
      </c>
      <c r="AMM52" t="s">
        <v>1132</v>
      </c>
      <c r="AMN52">
        <v>1</v>
      </c>
      <c r="AMO52">
        <v>0</v>
      </c>
      <c r="AMP52">
        <v>0</v>
      </c>
      <c r="AMQ52">
        <v>1</v>
      </c>
      <c r="AMR52">
        <v>0</v>
      </c>
      <c r="AMS52">
        <v>0</v>
      </c>
      <c r="AMU52" t="s">
        <v>1151</v>
      </c>
      <c r="AMV52" t="s">
        <v>1150</v>
      </c>
      <c r="ANG52" t="s">
        <v>1135</v>
      </c>
      <c r="ANH52">
        <v>0</v>
      </c>
      <c r="ANI52">
        <v>0</v>
      </c>
      <c r="ANJ52">
        <v>0</v>
      </c>
      <c r="ANK52">
        <v>0</v>
      </c>
      <c r="ANL52">
        <v>0</v>
      </c>
      <c r="ANM52">
        <v>0</v>
      </c>
      <c r="ANN52">
        <v>0</v>
      </c>
      <c r="ANO52">
        <v>1</v>
      </c>
      <c r="ANP52">
        <v>0</v>
      </c>
      <c r="ANU52">
        <v>384128148</v>
      </c>
      <c r="ANV52" s="2">
        <v>44943.664733796293</v>
      </c>
      <c r="ANY52" t="s">
        <v>1137</v>
      </c>
      <c r="ANZ52" t="s">
        <v>1138</v>
      </c>
    </row>
    <row r="53" spans="1:939 1027:1066" x14ac:dyDescent="0.35">
      <c r="A53">
        <v>52</v>
      </c>
      <c r="B53" t="s">
        <v>1281</v>
      </c>
      <c r="C53" s="98">
        <v>44943</v>
      </c>
      <c r="D53" t="s">
        <v>1210</v>
      </c>
      <c r="E53" s="2">
        <v>44943.582345868053</v>
      </c>
      <c r="F53" s="2">
        <v>44943.587091261572</v>
      </c>
      <c r="G53" t="s">
        <v>1113</v>
      </c>
      <c r="J53" t="s">
        <v>1114</v>
      </c>
      <c r="K53" s="98">
        <v>44943</v>
      </c>
      <c r="L53" t="s">
        <v>1211</v>
      </c>
      <c r="M53" t="s">
        <v>1212</v>
      </c>
      <c r="N53" t="s">
        <v>1213</v>
      </c>
      <c r="O53" t="s">
        <v>1118</v>
      </c>
      <c r="R53" t="s">
        <v>1119</v>
      </c>
      <c r="S53" t="s">
        <v>1214</v>
      </c>
      <c r="U53" t="s">
        <v>1121</v>
      </c>
      <c r="W53" t="s">
        <v>1140</v>
      </c>
      <c r="Z53" t="s">
        <v>1123</v>
      </c>
      <c r="AA53">
        <v>0</v>
      </c>
      <c r="AB53">
        <v>0</v>
      </c>
      <c r="AC53">
        <v>0</v>
      </c>
      <c r="AD53">
        <v>1</v>
      </c>
      <c r="AE53">
        <v>1</v>
      </c>
      <c r="ED53" t="s">
        <v>1123</v>
      </c>
      <c r="EE53">
        <v>0</v>
      </c>
      <c r="EF53">
        <v>0</v>
      </c>
      <c r="EG53">
        <v>0</v>
      </c>
      <c r="EH53">
        <v>0</v>
      </c>
      <c r="EI53">
        <v>1</v>
      </c>
      <c r="EJ53">
        <v>1</v>
      </c>
      <c r="IM53" t="s">
        <v>1183</v>
      </c>
      <c r="IN53">
        <v>0</v>
      </c>
      <c r="IO53">
        <v>0</v>
      </c>
      <c r="IP53">
        <v>0</v>
      </c>
      <c r="IQ53">
        <v>0</v>
      </c>
      <c r="IR53">
        <v>0</v>
      </c>
      <c r="IS53">
        <v>0</v>
      </c>
      <c r="IT53">
        <v>0</v>
      </c>
      <c r="IU53">
        <v>0</v>
      </c>
      <c r="IV53">
        <v>0</v>
      </c>
      <c r="IW53">
        <v>0</v>
      </c>
      <c r="IX53">
        <v>0</v>
      </c>
      <c r="IY53">
        <v>0</v>
      </c>
      <c r="IZ53">
        <v>0</v>
      </c>
      <c r="JA53">
        <v>0</v>
      </c>
      <c r="JB53">
        <v>1</v>
      </c>
      <c r="JC53">
        <v>0</v>
      </c>
      <c r="JD53">
        <v>1</v>
      </c>
      <c r="JE53">
        <v>3</v>
      </c>
      <c r="OV53" t="s">
        <v>1144</v>
      </c>
      <c r="OW53">
        <v>300</v>
      </c>
      <c r="OX53" t="s">
        <v>1166</v>
      </c>
      <c r="PA53">
        <v>14</v>
      </c>
      <c r="PB53">
        <v>1</v>
      </c>
      <c r="PC53">
        <v>0</v>
      </c>
      <c r="PE53" t="s">
        <v>1150</v>
      </c>
      <c r="QM53" t="s">
        <v>1147</v>
      </c>
      <c r="QN53">
        <v>1</v>
      </c>
      <c r="QO53">
        <v>0</v>
      </c>
      <c r="QP53">
        <v>0</v>
      </c>
      <c r="QQ53">
        <v>0</v>
      </c>
      <c r="TD53" t="s">
        <v>1123</v>
      </c>
      <c r="TE53">
        <v>0</v>
      </c>
      <c r="TF53">
        <v>0</v>
      </c>
      <c r="TG53">
        <v>0</v>
      </c>
      <c r="TH53">
        <v>0</v>
      </c>
      <c r="TI53">
        <v>0</v>
      </c>
      <c r="TJ53">
        <v>0</v>
      </c>
      <c r="TK53">
        <v>0</v>
      </c>
      <c r="TL53">
        <v>0</v>
      </c>
      <c r="TM53">
        <v>0</v>
      </c>
      <c r="TN53">
        <v>0</v>
      </c>
      <c r="TO53">
        <v>0</v>
      </c>
      <c r="TP53">
        <v>0</v>
      </c>
      <c r="TQ53">
        <v>0</v>
      </c>
      <c r="TR53">
        <v>0</v>
      </c>
      <c r="TS53">
        <v>0</v>
      </c>
      <c r="TT53">
        <v>0</v>
      </c>
      <c r="TU53">
        <v>0</v>
      </c>
      <c r="TV53">
        <v>0</v>
      </c>
      <c r="TW53">
        <v>0</v>
      </c>
      <c r="TX53">
        <v>0</v>
      </c>
      <c r="TY53">
        <v>0</v>
      </c>
      <c r="TZ53">
        <v>0</v>
      </c>
      <c r="UA53">
        <v>0</v>
      </c>
      <c r="UB53">
        <v>0</v>
      </c>
      <c r="UC53">
        <v>0</v>
      </c>
      <c r="UD53">
        <v>0</v>
      </c>
      <c r="UE53">
        <v>0</v>
      </c>
      <c r="UF53">
        <v>1</v>
      </c>
      <c r="UG53">
        <v>1</v>
      </c>
      <c r="AMM53" t="s">
        <v>1219</v>
      </c>
      <c r="AMN53">
        <v>1</v>
      </c>
      <c r="AMO53">
        <v>0</v>
      </c>
      <c r="AMP53">
        <v>0</v>
      </c>
      <c r="AMQ53">
        <v>0</v>
      </c>
      <c r="AMR53">
        <v>0</v>
      </c>
      <c r="AMS53">
        <v>0</v>
      </c>
      <c r="AMU53" t="s">
        <v>1151</v>
      </c>
      <c r="AMV53" t="s">
        <v>1150</v>
      </c>
      <c r="ANG53" t="s">
        <v>1135</v>
      </c>
      <c r="ANH53">
        <v>0</v>
      </c>
      <c r="ANI53">
        <v>0</v>
      </c>
      <c r="ANJ53">
        <v>0</v>
      </c>
      <c r="ANK53">
        <v>0</v>
      </c>
      <c r="ANL53">
        <v>0</v>
      </c>
      <c r="ANM53">
        <v>0</v>
      </c>
      <c r="ANN53">
        <v>0</v>
      </c>
      <c r="ANO53">
        <v>1</v>
      </c>
      <c r="ANP53">
        <v>0</v>
      </c>
      <c r="ANU53">
        <v>384128167</v>
      </c>
      <c r="ANV53" s="2">
        <v>44943.664756944447</v>
      </c>
      <c r="ANY53" t="s">
        <v>1137</v>
      </c>
      <c r="ANZ53" t="s">
        <v>1138</v>
      </c>
    </row>
    <row r="54" spans="1:939 1027:1066" x14ac:dyDescent="0.35">
      <c r="A54">
        <v>53</v>
      </c>
      <c r="B54" t="s">
        <v>1282</v>
      </c>
      <c r="C54" s="98">
        <v>44943</v>
      </c>
      <c r="D54" t="s">
        <v>1210</v>
      </c>
      <c r="E54" s="2">
        <v>44943.5943640162</v>
      </c>
      <c r="F54" s="2">
        <v>44943.597760613433</v>
      </c>
      <c r="G54" t="s">
        <v>1113</v>
      </c>
      <c r="J54" t="s">
        <v>1114</v>
      </c>
      <c r="K54" s="98">
        <v>44943</v>
      </c>
      <c r="L54" t="s">
        <v>1211</v>
      </c>
      <c r="M54" t="s">
        <v>1212</v>
      </c>
      <c r="N54" t="s">
        <v>1213</v>
      </c>
      <c r="O54" t="s">
        <v>1118</v>
      </c>
      <c r="R54" t="s">
        <v>1119</v>
      </c>
      <c r="S54" t="s">
        <v>1214</v>
      </c>
      <c r="U54" t="s">
        <v>1121</v>
      </c>
      <c r="W54" t="s">
        <v>1140</v>
      </c>
      <c r="Z54" t="s">
        <v>1123</v>
      </c>
      <c r="AA54">
        <v>0</v>
      </c>
      <c r="AB54">
        <v>0</v>
      </c>
      <c r="AC54">
        <v>0</v>
      </c>
      <c r="AD54">
        <v>1</v>
      </c>
      <c r="AE54">
        <v>1</v>
      </c>
      <c r="ED54" t="s">
        <v>1123</v>
      </c>
      <c r="EE54">
        <v>0</v>
      </c>
      <c r="EF54">
        <v>0</v>
      </c>
      <c r="EG54">
        <v>0</v>
      </c>
      <c r="EH54">
        <v>0</v>
      </c>
      <c r="EI54">
        <v>1</v>
      </c>
      <c r="EJ54">
        <v>1</v>
      </c>
      <c r="IM54" t="s">
        <v>1123</v>
      </c>
      <c r="IN54">
        <v>0</v>
      </c>
      <c r="IO54">
        <v>0</v>
      </c>
      <c r="IP54">
        <v>0</v>
      </c>
      <c r="IQ54">
        <v>0</v>
      </c>
      <c r="IR54">
        <v>0</v>
      </c>
      <c r="IS54">
        <v>0</v>
      </c>
      <c r="IT54">
        <v>0</v>
      </c>
      <c r="IU54">
        <v>0</v>
      </c>
      <c r="IV54">
        <v>0</v>
      </c>
      <c r="IW54">
        <v>0</v>
      </c>
      <c r="IX54">
        <v>0</v>
      </c>
      <c r="IY54">
        <v>0</v>
      </c>
      <c r="IZ54">
        <v>0</v>
      </c>
      <c r="JA54">
        <v>0</v>
      </c>
      <c r="JB54">
        <v>0</v>
      </c>
      <c r="JC54">
        <v>1</v>
      </c>
      <c r="JD54">
        <v>1</v>
      </c>
      <c r="JE54">
        <v>3</v>
      </c>
      <c r="TD54" t="s">
        <v>1252</v>
      </c>
      <c r="TE54">
        <v>0</v>
      </c>
      <c r="TF54">
        <v>0</v>
      </c>
      <c r="TG54">
        <v>0</v>
      </c>
      <c r="TH54">
        <v>0</v>
      </c>
      <c r="TI54">
        <v>0</v>
      </c>
      <c r="TJ54">
        <v>0</v>
      </c>
      <c r="TK54">
        <v>0</v>
      </c>
      <c r="TL54">
        <v>0</v>
      </c>
      <c r="TM54">
        <v>0</v>
      </c>
      <c r="TN54">
        <v>0</v>
      </c>
      <c r="TO54">
        <v>0</v>
      </c>
      <c r="TP54">
        <v>0</v>
      </c>
      <c r="TQ54">
        <v>0</v>
      </c>
      <c r="TR54">
        <v>1</v>
      </c>
      <c r="TS54">
        <v>0</v>
      </c>
      <c r="TT54">
        <v>0</v>
      </c>
      <c r="TU54">
        <v>0</v>
      </c>
      <c r="TV54">
        <v>0</v>
      </c>
      <c r="TW54">
        <v>0</v>
      </c>
      <c r="TX54">
        <v>0</v>
      </c>
      <c r="TY54">
        <v>0</v>
      </c>
      <c r="TZ54">
        <v>0</v>
      </c>
      <c r="UA54">
        <v>0</v>
      </c>
      <c r="UB54">
        <v>0</v>
      </c>
      <c r="UC54">
        <v>0</v>
      </c>
      <c r="UD54">
        <v>0</v>
      </c>
      <c r="UE54">
        <v>0</v>
      </c>
      <c r="UF54">
        <v>0</v>
      </c>
      <c r="UG54">
        <v>1</v>
      </c>
      <c r="AAL54" t="s">
        <v>1144</v>
      </c>
      <c r="AAM54">
        <v>1300</v>
      </c>
      <c r="AAN54" t="s">
        <v>1155</v>
      </c>
      <c r="AAQ54">
        <v>7</v>
      </c>
      <c r="AAR54">
        <v>1</v>
      </c>
      <c r="AAS54">
        <v>0</v>
      </c>
      <c r="AHD54" t="s">
        <v>1150</v>
      </c>
      <c r="AIY54" t="s">
        <v>1147</v>
      </c>
      <c r="AIZ54">
        <v>1</v>
      </c>
      <c r="AJA54">
        <v>0</v>
      </c>
      <c r="AJB54">
        <v>0</v>
      </c>
      <c r="AJC54">
        <v>0</v>
      </c>
      <c r="AMM54" t="s">
        <v>1219</v>
      </c>
      <c r="AMN54">
        <v>1</v>
      </c>
      <c r="AMO54">
        <v>0</v>
      </c>
      <c r="AMP54">
        <v>0</v>
      </c>
      <c r="AMQ54">
        <v>0</v>
      </c>
      <c r="AMR54">
        <v>0</v>
      </c>
      <c r="AMS54">
        <v>0</v>
      </c>
      <c r="AMU54" t="s">
        <v>1151</v>
      </c>
      <c r="AMV54" t="s">
        <v>1150</v>
      </c>
      <c r="ANG54" t="s">
        <v>1135</v>
      </c>
      <c r="ANH54">
        <v>0</v>
      </c>
      <c r="ANI54">
        <v>0</v>
      </c>
      <c r="ANJ54">
        <v>0</v>
      </c>
      <c r="ANK54">
        <v>0</v>
      </c>
      <c r="ANL54">
        <v>0</v>
      </c>
      <c r="ANM54">
        <v>0</v>
      </c>
      <c r="ANN54">
        <v>0</v>
      </c>
      <c r="ANO54">
        <v>1</v>
      </c>
      <c r="ANP54">
        <v>0</v>
      </c>
      <c r="ANU54">
        <v>384128185</v>
      </c>
      <c r="ANV54" s="2">
        <v>44943.664780092593</v>
      </c>
      <c r="ANY54" t="s">
        <v>1137</v>
      </c>
      <c r="ANZ54" t="s">
        <v>1138</v>
      </c>
    </row>
    <row r="55" spans="1:939 1027:1066" x14ac:dyDescent="0.35">
      <c r="A55">
        <v>54</v>
      </c>
      <c r="B55" t="s">
        <v>1283</v>
      </c>
      <c r="C55" s="98">
        <v>44943</v>
      </c>
      <c r="D55" t="s">
        <v>1210</v>
      </c>
      <c r="E55" s="2">
        <v>44943.613367361111</v>
      </c>
      <c r="F55" s="2">
        <v>44943.61808792824</v>
      </c>
      <c r="G55" t="s">
        <v>1113</v>
      </c>
      <c r="J55" t="s">
        <v>1114</v>
      </c>
      <c r="K55" s="98">
        <v>44943</v>
      </c>
      <c r="L55" t="s">
        <v>1211</v>
      </c>
      <c r="M55" t="s">
        <v>1212</v>
      </c>
      <c r="N55" t="s">
        <v>1213</v>
      </c>
      <c r="O55" t="s">
        <v>1118</v>
      </c>
      <c r="R55" t="s">
        <v>1119</v>
      </c>
      <c r="S55" t="s">
        <v>1214</v>
      </c>
      <c r="U55" t="s">
        <v>1121</v>
      </c>
      <c r="W55" t="s">
        <v>1140</v>
      </c>
      <c r="Z55" t="s">
        <v>1123</v>
      </c>
      <c r="AA55">
        <v>0</v>
      </c>
      <c r="AB55">
        <v>0</v>
      </c>
      <c r="AC55">
        <v>0</v>
      </c>
      <c r="AD55">
        <v>1</v>
      </c>
      <c r="AE55">
        <v>1</v>
      </c>
      <c r="ED55" t="s">
        <v>1123</v>
      </c>
      <c r="EE55">
        <v>0</v>
      </c>
      <c r="EF55">
        <v>0</v>
      </c>
      <c r="EG55">
        <v>0</v>
      </c>
      <c r="EH55">
        <v>0</v>
      </c>
      <c r="EI55">
        <v>1</v>
      </c>
      <c r="EJ55">
        <v>1</v>
      </c>
      <c r="IM55" t="s">
        <v>1123</v>
      </c>
      <c r="IN55">
        <v>0</v>
      </c>
      <c r="IO55">
        <v>0</v>
      </c>
      <c r="IP55">
        <v>0</v>
      </c>
      <c r="IQ55">
        <v>0</v>
      </c>
      <c r="IR55">
        <v>0</v>
      </c>
      <c r="IS55">
        <v>0</v>
      </c>
      <c r="IT55">
        <v>0</v>
      </c>
      <c r="IU55">
        <v>0</v>
      </c>
      <c r="IV55">
        <v>0</v>
      </c>
      <c r="IW55">
        <v>0</v>
      </c>
      <c r="IX55">
        <v>0</v>
      </c>
      <c r="IY55">
        <v>0</v>
      </c>
      <c r="IZ55">
        <v>0</v>
      </c>
      <c r="JA55">
        <v>0</v>
      </c>
      <c r="JB55">
        <v>0</v>
      </c>
      <c r="JC55">
        <v>1</v>
      </c>
      <c r="JD55">
        <v>1</v>
      </c>
      <c r="JE55">
        <v>3</v>
      </c>
      <c r="TD55" t="s">
        <v>1273</v>
      </c>
      <c r="TE55">
        <v>0</v>
      </c>
      <c r="TF55">
        <v>0</v>
      </c>
      <c r="TG55">
        <v>0</v>
      </c>
      <c r="TH55">
        <v>0</v>
      </c>
      <c r="TI55">
        <v>0</v>
      </c>
      <c r="TJ55">
        <v>0</v>
      </c>
      <c r="TK55">
        <v>0</v>
      </c>
      <c r="TL55">
        <v>0</v>
      </c>
      <c r="TM55">
        <v>0</v>
      </c>
      <c r="TN55">
        <v>0</v>
      </c>
      <c r="TO55">
        <v>0</v>
      </c>
      <c r="TP55">
        <v>1</v>
      </c>
      <c r="TQ55">
        <v>1</v>
      </c>
      <c r="TR55">
        <v>0</v>
      </c>
      <c r="TS55">
        <v>0</v>
      </c>
      <c r="TT55">
        <v>0</v>
      </c>
      <c r="TU55">
        <v>0</v>
      </c>
      <c r="TV55">
        <v>0</v>
      </c>
      <c r="TW55">
        <v>0</v>
      </c>
      <c r="TX55">
        <v>0</v>
      </c>
      <c r="TY55">
        <v>0</v>
      </c>
      <c r="TZ55">
        <v>0</v>
      </c>
      <c r="UA55">
        <v>0</v>
      </c>
      <c r="UB55">
        <v>0</v>
      </c>
      <c r="UC55">
        <v>0</v>
      </c>
      <c r="UD55">
        <v>0</v>
      </c>
      <c r="UE55">
        <v>0</v>
      </c>
      <c r="UF55">
        <v>0</v>
      </c>
      <c r="UG55">
        <v>2</v>
      </c>
      <c r="ZT55" t="s">
        <v>1144</v>
      </c>
      <c r="ZU55">
        <v>4000</v>
      </c>
      <c r="ZV55" t="s">
        <v>1166</v>
      </c>
      <c r="ZY55">
        <v>2</v>
      </c>
      <c r="ZZ55">
        <v>1</v>
      </c>
      <c r="AAA55">
        <v>0</v>
      </c>
      <c r="AAC55" t="s">
        <v>1144</v>
      </c>
      <c r="AAD55">
        <v>4000</v>
      </c>
      <c r="AAE55" t="s">
        <v>1126</v>
      </c>
      <c r="AAH55">
        <v>2</v>
      </c>
      <c r="AAI55">
        <v>1</v>
      </c>
      <c r="AAJ55">
        <v>0</v>
      </c>
      <c r="AHD55" t="s">
        <v>1150</v>
      </c>
      <c r="AIY55" t="s">
        <v>1147</v>
      </c>
      <c r="AIZ55">
        <v>1</v>
      </c>
      <c r="AJA55">
        <v>0</v>
      </c>
      <c r="AJB55">
        <v>0</v>
      </c>
      <c r="AJC55">
        <v>0</v>
      </c>
      <c r="AMM55" t="s">
        <v>1219</v>
      </c>
      <c r="AMN55">
        <v>1</v>
      </c>
      <c r="AMO55">
        <v>0</v>
      </c>
      <c r="AMP55">
        <v>0</v>
      </c>
      <c r="AMQ55">
        <v>0</v>
      </c>
      <c r="AMR55">
        <v>0</v>
      </c>
      <c r="AMS55">
        <v>0</v>
      </c>
      <c r="AMU55" t="s">
        <v>1151</v>
      </c>
      <c r="AMV55" t="s">
        <v>1150</v>
      </c>
      <c r="ANG55" t="s">
        <v>1135</v>
      </c>
      <c r="ANH55">
        <v>0</v>
      </c>
      <c r="ANI55">
        <v>0</v>
      </c>
      <c r="ANJ55">
        <v>0</v>
      </c>
      <c r="ANK55">
        <v>0</v>
      </c>
      <c r="ANL55">
        <v>0</v>
      </c>
      <c r="ANM55">
        <v>0</v>
      </c>
      <c r="ANN55">
        <v>0</v>
      </c>
      <c r="ANO55">
        <v>1</v>
      </c>
      <c r="ANP55">
        <v>0</v>
      </c>
      <c r="ANU55">
        <v>384128205</v>
      </c>
      <c r="ANV55" s="2">
        <v>44943.664814814823</v>
      </c>
      <c r="ANY55" t="s">
        <v>1137</v>
      </c>
      <c r="ANZ55" t="s">
        <v>1138</v>
      </c>
    </row>
    <row r="56" spans="1:939 1027:1066" x14ac:dyDescent="0.35">
      <c r="A56">
        <v>55</v>
      </c>
      <c r="B56" t="s">
        <v>1284</v>
      </c>
      <c r="C56" s="98">
        <v>44943</v>
      </c>
      <c r="D56" t="s">
        <v>1210</v>
      </c>
      <c r="E56" s="2">
        <v>44943.619163020827</v>
      </c>
      <c r="F56" s="2">
        <v>44943.629022916663</v>
      </c>
      <c r="G56" t="s">
        <v>1113</v>
      </c>
      <c r="J56" t="s">
        <v>1114</v>
      </c>
      <c r="K56" s="98">
        <v>44943</v>
      </c>
      <c r="L56" t="s">
        <v>1211</v>
      </c>
      <c r="M56" t="s">
        <v>1212</v>
      </c>
      <c r="N56" t="s">
        <v>1213</v>
      </c>
      <c r="O56" t="s">
        <v>1118</v>
      </c>
      <c r="R56" t="s">
        <v>1119</v>
      </c>
      <c r="S56" t="s">
        <v>1214</v>
      </c>
      <c r="U56" t="s">
        <v>1121</v>
      </c>
      <c r="W56" t="s">
        <v>1140</v>
      </c>
      <c r="Z56" t="s">
        <v>1123</v>
      </c>
      <c r="AA56">
        <v>0</v>
      </c>
      <c r="AB56">
        <v>0</v>
      </c>
      <c r="AC56">
        <v>0</v>
      </c>
      <c r="AD56">
        <v>1</v>
      </c>
      <c r="AE56">
        <v>1</v>
      </c>
      <c r="ED56" t="s">
        <v>1123</v>
      </c>
      <c r="EE56">
        <v>0</v>
      </c>
      <c r="EF56">
        <v>0</v>
      </c>
      <c r="EG56">
        <v>0</v>
      </c>
      <c r="EH56">
        <v>0</v>
      </c>
      <c r="EI56">
        <v>1</v>
      </c>
      <c r="EJ56">
        <v>1</v>
      </c>
      <c r="IM56" t="s">
        <v>1123</v>
      </c>
      <c r="IN56">
        <v>0</v>
      </c>
      <c r="IO56">
        <v>0</v>
      </c>
      <c r="IP56">
        <v>0</v>
      </c>
      <c r="IQ56">
        <v>0</v>
      </c>
      <c r="IR56">
        <v>0</v>
      </c>
      <c r="IS56">
        <v>0</v>
      </c>
      <c r="IT56">
        <v>0</v>
      </c>
      <c r="IU56">
        <v>0</v>
      </c>
      <c r="IV56">
        <v>0</v>
      </c>
      <c r="IW56">
        <v>0</v>
      </c>
      <c r="IX56">
        <v>0</v>
      </c>
      <c r="IY56">
        <v>0</v>
      </c>
      <c r="IZ56">
        <v>0</v>
      </c>
      <c r="JA56">
        <v>0</v>
      </c>
      <c r="JB56">
        <v>0</v>
      </c>
      <c r="JC56">
        <v>1</v>
      </c>
      <c r="JD56">
        <v>1</v>
      </c>
      <c r="JE56">
        <v>3</v>
      </c>
      <c r="TD56" t="s">
        <v>1260</v>
      </c>
      <c r="TE56">
        <v>0</v>
      </c>
      <c r="TF56">
        <v>0</v>
      </c>
      <c r="TG56">
        <v>0</v>
      </c>
      <c r="TH56">
        <v>0</v>
      </c>
      <c r="TI56">
        <v>0</v>
      </c>
      <c r="TJ56">
        <v>0</v>
      </c>
      <c r="TK56">
        <v>0</v>
      </c>
      <c r="TL56">
        <v>0</v>
      </c>
      <c r="TM56">
        <v>0</v>
      </c>
      <c r="TN56">
        <v>0</v>
      </c>
      <c r="TO56">
        <v>0</v>
      </c>
      <c r="TP56">
        <v>1</v>
      </c>
      <c r="TQ56">
        <v>1</v>
      </c>
      <c r="TR56">
        <v>0</v>
      </c>
      <c r="TS56">
        <v>0</v>
      </c>
      <c r="TT56">
        <v>0</v>
      </c>
      <c r="TU56">
        <v>0</v>
      </c>
      <c r="TV56">
        <v>0</v>
      </c>
      <c r="TW56">
        <v>0</v>
      </c>
      <c r="TX56">
        <v>0</v>
      </c>
      <c r="TY56">
        <v>0</v>
      </c>
      <c r="TZ56">
        <v>0</v>
      </c>
      <c r="UA56">
        <v>0</v>
      </c>
      <c r="UB56">
        <v>0</v>
      </c>
      <c r="UC56">
        <v>0</v>
      </c>
      <c r="UD56">
        <v>0</v>
      </c>
      <c r="UE56">
        <v>0</v>
      </c>
      <c r="UF56">
        <v>0</v>
      </c>
      <c r="UG56">
        <v>2</v>
      </c>
      <c r="ZT56" t="s">
        <v>1144</v>
      </c>
      <c r="ZU56">
        <v>3500</v>
      </c>
      <c r="ZV56" t="s">
        <v>1126</v>
      </c>
      <c r="ZY56">
        <v>2</v>
      </c>
      <c r="ZZ56">
        <v>1</v>
      </c>
      <c r="AAA56">
        <v>0</v>
      </c>
      <c r="AAC56" t="s">
        <v>1144</v>
      </c>
      <c r="AAD56">
        <v>3000</v>
      </c>
      <c r="AAE56" t="s">
        <v>1166</v>
      </c>
      <c r="AAH56">
        <v>1</v>
      </c>
      <c r="AAI56">
        <v>1</v>
      </c>
      <c r="AAJ56">
        <v>1</v>
      </c>
      <c r="AHD56" t="s">
        <v>1150</v>
      </c>
      <c r="AIY56" t="s">
        <v>1147</v>
      </c>
      <c r="AIZ56">
        <v>1</v>
      </c>
      <c r="AJA56">
        <v>0</v>
      </c>
      <c r="AJB56">
        <v>0</v>
      </c>
      <c r="AJC56">
        <v>0</v>
      </c>
      <c r="AMM56" t="s">
        <v>1219</v>
      </c>
      <c r="AMN56">
        <v>1</v>
      </c>
      <c r="AMO56">
        <v>0</v>
      </c>
      <c r="AMP56">
        <v>0</v>
      </c>
      <c r="AMQ56">
        <v>0</v>
      </c>
      <c r="AMR56">
        <v>0</v>
      </c>
      <c r="AMS56">
        <v>0</v>
      </c>
      <c r="AMU56" t="s">
        <v>1151</v>
      </c>
      <c r="AMV56" t="s">
        <v>1150</v>
      </c>
      <c r="ANG56" t="s">
        <v>1135</v>
      </c>
      <c r="ANH56">
        <v>0</v>
      </c>
      <c r="ANI56">
        <v>0</v>
      </c>
      <c r="ANJ56">
        <v>0</v>
      </c>
      <c r="ANK56">
        <v>0</v>
      </c>
      <c r="ANL56">
        <v>0</v>
      </c>
      <c r="ANM56">
        <v>0</v>
      </c>
      <c r="ANN56">
        <v>0</v>
      </c>
      <c r="ANO56">
        <v>1</v>
      </c>
      <c r="ANP56">
        <v>0</v>
      </c>
      <c r="ANU56">
        <v>384128222</v>
      </c>
      <c r="ANV56" s="2">
        <v>44943.664837962962</v>
      </c>
      <c r="ANY56" t="s">
        <v>1137</v>
      </c>
      <c r="ANZ56" t="s">
        <v>1138</v>
      </c>
    </row>
    <row r="57" spans="1:939 1027:1066" x14ac:dyDescent="0.35">
      <c r="A57">
        <v>56</v>
      </c>
      <c r="B57" t="s">
        <v>1285</v>
      </c>
      <c r="C57" s="98">
        <v>44943</v>
      </c>
      <c r="D57" t="s">
        <v>1112</v>
      </c>
      <c r="E57" s="2">
        <v>44943.382442534727</v>
      </c>
      <c r="F57" s="2">
        <v>44943.395854085647</v>
      </c>
      <c r="G57" t="s">
        <v>1113</v>
      </c>
      <c r="J57" t="s">
        <v>1114</v>
      </c>
      <c r="K57" s="98">
        <v>44943</v>
      </c>
      <c r="L57" t="s">
        <v>1115</v>
      </c>
      <c r="M57" t="s">
        <v>1116</v>
      </c>
      <c r="N57" t="s">
        <v>1117</v>
      </c>
      <c r="O57" t="s">
        <v>1118</v>
      </c>
      <c r="R57" t="s">
        <v>1119</v>
      </c>
      <c r="S57" t="s">
        <v>1120</v>
      </c>
      <c r="U57" t="s">
        <v>1121</v>
      </c>
      <c r="W57" t="s">
        <v>1140</v>
      </c>
      <c r="Z57" t="s">
        <v>1123</v>
      </c>
      <c r="AA57">
        <v>0</v>
      </c>
      <c r="AB57">
        <v>0</v>
      </c>
      <c r="AC57">
        <v>0</v>
      </c>
      <c r="AD57">
        <v>1</v>
      </c>
      <c r="AE57">
        <v>1</v>
      </c>
      <c r="ED57" t="s">
        <v>1286</v>
      </c>
      <c r="EE57">
        <v>1</v>
      </c>
      <c r="EF57">
        <v>1</v>
      </c>
      <c r="EG57">
        <v>1</v>
      </c>
      <c r="EH57">
        <v>1</v>
      </c>
      <c r="EI57">
        <v>0</v>
      </c>
      <c r="EJ57">
        <v>4</v>
      </c>
      <c r="EL57" t="s">
        <v>1144</v>
      </c>
      <c r="EM57">
        <v>4000</v>
      </c>
      <c r="EN57" t="s">
        <v>1161</v>
      </c>
      <c r="EQ57">
        <v>30</v>
      </c>
      <c r="ER57">
        <v>3</v>
      </c>
      <c r="ES57">
        <v>0</v>
      </c>
      <c r="EU57" t="s">
        <v>1144</v>
      </c>
      <c r="EV57">
        <v>5000</v>
      </c>
      <c r="EW57" t="s">
        <v>1161</v>
      </c>
      <c r="EZ57">
        <v>30</v>
      </c>
      <c r="FA57">
        <v>3</v>
      </c>
      <c r="FB57">
        <v>0</v>
      </c>
      <c r="FD57" t="s">
        <v>1144</v>
      </c>
      <c r="FE57">
        <v>1000</v>
      </c>
      <c r="FF57" t="s">
        <v>1161</v>
      </c>
      <c r="FI57">
        <v>60</v>
      </c>
      <c r="FJ57">
        <v>3</v>
      </c>
      <c r="FK57">
        <v>0</v>
      </c>
      <c r="FM57" t="s">
        <v>1144</v>
      </c>
      <c r="FN57">
        <v>1500</v>
      </c>
      <c r="FO57" t="s">
        <v>1161</v>
      </c>
      <c r="FR57">
        <v>60</v>
      </c>
      <c r="FS57">
        <v>3</v>
      </c>
      <c r="FT57">
        <v>0</v>
      </c>
      <c r="FV57" t="s">
        <v>1121</v>
      </c>
      <c r="FX57" t="s">
        <v>1287</v>
      </c>
      <c r="FY57">
        <v>0</v>
      </c>
      <c r="FZ57">
        <v>1</v>
      </c>
      <c r="GA57">
        <v>0</v>
      </c>
      <c r="GB57">
        <v>0</v>
      </c>
      <c r="GC57">
        <v>0</v>
      </c>
      <c r="GE57" t="s">
        <v>1146</v>
      </c>
      <c r="GF57">
        <v>0</v>
      </c>
      <c r="GG57">
        <v>0</v>
      </c>
      <c r="GH57">
        <v>0</v>
      </c>
      <c r="GI57">
        <v>0</v>
      </c>
      <c r="GJ57">
        <v>1</v>
      </c>
      <c r="GK57">
        <v>0</v>
      </c>
      <c r="GL57">
        <v>0</v>
      </c>
      <c r="GM57">
        <v>0</v>
      </c>
      <c r="GN57">
        <v>0</v>
      </c>
      <c r="GO57">
        <v>0</v>
      </c>
      <c r="GP57">
        <v>0</v>
      </c>
      <c r="GS57" t="s">
        <v>1130</v>
      </c>
      <c r="GT57">
        <v>0</v>
      </c>
      <c r="GU57">
        <v>1</v>
      </c>
      <c r="GV57">
        <v>0</v>
      </c>
      <c r="GW57">
        <v>0</v>
      </c>
      <c r="GX57" t="s">
        <v>1287</v>
      </c>
      <c r="GY57">
        <v>0</v>
      </c>
      <c r="GZ57">
        <v>1</v>
      </c>
      <c r="HA57">
        <v>0</v>
      </c>
      <c r="HB57">
        <v>0</v>
      </c>
      <c r="HC57">
        <v>0</v>
      </c>
      <c r="HD57" t="s">
        <v>1227</v>
      </c>
      <c r="HE57">
        <v>1</v>
      </c>
      <c r="HF57">
        <v>0</v>
      </c>
      <c r="HG57">
        <v>0</v>
      </c>
      <c r="HH57">
        <v>0</v>
      </c>
      <c r="HI57">
        <v>0</v>
      </c>
      <c r="HJ57">
        <v>1</v>
      </c>
      <c r="HK57">
        <v>0</v>
      </c>
      <c r="HL57">
        <v>0</v>
      </c>
      <c r="HM57">
        <v>0</v>
      </c>
      <c r="HN57">
        <v>0</v>
      </c>
      <c r="HO57">
        <v>0</v>
      </c>
      <c r="HP57">
        <v>0</v>
      </c>
      <c r="IM57" t="s">
        <v>1183</v>
      </c>
      <c r="IN57">
        <v>0</v>
      </c>
      <c r="IO57">
        <v>0</v>
      </c>
      <c r="IP57">
        <v>0</v>
      </c>
      <c r="IQ57">
        <v>0</v>
      </c>
      <c r="IR57">
        <v>0</v>
      </c>
      <c r="IS57">
        <v>0</v>
      </c>
      <c r="IT57">
        <v>0</v>
      </c>
      <c r="IU57">
        <v>0</v>
      </c>
      <c r="IV57">
        <v>0</v>
      </c>
      <c r="IW57">
        <v>0</v>
      </c>
      <c r="IX57">
        <v>0</v>
      </c>
      <c r="IY57">
        <v>0</v>
      </c>
      <c r="IZ57">
        <v>0</v>
      </c>
      <c r="JA57">
        <v>0</v>
      </c>
      <c r="JB57">
        <v>1</v>
      </c>
      <c r="JC57">
        <v>0</v>
      </c>
      <c r="JD57">
        <v>1</v>
      </c>
      <c r="JE57">
        <v>6</v>
      </c>
      <c r="OV57" t="s">
        <v>1144</v>
      </c>
      <c r="OW57">
        <v>200</v>
      </c>
      <c r="OX57" t="s">
        <v>1161</v>
      </c>
      <c r="PA57">
        <v>30</v>
      </c>
      <c r="PB57">
        <v>3</v>
      </c>
      <c r="PC57">
        <v>0</v>
      </c>
      <c r="PE57" t="s">
        <v>1150</v>
      </c>
      <c r="QM57" t="s">
        <v>1147</v>
      </c>
      <c r="QN57">
        <v>1</v>
      </c>
      <c r="QO57">
        <v>0</v>
      </c>
      <c r="QP57">
        <v>0</v>
      </c>
      <c r="QQ57">
        <v>0</v>
      </c>
      <c r="AMM57" t="s">
        <v>1132</v>
      </c>
      <c r="AMN57">
        <v>1</v>
      </c>
      <c r="AMO57">
        <v>0</v>
      </c>
      <c r="AMP57">
        <v>0</v>
      </c>
      <c r="AMQ57">
        <v>1</v>
      </c>
      <c r="AMR57">
        <v>0</v>
      </c>
      <c r="AMS57">
        <v>0</v>
      </c>
      <c r="AMU57" t="s">
        <v>1178</v>
      </c>
      <c r="AMV57" t="s">
        <v>1150</v>
      </c>
      <c r="ANG57" t="s">
        <v>1135</v>
      </c>
      <c r="ANH57">
        <v>0</v>
      </c>
      <c r="ANI57">
        <v>0</v>
      </c>
      <c r="ANJ57">
        <v>0</v>
      </c>
      <c r="ANK57">
        <v>0</v>
      </c>
      <c r="ANL57">
        <v>0</v>
      </c>
      <c r="ANM57">
        <v>0</v>
      </c>
      <c r="ANN57">
        <v>0</v>
      </c>
      <c r="ANO57">
        <v>1</v>
      </c>
      <c r="ANP57">
        <v>0</v>
      </c>
      <c r="ANR57" t="s">
        <v>1288</v>
      </c>
      <c r="ANU57">
        <v>384155589</v>
      </c>
      <c r="ANV57" s="2">
        <v>44943.720254629632</v>
      </c>
      <c r="ANY57" t="s">
        <v>1137</v>
      </c>
      <c r="ANZ57" t="s">
        <v>1138</v>
      </c>
    </row>
    <row r="58" spans="1:939 1027:1066" x14ac:dyDescent="0.35">
      <c r="A58">
        <v>57</v>
      </c>
      <c r="B58" t="s">
        <v>1289</v>
      </c>
      <c r="C58" s="98">
        <v>44943</v>
      </c>
      <c r="D58" t="s">
        <v>1112</v>
      </c>
      <c r="E58" s="2">
        <v>44943.397366423611</v>
      </c>
      <c r="F58" s="2">
        <v>44943.410156030091</v>
      </c>
      <c r="G58" t="s">
        <v>1113</v>
      </c>
      <c r="J58" t="s">
        <v>1114</v>
      </c>
      <c r="K58" s="98">
        <v>44943</v>
      </c>
      <c r="L58" t="s">
        <v>1115</v>
      </c>
      <c r="M58" t="s">
        <v>1116</v>
      </c>
      <c r="N58" t="s">
        <v>1117</v>
      </c>
      <c r="O58" t="s">
        <v>1118</v>
      </c>
      <c r="R58" t="s">
        <v>1119</v>
      </c>
      <c r="S58" t="s">
        <v>1120</v>
      </c>
      <c r="U58" t="s">
        <v>1121</v>
      </c>
      <c r="W58" t="s">
        <v>1140</v>
      </c>
      <c r="Z58" t="s">
        <v>1171</v>
      </c>
      <c r="AA58">
        <v>1</v>
      </c>
      <c r="AB58">
        <v>0</v>
      </c>
      <c r="AC58">
        <v>0</v>
      </c>
      <c r="AD58">
        <v>0</v>
      </c>
      <c r="AE58">
        <v>1</v>
      </c>
      <c r="AG58" t="s">
        <v>1144</v>
      </c>
      <c r="AH58">
        <v>1300</v>
      </c>
      <c r="AI58" t="s">
        <v>1166</v>
      </c>
      <c r="AL58">
        <v>14</v>
      </c>
      <c r="AM58">
        <v>1</v>
      </c>
      <c r="AN58">
        <v>0</v>
      </c>
      <c r="BP58" t="s">
        <v>1150</v>
      </c>
      <c r="CL58" t="s">
        <v>1147</v>
      </c>
      <c r="CM58">
        <v>1</v>
      </c>
      <c r="CN58">
        <v>0</v>
      </c>
      <c r="CO58">
        <v>0</v>
      </c>
      <c r="CP58">
        <v>0</v>
      </c>
      <c r="ED58" t="s">
        <v>1123</v>
      </c>
      <c r="EE58">
        <v>0</v>
      </c>
      <c r="EF58">
        <v>0</v>
      </c>
      <c r="EG58">
        <v>0</v>
      </c>
      <c r="EH58">
        <v>0</v>
      </c>
      <c r="EI58">
        <v>1</v>
      </c>
      <c r="EJ58">
        <v>1</v>
      </c>
      <c r="IM58" t="s">
        <v>1290</v>
      </c>
      <c r="IN58">
        <v>0</v>
      </c>
      <c r="IO58">
        <v>0</v>
      </c>
      <c r="IP58">
        <v>1</v>
      </c>
      <c r="IQ58">
        <v>0</v>
      </c>
      <c r="IR58">
        <v>0</v>
      </c>
      <c r="IS58">
        <v>0</v>
      </c>
      <c r="IT58">
        <v>0</v>
      </c>
      <c r="IU58">
        <v>0</v>
      </c>
      <c r="IV58">
        <v>0</v>
      </c>
      <c r="IW58">
        <v>1</v>
      </c>
      <c r="IX58">
        <v>0</v>
      </c>
      <c r="IY58">
        <v>0</v>
      </c>
      <c r="IZ58">
        <v>1</v>
      </c>
      <c r="JA58">
        <v>0</v>
      </c>
      <c r="JB58">
        <v>0</v>
      </c>
      <c r="JC58">
        <v>0</v>
      </c>
      <c r="JD58">
        <v>3</v>
      </c>
      <c r="JE58">
        <v>5</v>
      </c>
      <c r="KC58" t="s">
        <v>1125</v>
      </c>
      <c r="KD58" t="s">
        <v>1291</v>
      </c>
      <c r="KE58">
        <v>1</v>
      </c>
      <c r="KF58">
        <v>1</v>
      </c>
      <c r="KG58">
        <v>1</v>
      </c>
      <c r="KH58">
        <v>16000</v>
      </c>
      <c r="KI58">
        <v>32500</v>
      </c>
      <c r="KJ58">
        <v>35000</v>
      </c>
      <c r="KK58" t="s">
        <v>1161</v>
      </c>
      <c r="KN58">
        <v>10</v>
      </c>
      <c r="KO58">
        <v>30</v>
      </c>
      <c r="KP58">
        <v>1</v>
      </c>
      <c r="MZ58" t="s">
        <v>1144</v>
      </c>
      <c r="NA58">
        <v>3000</v>
      </c>
      <c r="NB58" t="s">
        <v>1166</v>
      </c>
      <c r="NE58">
        <v>30</v>
      </c>
      <c r="NF58">
        <v>1</v>
      </c>
      <c r="NG58">
        <v>0</v>
      </c>
      <c r="OA58" t="s">
        <v>1144</v>
      </c>
      <c r="OB58">
        <v>1250</v>
      </c>
      <c r="OC58" t="s">
        <v>1166</v>
      </c>
      <c r="OF58">
        <v>30</v>
      </c>
      <c r="OG58">
        <v>1</v>
      </c>
      <c r="OH58">
        <v>0</v>
      </c>
      <c r="PE58" t="s">
        <v>1121</v>
      </c>
      <c r="PG58" t="s">
        <v>1265</v>
      </c>
      <c r="PH58">
        <v>0</v>
      </c>
      <c r="PI58">
        <v>0</v>
      </c>
      <c r="PJ58">
        <v>1</v>
      </c>
      <c r="PK58">
        <v>0</v>
      </c>
      <c r="PL58">
        <v>0</v>
      </c>
      <c r="PM58">
        <v>0</v>
      </c>
      <c r="PN58">
        <v>0</v>
      </c>
      <c r="PO58">
        <v>0</v>
      </c>
      <c r="PP58">
        <v>0</v>
      </c>
      <c r="PQ58">
        <v>0</v>
      </c>
      <c r="PR58">
        <v>0</v>
      </c>
      <c r="PS58">
        <v>0</v>
      </c>
      <c r="PT58">
        <v>0</v>
      </c>
      <c r="PU58">
        <v>0</v>
      </c>
      <c r="PV58">
        <v>0</v>
      </c>
      <c r="PW58">
        <v>0</v>
      </c>
      <c r="PY58" t="s">
        <v>1292</v>
      </c>
      <c r="PZ58">
        <v>0</v>
      </c>
      <c r="QA58">
        <v>0</v>
      </c>
      <c r="QB58">
        <v>0</v>
      </c>
      <c r="QC58">
        <v>0</v>
      </c>
      <c r="QD58">
        <v>1</v>
      </c>
      <c r="QE58">
        <v>1</v>
      </c>
      <c r="QF58">
        <v>1</v>
      </c>
      <c r="QG58">
        <v>0</v>
      </c>
      <c r="QH58">
        <v>0</v>
      </c>
      <c r="QI58">
        <v>0</v>
      </c>
      <c r="QJ58">
        <v>0</v>
      </c>
      <c r="QM58" t="s">
        <v>1130</v>
      </c>
      <c r="QN58">
        <v>0</v>
      </c>
      <c r="QO58">
        <v>1</v>
      </c>
      <c r="QP58">
        <v>0</v>
      </c>
      <c r="QQ58">
        <v>0</v>
      </c>
      <c r="QR58" t="s">
        <v>1265</v>
      </c>
      <c r="QS58">
        <v>0</v>
      </c>
      <c r="QT58">
        <v>0</v>
      </c>
      <c r="QU58">
        <v>1</v>
      </c>
      <c r="QV58">
        <v>0</v>
      </c>
      <c r="QW58">
        <v>0</v>
      </c>
      <c r="QX58">
        <v>0</v>
      </c>
      <c r="QY58">
        <v>0</v>
      </c>
      <c r="QZ58">
        <v>0</v>
      </c>
      <c r="RA58">
        <v>0</v>
      </c>
      <c r="RB58">
        <v>0</v>
      </c>
      <c r="RC58">
        <v>0</v>
      </c>
      <c r="RD58">
        <v>0</v>
      </c>
      <c r="RE58">
        <v>0</v>
      </c>
      <c r="RF58">
        <v>0</v>
      </c>
      <c r="RG58">
        <v>0</v>
      </c>
      <c r="RH58">
        <v>0</v>
      </c>
      <c r="RI58" t="s">
        <v>1293</v>
      </c>
      <c r="RJ58">
        <v>0</v>
      </c>
      <c r="RK58">
        <v>0</v>
      </c>
      <c r="RL58">
        <v>0</v>
      </c>
      <c r="RM58">
        <v>0</v>
      </c>
      <c r="RN58">
        <v>0</v>
      </c>
      <c r="RO58">
        <v>1</v>
      </c>
      <c r="RP58">
        <v>1</v>
      </c>
      <c r="RQ58">
        <v>0</v>
      </c>
      <c r="RR58">
        <v>1</v>
      </c>
      <c r="RS58">
        <v>0</v>
      </c>
      <c r="RT58">
        <v>0</v>
      </c>
      <c r="RU58">
        <v>0</v>
      </c>
      <c r="AMM58" t="s">
        <v>1132</v>
      </c>
      <c r="AMN58">
        <v>1</v>
      </c>
      <c r="AMO58">
        <v>0</v>
      </c>
      <c r="AMP58">
        <v>0</v>
      </c>
      <c r="AMQ58">
        <v>1</v>
      </c>
      <c r="AMR58">
        <v>0</v>
      </c>
      <c r="AMS58">
        <v>0</v>
      </c>
      <c r="AMU58" t="s">
        <v>1133</v>
      </c>
      <c r="AMV58" t="s">
        <v>1150</v>
      </c>
      <c r="ANG58" t="s">
        <v>1135</v>
      </c>
      <c r="ANH58">
        <v>0</v>
      </c>
      <c r="ANI58">
        <v>0</v>
      </c>
      <c r="ANJ58">
        <v>0</v>
      </c>
      <c r="ANK58">
        <v>0</v>
      </c>
      <c r="ANL58">
        <v>0</v>
      </c>
      <c r="ANM58">
        <v>0</v>
      </c>
      <c r="ANN58">
        <v>0</v>
      </c>
      <c r="ANO58">
        <v>1</v>
      </c>
      <c r="ANP58">
        <v>0</v>
      </c>
      <c r="ANR58" t="s">
        <v>1294</v>
      </c>
      <c r="ANU58">
        <v>384155613</v>
      </c>
      <c r="ANV58" s="2">
        <v>44943.720277777778</v>
      </c>
      <c r="ANY58" t="s">
        <v>1137</v>
      </c>
      <c r="ANZ58" t="s">
        <v>1138</v>
      </c>
    </row>
    <row r="59" spans="1:939 1027:1066" x14ac:dyDescent="0.35">
      <c r="A59">
        <v>58</v>
      </c>
      <c r="B59" t="s">
        <v>1295</v>
      </c>
      <c r="C59" s="98">
        <v>44943</v>
      </c>
      <c r="D59" t="s">
        <v>1112</v>
      </c>
      <c r="E59" s="2">
        <v>44943.413675081007</v>
      </c>
      <c r="F59" s="2">
        <v>44943.432665567132</v>
      </c>
      <c r="G59" t="s">
        <v>1113</v>
      </c>
      <c r="J59" t="s">
        <v>1114</v>
      </c>
      <c r="K59" s="98">
        <v>44943</v>
      </c>
      <c r="L59" t="s">
        <v>1115</v>
      </c>
      <c r="M59" t="s">
        <v>1116</v>
      </c>
      <c r="N59" t="s">
        <v>1117</v>
      </c>
      <c r="O59" t="s">
        <v>1118</v>
      </c>
      <c r="R59" t="s">
        <v>1119</v>
      </c>
      <c r="S59" t="s">
        <v>1120</v>
      </c>
      <c r="U59" t="s">
        <v>1121</v>
      </c>
      <c r="W59" t="s">
        <v>1140</v>
      </c>
      <c r="Z59" t="s">
        <v>1123</v>
      </c>
      <c r="AA59">
        <v>0</v>
      </c>
      <c r="AB59">
        <v>0</v>
      </c>
      <c r="AC59">
        <v>0</v>
      </c>
      <c r="AD59">
        <v>1</v>
      </c>
      <c r="AE59">
        <v>1</v>
      </c>
      <c r="ED59" t="s">
        <v>1296</v>
      </c>
      <c r="EE59">
        <v>0</v>
      </c>
      <c r="EF59">
        <v>1</v>
      </c>
      <c r="EG59">
        <v>1</v>
      </c>
      <c r="EH59">
        <v>1</v>
      </c>
      <c r="EI59">
        <v>0</v>
      </c>
      <c r="EJ59">
        <v>3</v>
      </c>
      <c r="EU59" t="s">
        <v>1144</v>
      </c>
      <c r="EV59">
        <v>7000</v>
      </c>
      <c r="EW59" t="s">
        <v>1161</v>
      </c>
      <c r="EZ59">
        <v>60</v>
      </c>
      <c r="FA59">
        <v>3</v>
      </c>
      <c r="FB59">
        <v>0</v>
      </c>
      <c r="FD59" t="s">
        <v>1144</v>
      </c>
      <c r="FE59">
        <v>1500</v>
      </c>
      <c r="FF59" t="s">
        <v>1161</v>
      </c>
      <c r="FI59">
        <v>60</v>
      </c>
      <c r="FJ59">
        <v>3</v>
      </c>
      <c r="FK59">
        <v>0</v>
      </c>
      <c r="FM59" t="s">
        <v>1144</v>
      </c>
      <c r="FN59">
        <v>1750</v>
      </c>
      <c r="FO59" t="s">
        <v>1161</v>
      </c>
      <c r="FR59">
        <v>90</v>
      </c>
      <c r="FS59">
        <v>3</v>
      </c>
      <c r="FT59">
        <v>0</v>
      </c>
      <c r="FV59" t="s">
        <v>1150</v>
      </c>
      <c r="GS59" t="s">
        <v>1147</v>
      </c>
      <c r="GT59">
        <v>1</v>
      </c>
      <c r="GU59">
        <v>0</v>
      </c>
      <c r="GV59">
        <v>0</v>
      </c>
      <c r="GW59">
        <v>0</v>
      </c>
      <c r="IM59" t="s">
        <v>1297</v>
      </c>
      <c r="IN59">
        <v>0</v>
      </c>
      <c r="IO59">
        <v>0</v>
      </c>
      <c r="IP59">
        <v>1</v>
      </c>
      <c r="IQ59">
        <v>0</v>
      </c>
      <c r="IR59">
        <v>0</v>
      </c>
      <c r="IS59">
        <v>0</v>
      </c>
      <c r="IT59">
        <v>0</v>
      </c>
      <c r="IU59">
        <v>0</v>
      </c>
      <c r="IV59">
        <v>0</v>
      </c>
      <c r="IW59">
        <v>1</v>
      </c>
      <c r="IX59">
        <v>0</v>
      </c>
      <c r="IY59">
        <v>0</v>
      </c>
      <c r="IZ59">
        <v>0</v>
      </c>
      <c r="JA59">
        <v>0</v>
      </c>
      <c r="JB59">
        <v>1</v>
      </c>
      <c r="JC59">
        <v>0</v>
      </c>
      <c r="JD59">
        <v>3</v>
      </c>
      <c r="JE59">
        <v>7</v>
      </c>
      <c r="KC59" t="s">
        <v>1125</v>
      </c>
      <c r="KD59" t="s">
        <v>1202</v>
      </c>
      <c r="KE59">
        <v>0</v>
      </c>
      <c r="KF59">
        <v>1</v>
      </c>
      <c r="KG59">
        <v>1</v>
      </c>
      <c r="KI59">
        <v>30000</v>
      </c>
      <c r="KJ59">
        <v>32500</v>
      </c>
      <c r="KK59" t="s">
        <v>1161</v>
      </c>
      <c r="KN59">
        <v>2</v>
      </c>
      <c r="KO59">
        <v>30</v>
      </c>
      <c r="KP59">
        <v>1</v>
      </c>
      <c r="MZ59" t="s">
        <v>1144</v>
      </c>
      <c r="NA59">
        <v>3000</v>
      </c>
      <c r="NB59" t="s">
        <v>1161</v>
      </c>
      <c r="NE59">
        <v>30</v>
      </c>
      <c r="NF59">
        <v>3</v>
      </c>
      <c r="NG59">
        <v>0</v>
      </c>
      <c r="OV59" t="s">
        <v>1144</v>
      </c>
      <c r="OW59">
        <v>250</v>
      </c>
      <c r="OX59" t="s">
        <v>1166</v>
      </c>
      <c r="PA59">
        <v>30</v>
      </c>
      <c r="PB59">
        <v>1</v>
      </c>
      <c r="PC59">
        <v>0</v>
      </c>
      <c r="PE59" t="s">
        <v>1121</v>
      </c>
      <c r="PG59" t="s">
        <v>1265</v>
      </c>
      <c r="PH59">
        <v>0</v>
      </c>
      <c r="PI59">
        <v>0</v>
      </c>
      <c r="PJ59">
        <v>1</v>
      </c>
      <c r="PK59">
        <v>0</v>
      </c>
      <c r="PL59">
        <v>0</v>
      </c>
      <c r="PM59">
        <v>0</v>
      </c>
      <c r="PN59">
        <v>0</v>
      </c>
      <c r="PO59">
        <v>0</v>
      </c>
      <c r="PP59">
        <v>0</v>
      </c>
      <c r="PQ59">
        <v>0</v>
      </c>
      <c r="PR59">
        <v>0</v>
      </c>
      <c r="PS59">
        <v>0</v>
      </c>
      <c r="PT59">
        <v>0</v>
      </c>
      <c r="PU59">
        <v>0</v>
      </c>
      <c r="PV59">
        <v>0</v>
      </c>
      <c r="PW59">
        <v>0</v>
      </c>
      <c r="PY59" t="s">
        <v>1298</v>
      </c>
      <c r="PZ59">
        <v>0</v>
      </c>
      <c r="QA59">
        <v>0</v>
      </c>
      <c r="QB59">
        <v>0</v>
      </c>
      <c r="QC59">
        <v>0</v>
      </c>
      <c r="QD59">
        <v>1</v>
      </c>
      <c r="QE59">
        <v>0</v>
      </c>
      <c r="QF59">
        <v>1</v>
      </c>
      <c r="QG59">
        <v>0</v>
      </c>
      <c r="QH59">
        <v>0</v>
      </c>
      <c r="QI59">
        <v>0</v>
      </c>
      <c r="QJ59">
        <v>0</v>
      </c>
      <c r="QM59" t="s">
        <v>1130</v>
      </c>
      <c r="QN59">
        <v>0</v>
      </c>
      <c r="QO59">
        <v>1</v>
      </c>
      <c r="QP59">
        <v>0</v>
      </c>
      <c r="QQ59">
        <v>0</v>
      </c>
      <c r="QR59" t="s">
        <v>1265</v>
      </c>
      <c r="QS59">
        <v>0</v>
      </c>
      <c r="QT59">
        <v>0</v>
      </c>
      <c r="QU59">
        <v>1</v>
      </c>
      <c r="QV59">
        <v>0</v>
      </c>
      <c r="QW59">
        <v>0</v>
      </c>
      <c r="QX59">
        <v>0</v>
      </c>
      <c r="QY59">
        <v>0</v>
      </c>
      <c r="QZ59">
        <v>0</v>
      </c>
      <c r="RA59">
        <v>0</v>
      </c>
      <c r="RB59">
        <v>0</v>
      </c>
      <c r="RC59">
        <v>0</v>
      </c>
      <c r="RD59">
        <v>0</v>
      </c>
      <c r="RE59">
        <v>0</v>
      </c>
      <c r="RF59">
        <v>0</v>
      </c>
      <c r="RG59">
        <v>0</v>
      </c>
      <c r="RH59">
        <v>0</v>
      </c>
      <c r="RI59" t="s">
        <v>1299</v>
      </c>
      <c r="RJ59">
        <v>1</v>
      </c>
      <c r="RK59">
        <v>0</v>
      </c>
      <c r="RL59">
        <v>0</v>
      </c>
      <c r="RM59">
        <v>1</v>
      </c>
      <c r="RN59">
        <v>0</v>
      </c>
      <c r="RO59">
        <v>0</v>
      </c>
      <c r="RP59">
        <v>0</v>
      </c>
      <c r="RQ59">
        <v>0</v>
      </c>
      <c r="RR59">
        <v>1</v>
      </c>
      <c r="RS59">
        <v>0</v>
      </c>
      <c r="RT59">
        <v>0</v>
      </c>
      <c r="RU59">
        <v>0</v>
      </c>
      <c r="AMM59" t="s">
        <v>1132</v>
      </c>
      <c r="AMN59">
        <v>1</v>
      </c>
      <c r="AMO59">
        <v>0</v>
      </c>
      <c r="AMP59">
        <v>0</v>
      </c>
      <c r="AMQ59">
        <v>1</v>
      </c>
      <c r="AMR59">
        <v>0</v>
      </c>
      <c r="AMS59">
        <v>0</v>
      </c>
      <c r="AMU59" t="s">
        <v>1151</v>
      </c>
      <c r="AMV59" t="s">
        <v>1150</v>
      </c>
      <c r="ANG59" t="s">
        <v>1135</v>
      </c>
      <c r="ANH59">
        <v>0</v>
      </c>
      <c r="ANI59">
        <v>0</v>
      </c>
      <c r="ANJ59">
        <v>0</v>
      </c>
      <c r="ANK59">
        <v>0</v>
      </c>
      <c r="ANL59">
        <v>0</v>
      </c>
      <c r="ANM59">
        <v>0</v>
      </c>
      <c r="ANN59">
        <v>0</v>
      </c>
      <c r="ANO59">
        <v>1</v>
      </c>
      <c r="ANP59">
        <v>0</v>
      </c>
      <c r="ANR59" t="s">
        <v>1300</v>
      </c>
      <c r="ANU59">
        <v>384155633</v>
      </c>
      <c r="ANV59" s="2">
        <v>44943.720312500001</v>
      </c>
      <c r="ANY59" t="s">
        <v>1137</v>
      </c>
      <c r="ANZ59" t="s">
        <v>1138</v>
      </c>
    </row>
    <row r="60" spans="1:939 1027:1066" x14ac:dyDescent="0.35">
      <c r="A60">
        <v>59</v>
      </c>
      <c r="B60" t="s">
        <v>1301</v>
      </c>
      <c r="C60" s="98">
        <v>44943</v>
      </c>
      <c r="D60" t="s">
        <v>1112</v>
      </c>
      <c r="E60" s="2">
        <v>44943.619175266213</v>
      </c>
      <c r="F60" s="2">
        <v>44943.630492824072</v>
      </c>
      <c r="G60" t="s">
        <v>1113</v>
      </c>
      <c r="J60" t="s">
        <v>1114</v>
      </c>
      <c r="K60" s="98">
        <v>44943</v>
      </c>
      <c r="L60" t="s">
        <v>1115</v>
      </c>
      <c r="M60" t="s">
        <v>1116</v>
      </c>
      <c r="N60" t="s">
        <v>1117</v>
      </c>
      <c r="O60" t="s">
        <v>1118</v>
      </c>
      <c r="R60" t="s">
        <v>1119</v>
      </c>
      <c r="S60" t="s">
        <v>1120</v>
      </c>
      <c r="U60" t="s">
        <v>1121</v>
      </c>
      <c r="W60" t="s">
        <v>1140</v>
      </c>
      <c r="Z60" t="s">
        <v>1123</v>
      </c>
      <c r="AA60">
        <v>0</v>
      </c>
      <c r="AB60">
        <v>0</v>
      </c>
      <c r="AC60">
        <v>0</v>
      </c>
      <c r="AD60">
        <v>1</v>
      </c>
      <c r="AE60">
        <v>1</v>
      </c>
      <c r="ED60" t="s">
        <v>1123</v>
      </c>
      <c r="EE60">
        <v>0</v>
      </c>
      <c r="EF60">
        <v>0</v>
      </c>
      <c r="EG60">
        <v>0</v>
      </c>
      <c r="EH60">
        <v>0</v>
      </c>
      <c r="EI60">
        <v>1</v>
      </c>
      <c r="EJ60">
        <v>1</v>
      </c>
      <c r="IM60" t="s">
        <v>1223</v>
      </c>
      <c r="IN60">
        <v>0</v>
      </c>
      <c r="IO60">
        <v>1</v>
      </c>
      <c r="IP60">
        <v>0</v>
      </c>
      <c r="IQ60">
        <v>0</v>
      </c>
      <c r="IR60">
        <v>0</v>
      </c>
      <c r="IS60">
        <v>0</v>
      </c>
      <c r="IT60">
        <v>0</v>
      </c>
      <c r="IU60">
        <v>0</v>
      </c>
      <c r="IV60">
        <v>0</v>
      </c>
      <c r="IW60">
        <v>0</v>
      </c>
      <c r="IX60">
        <v>0</v>
      </c>
      <c r="IY60">
        <v>0</v>
      </c>
      <c r="IZ60">
        <v>0</v>
      </c>
      <c r="JA60">
        <v>0</v>
      </c>
      <c r="JB60">
        <v>0</v>
      </c>
      <c r="JC60">
        <v>0</v>
      </c>
      <c r="JD60">
        <v>1</v>
      </c>
      <c r="JE60">
        <v>3</v>
      </c>
      <c r="JP60" t="s">
        <v>1125</v>
      </c>
      <c r="JQ60" t="s">
        <v>1127</v>
      </c>
      <c r="JR60">
        <v>1</v>
      </c>
      <c r="JS60">
        <v>1</v>
      </c>
      <c r="JT60">
        <v>9500</v>
      </c>
      <c r="JU60">
        <v>200</v>
      </c>
      <c r="JV60" t="s">
        <v>1166</v>
      </c>
      <c r="JY60">
        <v>30</v>
      </c>
      <c r="JZ60">
        <v>7</v>
      </c>
      <c r="KA60">
        <v>0</v>
      </c>
      <c r="PE60" t="s">
        <v>1121</v>
      </c>
      <c r="PG60" t="s">
        <v>1223</v>
      </c>
      <c r="PH60">
        <v>0</v>
      </c>
      <c r="PI60">
        <v>1</v>
      </c>
      <c r="PJ60">
        <v>0</v>
      </c>
      <c r="PK60">
        <v>0</v>
      </c>
      <c r="PL60">
        <v>0</v>
      </c>
      <c r="PM60">
        <v>0</v>
      </c>
      <c r="PN60">
        <v>0</v>
      </c>
      <c r="PO60">
        <v>0</v>
      </c>
      <c r="PP60">
        <v>0</v>
      </c>
      <c r="PQ60">
        <v>0</v>
      </c>
      <c r="PR60">
        <v>0</v>
      </c>
      <c r="PS60">
        <v>0</v>
      </c>
      <c r="PT60">
        <v>0</v>
      </c>
      <c r="PU60">
        <v>0</v>
      </c>
      <c r="PV60">
        <v>0</v>
      </c>
      <c r="PW60">
        <v>0</v>
      </c>
      <c r="PY60" t="s">
        <v>1302</v>
      </c>
      <c r="PZ60">
        <v>0</v>
      </c>
      <c r="QA60">
        <v>0</v>
      </c>
      <c r="QB60">
        <v>0</v>
      </c>
      <c r="QC60">
        <v>1</v>
      </c>
      <c r="QD60">
        <v>1</v>
      </c>
      <c r="QE60">
        <v>1</v>
      </c>
      <c r="QF60">
        <v>1</v>
      </c>
      <c r="QG60">
        <v>0</v>
      </c>
      <c r="QH60">
        <v>0</v>
      </c>
      <c r="QI60">
        <v>0</v>
      </c>
      <c r="QJ60">
        <v>0</v>
      </c>
      <c r="QM60" t="s">
        <v>1130</v>
      </c>
      <c r="QN60">
        <v>0</v>
      </c>
      <c r="QO60">
        <v>1</v>
      </c>
      <c r="QP60">
        <v>0</v>
      </c>
      <c r="QQ60">
        <v>0</v>
      </c>
      <c r="QR60" t="s">
        <v>1223</v>
      </c>
      <c r="QS60">
        <v>0</v>
      </c>
      <c r="QT60">
        <v>1</v>
      </c>
      <c r="QU60">
        <v>0</v>
      </c>
      <c r="QV60">
        <v>0</v>
      </c>
      <c r="QW60">
        <v>0</v>
      </c>
      <c r="QX60">
        <v>0</v>
      </c>
      <c r="QY60">
        <v>0</v>
      </c>
      <c r="QZ60">
        <v>0</v>
      </c>
      <c r="RA60">
        <v>0</v>
      </c>
      <c r="RB60">
        <v>0</v>
      </c>
      <c r="RC60">
        <v>0</v>
      </c>
      <c r="RD60">
        <v>0</v>
      </c>
      <c r="RE60">
        <v>0</v>
      </c>
      <c r="RF60">
        <v>0</v>
      </c>
      <c r="RG60">
        <v>0</v>
      </c>
      <c r="RH60">
        <v>0</v>
      </c>
      <c r="RI60" t="s">
        <v>1303</v>
      </c>
      <c r="RJ60">
        <v>0</v>
      </c>
      <c r="RK60">
        <v>0</v>
      </c>
      <c r="RL60">
        <v>0</v>
      </c>
      <c r="RM60">
        <v>1</v>
      </c>
      <c r="RN60">
        <v>0</v>
      </c>
      <c r="RO60">
        <v>1</v>
      </c>
      <c r="RP60">
        <v>0</v>
      </c>
      <c r="RQ60">
        <v>0</v>
      </c>
      <c r="RR60">
        <v>0</v>
      </c>
      <c r="RS60">
        <v>0</v>
      </c>
      <c r="RT60">
        <v>0</v>
      </c>
      <c r="RU60">
        <v>0</v>
      </c>
      <c r="AMM60" t="s">
        <v>1132</v>
      </c>
      <c r="AMN60">
        <v>1</v>
      </c>
      <c r="AMO60">
        <v>0</v>
      </c>
      <c r="AMP60">
        <v>0</v>
      </c>
      <c r="AMQ60">
        <v>1</v>
      </c>
      <c r="AMR60">
        <v>0</v>
      </c>
      <c r="AMS60">
        <v>0</v>
      </c>
      <c r="AMU60" t="s">
        <v>1133</v>
      </c>
      <c r="AMV60" t="s">
        <v>1150</v>
      </c>
      <c r="ANG60" t="s">
        <v>1135</v>
      </c>
      <c r="ANH60">
        <v>0</v>
      </c>
      <c r="ANI60">
        <v>0</v>
      </c>
      <c r="ANJ60">
        <v>0</v>
      </c>
      <c r="ANK60">
        <v>0</v>
      </c>
      <c r="ANL60">
        <v>0</v>
      </c>
      <c r="ANM60">
        <v>0</v>
      </c>
      <c r="ANN60">
        <v>0</v>
      </c>
      <c r="ANO60">
        <v>1</v>
      </c>
      <c r="ANP60">
        <v>0</v>
      </c>
      <c r="ANR60" t="s">
        <v>1304</v>
      </c>
      <c r="ANU60">
        <v>384155648</v>
      </c>
      <c r="ANV60" s="2">
        <v>44943.720335648148</v>
      </c>
      <c r="ANY60" t="s">
        <v>1137</v>
      </c>
      <c r="ANZ60" t="s">
        <v>1138</v>
      </c>
    </row>
    <row r="61" spans="1:939 1027:1066" x14ac:dyDescent="0.35">
      <c r="A61">
        <v>60</v>
      </c>
      <c r="B61" t="s">
        <v>1305</v>
      </c>
      <c r="C61" s="98">
        <v>44943</v>
      </c>
      <c r="D61" t="s">
        <v>1112</v>
      </c>
      <c r="E61" s="2">
        <v>44943.636297766207</v>
      </c>
      <c r="F61" s="2">
        <v>44943.646968078698</v>
      </c>
      <c r="G61" t="s">
        <v>1113</v>
      </c>
      <c r="J61" t="s">
        <v>1114</v>
      </c>
      <c r="K61" s="98">
        <v>44943</v>
      </c>
      <c r="L61" t="s">
        <v>1115</v>
      </c>
      <c r="M61" t="s">
        <v>1116</v>
      </c>
      <c r="N61" t="s">
        <v>1117</v>
      </c>
      <c r="O61" t="s">
        <v>1118</v>
      </c>
      <c r="R61" t="s">
        <v>1119</v>
      </c>
      <c r="S61" t="s">
        <v>1120</v>
      </c>
      <c r="U61" t="s">
        <v>1121</v>
      </c>
      <c r="W61" t="s">
        <v>1140</v>
      </c>
      <c r="Z61" t="s">
        <v>1143</v>
      </c>
      <c r="AA61">
        <v>0</v>
      </c>
      <c r="AB61">
        <v>0</v>
      </c>
      <c r="AC61">
        <v>1</v>
      </c>
      <c r="AD61">
        <v>0</v>
      </c>
      <c r="AE61">
        <v>1</v>
      </c>
      <c r="BC61" t="s">
        <v>1144</v>
      </c>
      <c r="BD61" t="s">
        <v>1145</v>
      </c>
      <c r="BE61">
        <v>1</v>
      </c>
      <c r="BF61">
        <v>1</v>
      </c>
      <c r="BG61">
        <v>475</v>
      </c>
      <c r="BH61">
        <v>300</v>
      </c>
      <c r="BI61" t="s">
        <v>1166</v>
      </c>
      <c r="BL61">
        <v>30</v>
      </c>
      <c r="BM61">
        <v>1</v>
      </c>
      <c r="BN61">
        <v>0</v>
      </c>
      <c r="BP61" t="s">
        <v>1150</v>
      </c>
      <c r="CL61" t="s">
        <v>1147</v>
      </c>
      <c r="CM61">
        <v>1</v>
      </c>
      <c r="CN61">
        <v>0</v>
      </c>
      <c r="CO61">
        <v>0</v>
      </c>
      <c r="CP61">
        <v>0</v>
      </c>
      <c r="ED61" t="s">
        <v>1123</v>
      </c>
      <c r="EE61">
        <v>0</v>
      </c>
      <c r="EF61">
        <v>0</v>
      </c>
      <c r="EG61">
        <v>0</v>
      </c>
      <c r="EH61">
        <v>0</v>
      </c>
      <c r="EI61">
        <v>1</v>
      </c>
      <c r="EJ61">
        <v>1</v>
      </c>
      <c r="IM61" t="s">
        <v>1306</v>
      </c>
      <c r="IN61">
        <v>0</v>
      </c>
      <c r="IO61">
        <v>0</v>
      </c>
      <c r="IP61">
        <v>0</v>
      </c>
      <c r="IQ61">
        <v>0</v>
      </c>
      <c r="IR61">
        <v>0</v>
      </c>
      <c r="IS61">
        <v>0</v>
      </c>
      <c r="IT61">
        <v>0</v>
      </c>
      <c r="IU61">
        <v>0</v>
      </c>
      <c r="IV61">
        <v>1</v>
      </c>
      <c r="IW61">
        <v>1</v>
      </c>
      <c r="IX61">
        <v>0</v>
      </c>
      <c r="IY61">
        <v>0</v>
      </c>
      <c r="IZ61">
        <v>0</v>
      </c>
      <c r="JA61">
        <v>0</v>
      </c>
      <c r="JB61">
        <v>0</v>
      </c>
      <c r="JC61">
        <v>0</v>
      </c>
      <c r="JD61">
        <v>2</v>
      </c>
      <c r="JE61">
        <v>4</v>
      </c>
      <c r="MQ61" t="s">
        <v>1144</v>
      </c>
      <c r="MR61">
        <v>1250</v>
      </c>
      <c r="MS61" t="s">
        <v>1166</v>
      </c>
      <c r="MV61">
        <v>60</v>
      </c>
      <c r="MW61">
        <v>1</v>
      </c>
      <c r="MX61">
        <v>0</v>
      </c>
      <c r="MZ61" t="s">
        <v>1144</v>
      </c>
      <c r="NA61">
        <v>3000</v>
      </c>
      <c r="NB61" t="s">
        <v>1166</v>
      </c>
      <c r="NE61">
        <v>60</v>
      </c>
      <c r="NF61">
        <v>1</v>
      </c>
      <c r="NG61">
        <v>0</v>
      </c>
      <c r="PE61" t="s">
        <v>1150</v>
      </c>
      <c r="QM61" t="s">
        <v>1147</v>
      </c>
      <c r="QN61">
        <v>1</v>
      </c>
      <c r="QO61">
        <v>0</v>
      </c>
      <c r="QP61">
        <v>0</v>
      </c>
      <c r="QQ61">
        <v>0</v>
      </c>
      <c r="AMM61" t="s">
        <v>1132</v>
      </c>
      <c r="AMN61">
        <v>1</v>
      </c>
      <c r="AMO61">
        <v>0</v>
      </c>
      <c r="AMP61">
        <v>0</v>
      </c>
      <c r="AMQ61">
        <v>1</v>
      </c>
      <c r="AMR61">
        <v>0</v>
      </c>
      <c r="AMS61">
        <v>0</v>
      </c>
      <c r="AMU61" t="s">
        <v>1133</v>
      </c>
      <c r="AMV61" t="s">
        <v>1150</v>
      </c>
      <c r="ANG61" t="s">
        <v>1135</v>
      </c>
      <c r="ANH61">
        <v>0</v>
      </c>
      <c r="ANI61">
        <v>0</v>
      </c>
      <c r="ANJ61">
        <v>0</v>
      </c>
      <c r="ANK61">
        <v>0</v>
      </c>
      <c r="ANL61">
        <v>0</v>
      </c>
      <c r="ANM61">
        <v>0</v>
      </c>
      <c r="ANN61">
        <v>0</v>
      </c>
      <c r="ANO61">
        <v>1</v>
      </c>
      <c r="ANP61">
        <v>0</v>
      </c>
      <c r="ANR61" t="s">
        <v>1307</v>
      </c>
      <c r="ANU61">
        <v>384155668</v>
      </c>
      <c r="ANV61" s="2">
        <v>44943.720358796301</v>
      </c>
      <c r="ANY61" t="s">
        <v>1137</v>
      </c>
      <c r="ANZ61" t="s">
        <v>1138</v>
      </c>
    </row>
    <row r="62" spans="1:939 1027:1066" x14ac:dyDescent="0.35">
      <c r="A62">
        <v>61</v>
      </c>
      <c r="B62" t="s">
        <v>1308</v>
      </c>
      <c r="C62" s="98">
        <v>44943</v>
      </c>
      <c r="D62" t="s">
        <v>1112</v>
      </c>
      <c r="E62" s="2">
        <v>44943.417069062503</v>
      </c>
      <c r="F62" s="2">
        <v>44943.435470717603</v>
      </c>
      <c r="G62" t="s">
        <v>1113</v>
      </c>
      <c r="J62" t="s">
        <v>1114</v>
      </c>
      <c r="K62" s="98">
        <v>44943</v>
      </c>
      <c r="L62" t="s">
        <v>1115</v>
      </c>
      <c r="M62" t="s">
        <v>1116</v>
      </c>
      <c r="N62" t="s">
        <v>1117</v>
      </c>
      <c r="O62" t="s">
        <v>1118</v>
      </c>
      <c r="R62" t="s">
        <v>1119</v>
      </c>
      <c r="S62" t="s">
        <v>1120</v>
      </c>
      <c r="U62" t="s">
        <v>1121</v>
      </c>
      <c r="W62" t="s">
        <v>1140</v>
      </c>
      <c r="Z62" t="s">
        <v>1123</v>
      </c>
      <c r="AA62">
        <v>0</v>
      </c>
      <c r="AB62">
        <v>0</v>
      </c>
      <c r="AC62">
        <v>0</v>
      </c>
      <c r="AD62">
        <v>1</v>
      </c>
      <c r="AE62">
        <v>1</v>
      </c>
      <c r="ED62" t="s">
        <v>1309</v>
      </c>
      <c r="EE62">
        <v>0</v>
      </c>
      <c r="EF62">
        <v>1</v>
      </c>
      <c r="EG62">
        <v>1</v>
      </c>
      <c r="EH62">
        <v>1</v>
      </c>
      <c r="EI62">
        <v>0</v>
      </c>
      <c r="EJ62">
        <v>3</v>
      </c>
      <c r="EU62" t="s">
        <v>1144</v>
      </c>
      <c r="EV62">
        <v>6000</v>
      </c>
      <c r="EW62" t="s">
        <v>1126</v>
      </c>
      <c r="EZ62">
        <v>60</v>
      </c>
      <c r="FA62">
        <v>1</v>
      </c>
      <c r="FB62">
        <v>0</v>
      </c>
      <c r="FD62" t="s">
        <v>1144</v>
      </c>
      <c r="FE62">
        <v>1000</v>
      </c>
      <c r="FF62" t="s">
        <v>1161</v>
      </c>
      <c r="FI62">
        <v>60</v>
      </c>
      <c r="FJ62">
        <v>2</v>
      </c>
      <c r="FK62">
        <v>0</v>
      </c>
      <c r="FM62" t="s">
        <v>1144</v>
      </c>
      <c r="FN62">
        <v>2000</v>
      </c>
      <c r="FO62" t="s">
        <v>1161</v>
      </c>
      <c r="FR62">
        <v>60</v>
      </c>
      <c r="FS62">
        <v>2</v>
      </c>
      <c r="FT62">
        <v>0</v>
      </c>
      <c r="FV62" t="s">
        <v>1121</v>
      </c>
      <c r="FX62" t="s">
        <v>1287</v>
      </c>
      <c r="FY62">
        <v>0</v>
      </c>
      <c r="FZ62">
        <v>1</v>
      </c>
      <c r="GA62">
        <v>0</v>
      </c>
      <c r="GB62">
        <v>0</v>
      </c>
      <c r="GC62">
        <v>0</v>
      </c>
      <c r="GE62" t="s">
        <v>1146</v>
      </c>
      <c r="GF62">
        <v>0</v>
      </c>
      <c r="GG62">
        <v>0</v>
      </c>
      <c r="GH62">
        <v>0</v>
      </c>
      <c r="GI62">
        <v>0</v>
      </c>
      <c r="GJ62">
        <v>1</v>
      </c>
      <c r="GK62">
        <v>0</v>
      </c>
      <c r="GL62">
        <v>0</v>
      </c>
      <c r="GM62">
        <v>0</v>
      </c>
      <c r="GN62">
        <v>0</v>
      </c>
      <c r="GO62">
        <v>0</v>
      </c>
      <c r="GP62">
        <v>0</v>
      </c>
      <c r="GS62" t="s">
        <v>1147</v>
      </c>
      <c r="GT62">
        <v>1</v>
      </c>
      <c r="GU62">
        <v>0</v>
      </c>
      <c r="GV62">
        <v>0</v>
      </c>
      <c r="GW62">
        <v>0</v>
      </c>
      <c r="IM62" t="s">
        <v>1255</v>
      </c>
      <c r="IN62">
        <v>0</v>
      </c>
      <c r="IO62">
        <v>0</v>
      </c>
      <c r="IP62">
        <v>0</v>
      </c>
      <c r="IQ62">
        <v>0</v>
      </c>
      <c r="IR62">
        <v>0</v>
      </c>
      <c r="IS62">
        <v>0</v>
      </c>
      <c r="IT62">
        <v>0</v>
      </c>
      <c r="IU62">
        <v>0</v>
      </c>
      <c r="IV62">
        <v>0</v>
      </c>
      <c r="IW62">
        <v>0</v>
      </c>
      <c r="IX62">
        <v>0</v>
      </c>
      <c r="IY62">
        <v>0</v>
      </c>
      <c r="IZ62">
        <v>1</v>
      </c>
      <c r="JA62">
        <v>0</v>
      </c>
      <c r="JB62">
        <v>0</v>
      </c>
      <c r="JC62">
        <v>0</v>
      </c>
      <c r="JD62">
        <v>1</v>
      </c>
      <c r="JE62">
        <v>5</v>
      </c>
      <c r="OA62" t="s">
        <v>1144</v>
      </c>
      <c r="OB62">
        <v>800</v>
      </c>
      <c r="OC62" t="s">
        <v>1161</v>
      </c>
      <c r="OF62">
        <v>60</v>
      </c>
      <c r="OG62">
        <v>2</v>
      </c>
      <c r="OH62">
        <v>0</v>
      </c>
      <c r="PE62" t="s">
        <v>1121</v>
      </c>
      <c r="PG62" t="s">
        <v>1255</v>
      </c>
      <c r="PH62">
        <v>0</v>
      </c>
      <c r="PI62">
        <v>0</v>
      </c>
      <c r="PJ62">
        <v>0</v>
      </c>
      <c r="PK62">
        <v>0</v>
      </c>
      <c r="PL62">
        <v>0</v>
      </c>
      <c r="PM62">
        <v>0</v>
      </c>
      <c r="PN62">
        <v>0</v>
      </c>
      <c r="PO62">
        <v>0</v>
      </c>
      <c r="PP62">
        <v>0</v>
      </c>
      <c r="PQ62">
        <v>0</v>
      </c>
      <c r="PR62">
        <v>0</v>
      </c>
      <c r="PS62">
        <v>0</v>
      </c>
      <c r="PT62">
        <v>1</v>
      </c>
      <c r="PU62">
        <v>0</v>
      </c>
      <c r="PV62">
        <v>0</v>
      </c>
      <c r="PW62">
        <v>0</v>
      </c>
      <c r="PY62" t="s">
        <v>1146</v>
      </c>
      <c r="PZ62">
        <v>0</v>
      </c>
      <c r="QA62">
        <v>0</v>
      </c>
      <c r="QB62">
        <v>0</v>
      </c>
      <c r="QC62">
        <v>0</v>
      </c>
      <c r="QD62">
        <v>1</v>
      </c>
      <c r="QE62">
        <v>0</v>
      </c>
      <c r="QF62">
        <v>0</v>
      </c>
      <c r="QG62">
        <v>0</v>
      </c>
      <c r="QH62">
        <v>0</v>
      </c>
      <c r="QI62">
        <v>0</v>
      </c>
      <c r="QJ62">
        <v>0</v>
      </c>
      <c r="QM62" t="s">
        <v>1147</v>
      </c>
      <c r="QN62">
        <v>1</v>
      </c>
      <c r="QO62">
        <v>0</v>
      </c>
      <c r="QP62">
        <v>0</v>
      </c>
      <c r="QQ62">
        <v>0</v>
      </c>
      <c r="AMM62" t="s">
        <v>1132</v>
      </c>
      <c r="AMN62">
        <v>1</v>
      </c>
      <c r="AMO62">
        <v>0</v>
      </c>
      <c r="AMP62">
        <v>0</v>
      </c>
      <c r="AMQ62">
        <v>1</v>
      </c>
      <c r="AMR62">
        <v>0</v>
      </c>
      <c r="AMS62">
        <v>0</v>
      </c>
      <c r="AMU62" t="s">
        <v>1151</v>
      </c>
      <c r="AMV62" t="s">
        <v>1150</v>
      </c>
      <c r="ANG62" t="s">
        <v>1135</v>
      </c>
      <c r="ANH62">
        <v>0</v>
      </c>
      <c r="ANI62">
        <v>0</v>
      </c>
      <c r="ANJ62">
        <v>0</v>
      </c>
      <c r="ANK62">
        <v>0</v>
      </c>
      <c r="ANL62">
        <v>0</v>
      </c>
      <c r="ANM62">
        <v>0</v>
      </c>
      <c r="ANN62">
        <v>0</v>
      </c>
      <c r="ANO62">
        <v>1</v>
      </c>
      <c r="ANP62">
        <v>0</v>
      </c>
      <c r="ANU62">
        <v>384155725</v>
      </c>
      <c r="ANV62" s="2">
        <v>44943.720451388886</v>
      </c>
      <c r="ANY62" t="s">
        <v>1137</v>
      </c>
      <c r="ANZ62" t="s">
        <v>1138</v>
      </c>
    </row>
    <row r="63" spans="1:939 1027:1066" x14ac:dyDescent="0.35">
      <c r="A63">
        <v>62</v>
      </c>
      <c r="B63" t="s">
        <v>1310</v>
      </c>
      <c r="C63" s="98">
        <v>44943</v>
      </c>
      <c r="D63" t="s">
        <v>1112</v>
      </c>
      <c r="E63" s="2">
        <v>44943.44087042824</v>
      </c>
      <c r="F63" s="2">
        <v>44943.456716539353</v>
      </c>
      <c r="G63" t="s">
        <v>1113</v>
      </c>
      <c r="J63" t="s">
        <v>1114</v>
      </c>
      <c r="K63" s="98">
        <v>44943</v>
      </c>
      <c r="L63" t="s">
        <v>1115</v>
      </c>
      <c r="M63" t="s">
        <v>1116</v>
      </c>
      <c r="N63" t="s">
        <v>1117</v>
      </c>
      <c r="O63" t="s">
        <v>1118</v>
      </c>
      <c r="R63" t="s">
        <v>1119</v>
      </c>
      <c r="S63" t="s">
        <v>1120</v>
      </c>
      <c r="U63" t="s">
        <v>1121</v>
      </c>
      <c r="W63" t="s">
        <v>1159</v>
      </c>
      <c r="Z63" t="s">
        <v>1123</v>
      </c>
      <c r="AA63">
        <v>0</v>
      </c>
      <c r="AB63">
        <v>0</v>
      </c>
      <c r="AC63">
        <v>0</v>
      </c>
      <c r="AD63">
        <v>1</v>
      </c>
      <c r="AE63">
        <v>1</v>
      </c>
      <c r="ED63" t="s">
        <v>1123</v>
      </c>
      <c r="EE63">
        <v>0</v>
      </c>
      <c r="EF63">
        <v>0</v>
      </c>
      <c r="EG63">
        <v>0</v>
      </c>
      <c r="EH63">
        <v>0</v>
      </c>
      <c r="EI63">
        <v>1</v>
      </c>
      <c r="EJ63">
        <v>1</v>
      </c>
      <c r="IM63" t="s">
        <v>1311</v>
      </c>
      <c r="IN63">
        <v>0</v>
      </c>
      <c r="IO63">
        <v>0</v>
      </c>
      <c r="IP63">
        <v>0</v>
      </c>
      <c r="IQ63">
        <v>0</v>
      </c>
      <c r="IR63">
        <v>0</v>
      </c>
      <c r="IS63">
        <v>1</v>
      </c>
      <c r="IT63">
        <v>1</v>
      </c>
      <c r="IU63">
        <v>1</v>
      </c>
      <c r="IV63">
        <v>1</v>
      </c>
      <c r="IW63">
        <v>1</v>
      </c>
      <c r="IX63">
        <v>0</v>
      </c>
      <c r="IY63">
        <v>0</v>
      </c>
      <c r="IZ63">
        <v>0</v>
      </c>
      <c r="JA63">
        <v>0</v>
      </c>
      <c r="JB63">
        <v>1</v>
      </c>
      <c r="JC63">
        <v>0</v>
      </c>
      <c r="JD63">
        <v>6</v>
      </c>
      <c r="JE63">
        <v>8</v>
      </c>
      <c r="LJ63" t="s">
        <v>1144</v>
      </c>
      <c r="LK63">
        <v>1000</v>
      </c>
      <c r="LL63" t="s">
        <v>1126</v>
      </c>
      <c r="LO63">
        <v>60</v>
      </c>
      <c r="LP63">
        <v>1</v>
      </c>
      <c r="LQ63">
        <v>0</v>
      </c>
      <c r="LS63" t="s">
        <v>1144</v>
      </c>
      <c r="LT63">
        <v>200</v>
      </c>
      <c r="LU63" t="s">
        <v>1126</v>
      </c>
      <c r="LX63">
        <v>30</v>
      </c>
      <c r="LY63">
        <v>1</v>
      </c>
      <c r="LZ63">
        <v>0</v>
      </c>
      <c r="MB63" t="s">
        <v>1144</v>
      </c>
      <c r="MC63" t="s">
        <v>1173</v>
      </c>
      <c r="MD63">
        <v>1</v>
      </c>
      <c r="ME63">
        <v>1</v>
      </c>
      <c r="MF63">
        <v>1</v>
      </c>
      <c r="MG63">
        <v>600</v>
      </c>
      <c r="MH63">
        <v>800</v>
      </c>
      <c r="MI63">
        <v>1100</v>
      </c>
      <c r="MJ63" t="s">
        <v>1126</v>
      </c>
      <c r="MM63">
        <v>1</v>
      </c>
      <c r="MN63">
        <v>1</v>
      </c>
      <c r="MO63">
        <v>1</v>
      </c>
      <c r="MQ63" t="s">
        <v>1144</v>
      </c>
      <c r="MR63">
        <v>1250</v>
      </c>
      <c r="MS63" t="s">
        <v>1126</v>
      </c>
      <c r="MV63">
        <v>60</v>
      </c>
      <c r="MW63">
        <v>1</v>
      </c>
      <c r="MX63">
        <v>0</v>
      </c>
      <c r="MZ63" t="s">
        <v>1144</v>
      </c>
      <c r="NA63">
        <v>3000</v>
      </c>
      <c r="NB63" t="s">
        <v>1126</v>
      </c>
      <c r="NE63">
        <v>60</v>
      </c>
      <c r="NF63">
        <v>1</v>
      </c>
      <c r="NG63">
        <v>0</v>
      </c>
      <c r="OV63" t="s">
        <v>1144</v>
      </c>
      <c r="OW63">
        <v>225</v>
      </c>
      <c r="OX63" t="s">
        <v>1126</v>
      </c>
      <c r="PA63">
        <v>60</v>
      </c>
      <c r="PB63">
        <v>1</v>
      </c>
      <c r="PC63">
        <v>0</v>
      </c>
      <c r="PE63" t="s">
        <v>1121</v>
      </c>
      <c r="PG63" t="s">
        <v>1312</v>
      </c>
      <c r="PH63">
        <v>0</v>
      </c>
      <c r="PI63">
        <v>0</v>
      </c>
      <c r="PJ63">
        <v>0</v>
      </c>
      <c r="PK63">
        <v>0</v>
      </c>
      <c r="PL63">
        <v>0</v>
      </c>
      <c r="PM63">
        <v>0</v>
      </c>
      <c r="PN63">
        <v>1</v>
      </c>
      <c r="PO63">
        <v>1</v>
      </c>
      <c r="PP63">
        <v>1</v>
      </c>
      <c r="PQ63">
        <v>0</v>
      </c>
      <c r="PR63">
        <v>0</v>
      </c>
      <c r="PS63">
        <v>0</v>
      </c>
      <c r="PT63">
        <v>0</v>
      </c>
      <c r="PU63">
        <v>0</v>
      </c>
      <c r="PV63">
        <v>1</v>
      </c>
      <c r="PW63">
        <v>0</v>
      </c>
      <c r="PY63" t="s">
        <v>1146</v>
      </c>
      <c r="PZ63">
        <v>0</v>
      </c>
      <c r="QA63">
        <v>0</v>
      </c>
      <c r="QB63">
        <v>0</v>
      </c>
      <c r="QC63">
        <v>0</v>
      </c>
      <c r="QD63">
        <v>1</v>
      </c>
      <c r="QE63">
        <v>0</v>
      </c>
      <c r="QF63">
        <v>0</v>
      </c>
      <c r="QG63">
        <v>0</v>
      </c>
      <c r="QH63">
        <v>0</v>
      </c>
      <c r="QI63">
        <v>0</v>
      </c>
      <c r="QJ63">
        <v>0</v>
      </c>
      <c r="QM63" t="s">
        <v>1130</v>
      </c>
      <c r="QN63">
        <v>0</v>
      </c>
      <c r="QO63">
        <v>1</v>
      </c>
      <c r="QP63">
        <v>0</v>
      </c>
      <c r="QQ63">
        <v>0</v>
      </c>
      <c r="QR63" t="s">
        <v>1313</v>
      </c>
      <c r="QS63">
        <v>0</v>
      </c>
      <c r="QT63">
        <v>0</v>
      </c>
      <c r="QU63">
        <v>0</v>
      </c>
      <c r="QV63">
        <v>0</v>
      </c>
      <c r="QW63">
        <v>0</v>
      </c>
      <c r="QX63">
        <v>0</v>
      </c>
      <c r="QY63">
        <v>0</v>
      </c>
      <c r="QZ63">
        <v>0</v>
      </c>
      <c r="RA63">
        <v>1</v>
      </c>
      <c r="RB63">
        <v>1</v>
      </c>
      <c r="RC63">
        <v>0</v>
      </c>
      <c r="RD63">
        <v>0</v>
      </c>
      <c r="RE63">
        <v>0</v>
      </c>
      <c r="RF63">
        <v>0</v>
      </c>
      <c r="RG63">
        <v>0</v>
      </c>
      <c r="RH63">
        <v>0</v>
      </c>
      <c r="RI63" t="s">
        <v>1131</v>
      </c>
      <c r="RJ63">
        <v>0</v>
      </c>
      <c r="RK63">
        <v>0</v>
      </c>
      <c r="RL63">
        <v>0</v>
      </c>
      <c r="RM63">
        <v>0</v>
      </c>
      <c r="RN63">
        <v>0</v>
      </c>
      <c r="RO63">
        <v>1</v>
      </c>
      <c r="RP63">
        <v>0</v>
      </c>
      <c r="RQ63">
        <v>0</v>
      </c>
      <c r="RR63">
        <v>0</v>
      </c>
      <c r="RS63">
        <v>0</v>
      </c>
      <c r="RT63">
        <v>0</v>
      </c>
      <c r="RU63">
        <v>0</v>
      </c>
      <c r="AMM63" t="s">
        <v>1132</v>
      </c>
      <c r="AMN63">
        <v>1</v>
      </c>
      <c r="AMO63">
        <v>0</v>
      </c>
      <c r="AMP63">
        <v>0</v>
      </c>
      <c r="AMQ63">
        <v>1</v>
      </c>
      <c r="AMR63">
        <v>0</v>
      </c>
      <c r="AMS63">
        <v>0</v>
      </c>
      <c r="AMU63" t="s">
        <v>1178</v>
      </c>
      <c r="AMV63" t="s">
        <v>1150</v>
      </c>
      <c r="ANG63" t="s">
        <v>1135</v>
      </c>
      <c r="ANH63">
        <v>0</v>
      </c>
      <c r="ANI63">
        <v>0</v>
      </c>
      <c r="ANJ63">
        <v>0</v>
      </c>
      <c r="ANK63">
        <v>0</v>
      </c>
      <c r="ANL63">
        <v>0</v>
      </c>
      <c r="ANM63">
        <v>0</v>
      </c>
      <c r="ANN63">
        <v>0</v>
      </c>
      <c r="ANO63">
        <v>1</v>
      </c>
      <c r="ANP63">
        <v>0</v>
      </c>
      <c r="ANU63">
        <v>384155757</v>
      </c>
      <c r="ANV63" s="2">
        <v>44943.720497685194</v>
      </c>
      <c r="ANY63" t="s">
        <v>1137</v>
      </c>
      <c r="ANZ63" t="s">
        <v>1138</v>
      </c>
    </row>
    <row r="64" spans="1:939 1027:1066" x14ac:dyDescent="0.35">
      <c r="A64">
        <v>63</v>
      </c>
      <c r="B64" t="s">
        <v>1314</v>
      </c>
      <c r="C64" s="98">
        <v>44943</v>
      </c>
      <c r="D64" t="s">
        <v>1112</v>
      </c>
      <c r="E64" s="2">
        <v>44943.524868877314</v>
      </c>
      <c r="F64" s="2">
        <v>44943.537524224543</v>
      </c>
      <c r="G64" t="s">
        <v>1113</v>
      </c>
      <c r="J64" t="s">
        <v>1114</v>
      </c>
      <c r="K64" s="98">
        <v>44943</v>
      </c>
      <c r="L64" t="s">
        <v>1115</v>
      </c>
      <c r="M64" t="s">
        <v>1116</v>
      </c>
      <c r="N64" t="s">
        <v>1117</v>
      </c>
      <c r="O64" t="s">
        <v>1118</v>
      </c>
      <c r="R64" t="s">
        <v>1119</v>
      </c>
      <c r="S64" t="s">
        <v>1120</v>
      </c>
      <c r="U64" t="s">
        <v>1121</v>
      </c>
      <c r="W64" t="s">
        <v>1159</v>
      </c>
      <c r="Z64" t="s">
        <v>1123</v>
      </c>
      <c r="AA64">
        <v>0</v>
      </c>
      <c r="AB64">
        <v>0</v>
      </c>
      <c r="AC64">
        <v>0</v>
      </c>
      <c r="AD64">
        <v>1</v>
      </c>
      <c r="AE64">
        <v>1</v>
      </c>
      <c r="ED64" t="s">
        <v>1123</v>
      </c>
      <c r="EE64">
        <v>0</v>
      </c>
      <c r="EF64">
        <v>0</v>
      </c>
      <c r="EG64">
        <v>0</v>
      </c>
      <c r="EH64">
        <v>0</v>
      </c>
      <c r="EI64">
        <v>1</v>
      </c>
      <c r="EJ64">
        <v>1</v>
      </c>
      <c r="IM64" t="s">
        <v>1315</v>
      </c>
      <c r="IN64">
        <v>0</v>
      </c>
      <c r="IO64">
        <v>0</v>
      </c>
      <c r="IP64">
        <v>0</v>
      </c>
      <c r="IQ64">
        <v>0</v>
      </c>
      <c r="IR64">
        <v>0</v>
      </c>
      <c r="IS64">
        <v>0</v>
      </c>
      <c r="IT64">
        <v>0</v>
      </c>
      <c r="IU64">
        <v>0</v>
      </c>
      <c r="IV64">
        <v>0</v>
      </c>
      <c r="IW64">
        <v>1</v>
      </c>
      <c r="IX64">
        <v>1</v>
      </c>
      <c r="IY64">
        <v>1</v>
      </c>
      <c r="IZ64">
        <v>0</v>
      </c>
      <c r="JA64">
        <v>1</v>
      </c>
      <c r="JB64">
        <v>0</v>
      </c>
      <c r="JC64">
        <v>0</v>
      </c>
      <c r="JD64">
        <v>4</v>
      </c>
      <c r="JE64">
        <v>6</v>
      </c>
      <c r="MZ64" t="s">
        <v>1144</v>
      </c>
      <c r="NA64">
        <v>3000</v>
      </c>
      <c r="NB64" t="s">
        <v>1126</v>
      </c>
      <c r="NE64">
        <v>90</v>
      </c>
      <c r="NF64">
        <v>1</v>
      </c>
      <c r="NG64">
        <v>0</v>
      </c>
      <c r="NI64" t="s">
        <v>1144</v>
      </c>
      <c r="NJ64">
        <v>2000</v>
      </c>
      <c r="NK64" t="s">
        <v>1126</v>
      </c>
      <c r="NN64">
        <v>90</v>
      </c>
      <c r="NO64">
        <v>1</v>
      </c>
      <c r="NP64">
        <v>0</v>
      </c>
      <c r="NR64" t="s">
        <v>1125</v>
      </c>
      <c r="NS64">
        <v>2000</v>
      </c>
      <c r="NT64" t="s">
        <v>1126</v>
      </c>
      <c r="NW64">
        <v>90</v>
      </c>
      <c r="NX64">
        <v>1</v>
      </c>
      <c r="NY64">
        <v>0</v>
      </c>
      <c r="OJ64" t="s">
        <v>1144</v>
      </c>
      <c r="OK64" t="s">
        <v>1121</v>
      </c>
      <c r="OL64">
        <v>3000</v>
      </c>
      <c r="OO64" t="s">
        <v>1126</v>
      </c>
      <c r="OR64">
        <v>90</v>
      </c>
      <c r="OS64">
        <v>1</v>
      </c>
      <c r="OT64">
        <v>0</v>
      </c>
      <c r="PE64" t="s">
        <v>1121</v>
      </c>
      <c r="PG64" t="s">
        <v>1316</v>
      </c>
      <c r="PH64">
        <v>0</v>
      </c>
      <c r="PI64">
        <v>0</v>
      </c>
      <c r="PJ64">
        <v>0</v>
      </c>
      <c r="PK64">
        <v>0</v>
      </c>
      <c r="PL64">
        <v>0</v>
      </c>
      <c r="PM64">
        <v>0</v>
      </c>
      <c r="PN64">
        <v>0</v>
      </c>
      <c r="PO64">
        <v>0</v>
      </c>
      <c r="PP64">
        <v>0</v>
      </c>
      <c r="PQ64">
        <v>1</v>
      </c>
      <c r="PR64">
        <v>0</v>
      </c>
      <c r="PS64">
        <v>1</v>
      </c>
      <c r="PT64">
        <v>0</v>
      </c>
      <c r="PU64">
        <v>0</v>
      </c>
      <c r="PV64">
        <v>0</v>
      </c>
      <c r="PW64">
        <v>0</v>
      </c>
      <c r="PY64" t="s">
        <v>1146</v>
      </c>
      <c r="PZ64">
        <v>0</v>
      </c>
      <c r="QA64">
        <v>0</v>
      </c>
      <c r="QB64">
        <v>0</v>
      </c>
      <c r="QC64">
        <v>0</v>
      </c>
      <c r="QD64">
        <v>1</v>
      </c>
      <c r="QE64">
        <v>0</v>
      </c>
      <c r="QF64">
        <v>0</v>
      </c>
      <c r="QG64">
        <v>0</v>
      </c>
      <c r="QH64">
        <v>0</v>
      </c>
      <c r="QI64">
        <v>0</v>
      </c>
      <c r="QJ64">
        <v>0</v>
      </c>
      <c r="QM64" t="s">
        <v>1130</v>
      </c>
      <c r="QN64">
        <v>0</v>
      </c>
      <c r="QO64">
        <v>1</v>
      </c>
      <c r="QP64">
        <v>0</v>
      </c>
      <c r="QQ64">
        <v>0</v>
      </c>
      <c r="QR64" t="s">
        <v>1317</v>
      </c>
      <c r="QS64">
        <v>0</v>
      </c>
      <c r="QT64">
        <v>0</v>
      </c>
      <c r="QU64">
        <v>0</v>
      </c>
      <c r="QV64">
        <v>0</v>
      </c>
      <c r="QW64">
        <v>0</v>
      </c>
      <c r="QX64">
        <v>0</v>
      </c>
      <c r="QY64">
        <v>0</v>
      </c>
      <c r="QZ64">
        <v>0</v>
      </c>
      <c r="RA64">
        <v>0</v>
      </c>
      <c r="RB64">
        <v>0</v>
      </c>
      <c r="RC64">
        <v>0</v>
      </c>
      <c r="RD64">
        <v>1</v>
      </c>
      <c r="RE64">
        <v>0</v>
      </c>
      <c r="RF64">
        <v>0</v>
      </c>
      <c r="RG64">
        <v>0</v>
      </c>
      <c r="RH64">
        <v>0</v>
      </c>
      <c r="RI64" t="s">
        <v>1131</v>
      </c>
      <c r="RJ64">
        <v>0</v>
      </c>
      <c r="RK64">
        <v>0</v>
      </c>
      <c r="RL64">
        <v>0</v>
      </c>
      <c r="RM64">
        <v>0</v>
      </c>
      <c r="RN64">
        <v>0</v>
      </c>
      <c r="RO64">
        <v>1</v>
      </c>
      <c r="RP64">
        <v>0</v>
      </c>
      <c r="RQ64">
        <v>0</v>
      </c>
      <c r="RR64">
        <v>0</v>
      </c>
      <c r="RS64">
        <v>0</v>
      </c>
      <c r="RT64">
        <v>0</v>
      </c>
      <c r="RU64">
        <v>0</v>
      </c>
      <c r="AMM64" t="s">
        <v>1132</v>
      </c>
      <c r="AMN64">
        <v>1</v>
      </c>
      <c r="AMO64">
        <v>0</v>
      </c>
      <c r="AMP64">
        <v>0</v>
      </c>
      <c r="AMQ64">
        <v>1</v>
      </c>
      <c r="AMR64">
        <v>0</v>
      </c>
      <c r="AMS64">
        <v>0</v>
      </c>
      <c r="AMU64" t="s">
        <v>1178</v>
      </c>
      <c r="AMV64" t="s">
        <v>1150</v>
      </c>
      <c r="ANG64" t="s">
        <v>1135</v>
      </c>
      <c r="ANH64">
        <v>0</v>
      </c>
      <c r="ANI64">
        <v>0</v>
      </c>
      <c r="ANJ64">
        <v>0</v>
      </c>
      <c r="ANK64">
        <v>0</v>
      </c>
      <c r="ANL64">
        <v>0</v>
      </c>
      <c r="ANM64">
        <v>0</v>
      </c>
      <c r="ANN64">
        <v>0</v>
      </c>
      <c r="ANO64">
        <v>1</v>
      </c>
      <c r="ANP64">
        <v>0</v>
      </c>
      <c r="ANU64">
        <v>384155772</v>
      </c>
      <c r="ANV64" s="2">
        <v>44943.720520833333</v>
      </c>
      <c r="ANY64" t="s">
        <v>1137</v>
      </c>
      <c r="ANZ64" t="s">
        <v>1138</v>
      </c>
    </row>
    <row r="65" spans="1:981 1027:1066" x14ac:dyDescent="0.35">
      <c r="A65">
        <v>64</v>
      </c>
      <c r="B65" t="s">
        <v>1318</v>
      </c>
      <c r="C65" s="98">
        <v>44943</v>
      </c>
      <c r="D65" t="s">
        <v>1112</v>
      </c>
      <c r="E65" s="2">
        <v>44943.612521516203</v>
      </c>
      <c r="F65" s="2">
        <v>44943.634856597222</v>
      </c>
      <c r="G65" t="s">
        <v>1113</v>
      </c>
      <c r="J65" t="s">
        <v>1114</v>
      </c>
      <c r="K65" s="98">
        <v>44943</v>
      </c>
      <c r="L65" t="s">
        <v>1115</v>
      </c>
      <c r="M65" t="s">
        <v>1116</v>
      </c>
      <c r="N65" t="s">
        <v>1117</v>
      </c>
      <c r="O65" t="s">
        <v>1118</v>
      </c>
      <c r="R65" t="s">
        <v>1119</v>
      </c>
      <c r="S65" t="s">
        <v>1120</v>
      </c>
      <c r="U65" t="s">
        <v>1121</v>
      </c>
      <c r="W65" t="s">
        <v>1140</v>
      </c>
      <c r="Z65" t="s">
        <v>1143</v>
      </c>
      <c r="AA65">
        <v>0</v>
      </c>
      <c r="AB65">
        <v>0</v>
      </c>
      <c r="AC65">
        <v>1</v>
      </c>
      <c r="AD65">
        <v>0</v>
      </c>
      <c r="AE65">
        <v>1</v>
      </c>
      <c r="BC65" t="s">
        <v>1144</v>
      </c>
      <c r="BD65" t="s">
        <v>1145</v>
      </c>
      <c r="BE65">
        <v>1</v>
      </c>
      <c r="BF65">
        <v>1</v>
      </c>
      <c r="BG65">
        <v>450</v>
      </c>
      <c r="BH65">
        <v>300</v>
      </c>
      <c r="BI65" t="s">
        <v>1126</v>
      </c>
      <c r="BL65">
        <v>30</v>
      </c>
      <c r="BM65">
        <v>1</v>
      </c>
      <c r="BN65">
        <v>0</v>
      </c>
      <c r="BP65" t="s">
        <v>1121</v>
      </c>
      <c r="BR65" t="s">
        <v>1143</v>
      </c>
      <c r="BS65">
        <v>0</v>
      </c>
      <c r="BT65">
        <v>0</v>
      </c>
      <c r="BU65">
        <v>1</v>
      </c>
      <c r="BV65">
        <v>0</v>
      </c>
      <c r="BX65" t="s">
        <v>1146</v>
      </c>
      <c r="BY65">
        <v>0</v>
      </c>
      <c r="BZ65">
        <v>0</v>
      </c>
      <c r="CA65">
        <v>0</v>
      </c>
      <c r="CB65">
        <v>0</v>
      </c>
      <c r="CC65">
        <v>1</v>
      </c>
      <c r="CD65">
        <v>0</v>
      </c>
      <c r="CE65">
        <v>0</v>
      </c>
      <c r="CF65">
        <v>0</v>
      </c>
      <c r="CG65">
        <v>0</v>
      </c>
      <c r="CH65">
        <v>0</v>
      </c>
      <c r="CI65">
        <v>0</v>
      </c>
      <c r="CL65" t="s">
        <v>1130</v>
      </c>
      <c r="CM65">
        <v>0</v>
      </c>
      <c r="CN65">
        <v>1</v>
      </c>
      <c r="CO65">
        <v>0</v>
      </c>
      <c r="CP65">
        <v>0</v>
      </c>
      <c r="CQ65" t="s">
        <v>1143</v>
      </c>
      <c r="CR65">
        <v>0</v>
      </c>
      <c r="CS65">
        <v>0</v>
      </c>
      <c r="CT65">
        <v>1</v>
      </c>
      <c r="CU65">
        <v>0</v>
      </c>
      <c r="CV65" t="s">
        <v>1131</v>
      </c>
      <c r="CW65">
        <v>0</v>
      </c>
      <c r="CX65">
        <v>0</v>
      </c>
      <c r="CY65">
        <v>0</v>
      </c>
      <c r="CZ65">
        <v>0</v>
      </c>
      <c r="DA65">
        <v>0</v>
      </c>
      <c r="DB65">
        <v>1</v>
      </c>
      <c r="DC65">
        <v>0</v>
      </c>
      <c r="DD65">
        <v>0</v>
      </c>
      <c r="DE65">
        <v>0</v>
      </c>
      <c r="DF65">
        <v>0</v>
      </c>
      <c r="DG65">
        <v>0</v>
      </c>
      <c r="DH65">
        <v>0</v>
      </c>
      <c r="ED65" t="s">
        <v>1123</v>
      </c>
      <c r="EE65">
        <v>0</v>
      </c>
      <c r="EF65">
        <v>0</v>
      </c>
      <c r="EG65">
        <v>0</v>
      </c>
      <c r="EH65">
        <v>0</v>
      </c>
      <c r="EI65">
        <v>1</v>
      </c>
      <c r="EJ65">
        <v>1</v>
      </c>
      <c r="IM65" t="s">
        <v>1319</v>
      </c>
      <c r="IN65">
        <v>0</v>
      </c>
      <c r="IO65">
        <v>0</v>
      </c>
      <c r="IP65">
        <v>0</v>
      </c>
      <c r="IQ65">
        <v>0</v>
      </c>
      <c r="IR65">
        <v>0</v>
      </c>
      <c r="IS65">
        <v>0</v>
      </c>
      <c r="IT65">
        <v>0</v>
      </c>
      <c r="IU65">
        <v>0</v>
      </c>
      <c r="IV65">
        <v>0</v>
      </c>
      <c r="IW65">
        <v>0</v>
      </c>
      <c r="IX65">
        <v>0</v>
      </c>
      <c r="IY65">
        <v>1</v>
      </c>
      <c r="IZ65">
        <v>0</v>
      </c>
      <c r="JA65">
        <v>1</v>
      </c>
      <c r="JB65">
        <v>0</v>
      </c>
      <c r="JC65">
        <v>0</v>
      </c>
      <c r="JD65">
        <v>2</v>
      </c>
      <c r="JE65">
        <v>4</v>
      </c>
      <c r="NR65" t="s">
        <v>1125</v>
      </c>
      <c r="NS65">
        <v>2200</v>
      </c>
      <c r="NT65" t="s">
        <v>1126</v>
      </c>
      <c r="NW65">
        <v>90</v>
      </c>
      <c r="NX65">
        <v>1</v>
      </c>
      <c r="NY65">
        <v>0</v>
      </c>
      <c r="OJ65" t="s">
        <v>1144</v>
      </c>
      <c r="OK65" t="s">
        <v>1121</v>
      </c>
      <c r="OL65">
        <v>3000</v>
      </c>
      <c r="OO65" t="s">
        <v>1126</v>
      </c>
      <c r="OR65">
        <v>60</v>
      </c>
      <c r="OS65">
        <v>1</v>
      </c>
      <c r="OT65">
        <v>0</v>
      </c>
      <c r="PE65" t="s">
        <v>1121</v>
      </c>
      <c r="PG65" t="s">
        <v>1319</v>
      </c>
      <c r="PH65">
        <v>0</v>
      </c>
      <c r="PI65">
        <v>0</v>
      </c>
      <c r="PJ65">
        <v>0</v>
      </c>
      <c r="PK65">
        <v>0</v>
      </c>
      <c r="PL65">
        <v>0</v>
      </c>
      <c r="PM65">
        <v>0</v>
      </c>
      <c r="PN65">
        <v>0</v>
      </c>
      <c r="PO65">
        <v>0</v>
      </c>
      <c r="PP65">
        <v>0</v>
      </c>
      <c r="PQ65">
        <v>0</v>
      </c>
      <c r="PR65">
        <v>0</v>
      </c>
      <c r="PS65">
        <v>1</v>
      </c>
      <c r="PT65">
        <v>0</v>
      </c>
      <c r="PU65">
        <v>1</v>
      </c>
      <c r="PV65">
        <v>0</v>
      </c>
      <c r="PW65">
        <v>0</v>
      </c>
      <c r="PY65" t="s">
        <v>1146</v>
      </c>
      <c r="PZ65">
        <v>0</v>
      </c>
      <c r="QA65">
        <v>0</v>
      </c>
      <c r="QB65">
        <v>0</v>
      </c>
      <c r="QC65">
        <v>0</v>
      </c>
      <c r="QD65">
        <v>1</v>
      </c>
      <c r="QE65">
        <v>0</v>
      </c>
      <c r="QF65">
        <v>0</v>
      </c>
      <c r="QG65">
        <v>0</v>
      </c>
      <c r="QH65">
        <v>0</v>
      </c>
      <c r="QI65">
        <v>0</v>
      </c>
      <c r="QJ65">
        <v>0</v>
      </c>
      <c r="QM65" t="s">
        <v>1147</v>
      </c>
      <c r="QN65">
        <v>1</v>
      </c>
      <c r="QO65">
        <v>0</v>
      </c>
      <c r="QP65">
        <v>0</v>
      </c>
      <c r="QQ65">
        <v>0</v>
      </c>
      <c r="AMM65" t="s">
        <v>1132</v>
      </c>
      <c r="AMN65">
        <v>1</v>
      </c>
      <c r="AMO65">
        <v>0</v>
      </c>
      <c r="AMP65">
        <v>0</v>
      </c>
      <c r="AMQ65">
        <v>1</v>
      </c>
      <c r="AMR65">
        <v>0</v>
      </c>
      <c r="AMS65">
        <v>0</v>
      </c>
      <c r="AMU65" t="s">
        <v>1178</v>
      </c>
      <c r="AMV65" t="s">
        <v>1150</v>
      </c>
      <c r="ANG65" t="s">
        <v>1135</v>
      </c>
      <c r="ANH65">
        <v>0</v>
      </c>
      <c r="ANI65">
        <v>0</v>
      </c>
      <c r="ANJ65">
        <v>0</v>
      </c>
      <c r="ANK65">
        <v>0</v>
      </c>
      <c r="ANL65">
        <v>0</v>
      </c>
      <c r="ANM65">
        <v>0</v>
      </c>
      <c r="ANN65">
        <v>0</v>
      </c>
      <c r="ANO65">
        <v>1</v>
      </c>
      <c r="ANP65">
        <v>0</v>
      </c>
      <c r="ANU65">
        <v>384155793</v>
      </c>
      <c r="ANV65" s="2">
        <v>44943.720555555563</v>
      </c>
      <c r="ANY65" t="s">
        <v>1137</v>
      </c>
      <c r="ANZ65" t="s">
        <v>1138</v>
      </c>
    </row>
    <row r="66" spans="1:981 1027:1066" x14ac:dyDescent="0.35">
      <c r="A66">
        <v>65</v>
      </c>
      <c r="B66" t="s">
        <v>1320</v>
      </c>
      <c r="C66" s="98">
        <v>44943</v>
      </c>
      <c r="D66" t="s">
        <v>1112</v>
      </c>
      <c r="E66" s="2">
        <v>44943.639440474537</v>
      </c>
      <c r="F66" s="2">
        <v>44943.657101724537</v>
      </c>
      <c r="G66" t="s">
        <v>1113</v>
      </c>
      <c r="J66" t="s">
        <v>1114</v>
      </c>
      <c r="K66" s="98">
        <v>44943</v>
      </c>
      <c r="L66" t="s">
        <v>1115</v>
      </c>
      <c r="M66" t="s">
        <v>1116</v>
      </c>
      <c r="N66" t="s">
        <v>1117</v>
      </c>
      <c r="O66" t="s">
        <v>1118</v>
      </c>
      <c r="R66" t="s">
        <v>1119</v>
      </c>
      <c r="S66" t="s">
        <v>1120</v>
      </c>
      <c r="U66" t="s">
        <v>1121</v>
      </c>
      <c r="W66" t="s">
        <v>1140</v>
      </c>
      <c r="Z66" t="s">
        <v>1321</v>
      </c>
      <c r="AA66">
        <v>0</v>
      </c>
      <c r="AB66">
        <v>1</v>
      </c>
      <c r="AC66">
        <v>1</v>
      </c>
      <c r="AD66">
        <v>0</v>
      </c>
      <c r="AE66">
        <v>2</v>
      </c>
      <c r="AP66" t="s">
        <v>1322</v>
      </c>
      <c r="BC66" t="s">
        <v>1144</v>
      </c>
      <c r="BD66" t="s">
        <v>1145</v>
      </c>
      <c r="BE66">
        <v>1</v>
      </c>
      <c r="BF66">
        <v>1</v>
      </c>
      <c r="BG66">
        <v>450</v>
      </c>
      <c r="BH66">
        <v>300</v>
      </c>
      <c r="BI66" t="s">
        <v>1126</v>
      </c>
      <c r="BL66">
        <v>30</v>
      </c>
      <c r="BM66">
        <v>1</v>
      </c>
      <c r="BN66">
        <v>0</v>
      </c>
      <c r="BP66" t="s">
        <v>1121</v>
      </c>
      <c r="BR66" t="s">
        <v>1321</v>
      </c>
      <c r="BS66">
        <v>0</v>
      </c>
      <c r="BT66">
        <v>1</v>
      </c>
      <c r="BU66">
        <v>1</v>
      </c>
      <c r="BV66">
        <v>0</v>
      </c>
      <c r="BX66" t="s">
        <v>1146</v>
      </c>
      <c r="BY66">
        <v>0</v>
      </c>
      <c r="BZ66">
        <v>0</v>
      </c>
      <c r="CA66">
        <v>0</v>
      </c>
      <c r="CB66">
        <v>0</v>
      </c>
      <c r="CC66">
        <v>1</v>
      </c>
      <c r="CD66">
        <v>0</v>
      </c>
      <c r="CE66">
        <v>0</v>
      </c>
      <c r="CF66">
        <v>0</v>
      </c>
      <c r="CG66">
        <v>0</v>
      </c>
      <c r="CH66">
        <v>0</v>
      </c>
      <c r="CI66">
        <v>0</v>
      </c>
      <c r="CL66" t="s">
        <v>1130</v>
      </c>
      <c r="CM66">
        <v>0</v>
      </c>
      <c r="CN66">
        <v>1</v>
      </c>
      <c r="CO66">
        <v>0</v>
      </c>
      <c r="CP66">
        <v>0</v>
      </c>
      <c r="CQ66" t="s">
        <v>1321</v>
      </c>
      <c r="CR66">
        <v>0</v>
      </c>
      <c r="CS66">
        <v>1</v>
      </c>
      <c r="CT66">
        <v>1</v>
      </c>
      <c r="CU66">
        <v>0</v>
      </c>
      <c r="CV66" t="s">
        <v>1131</v>
      </c>
      <c r="CW66">
        <v>0</v>
      </c>
      <c r="CX66">
        <v>0</v>
      </c>
      <c r="CY66">
        <v>0</v>
      </c>
      <c r="CZ66">
        <v>0</v>
      </c>
      <c r="DA66">
        <v>0</v>
      </c>
      <c r="DB66">
        <v>1</v>
      </c>
      <c r="DC66">
        <v>0</v>
      </c>
      <c r="DD66">
        <v>0</v>
      </c>
      <c r="DE66">
        <v>0</v>
      </c>
      <c r="DF66">
        <v>0</v>
      </c>
      <c r="DG66">
        <v>0</v>
      </c>
      <c r="DH66">
        <v>0</v>
      </c>
      <c r="ED66" t="s">
        <v>1123</v>
      </c>
      <c r="EE66">
        <v>0</v>
      </c>
      <c r="EF66">
        <v>0</v>
      </c>
      <c r="EG66">
        <v>0</v>
      </c>
      <c r="EH66">
        <v>0</v>
      </c>
      <c r="EI66">
        <v>1</v>
      </c>
      <c r="EJ66">
        <v>1</v>
      </c>
      <c r="IM66" t="s">
        <v>1123</v>
      </c>
      <c r="IN66">
        <v>0</v>
      </c>
      <c r="IO66">
        <v>0</v>
      </c>
      <c r="IP66">
        <v>0</v>
      </c>
      <c r="IQ66">
        <v>0</v>
      </c>
      <c r="IR66">
        <v>0</v>
      </c>
      <c r="IS66">
        <v>0</v>
      </c>
      <c r="IT66">
        <v>0</v>
      </c>
      <c r="IU66">
        <v>0</v>
      </c>
      <c r="IV66">
        <v>0</v>
      </c>
      <c r="IW66">
        <v>0</v>
      </c>
      <c r="IX66">
        <v>0</v>
      </c>
      <c r="IY66">
        <v>0</v>
      </c>
      <c r="IZ66">
        <v>0</v>
      </c>
      <c r="JA66">
        <v>0</v>
      </c>
      <c r="JB66">
        <v>0</v>
      </c>
      <c r="JC66">
        <v>1</v>
      </c>
      <c r="JD66">
        <v>1</v>
      </c>
      <c r="JE66">
        <v>4</v>
      </c>
      <c r="AMM66" t="s">
        <v>1132</v>
      </c>
      <c r="AMN66">
        <v>1</v>
      </c>
      <c r="AMO66">
        <v>0</v>
      </c>
      <c r="AMP66">
        <v>0</v>
      </c>
      <c r="AMQ66">
        <v>1</v>
      </c>
      <c r="AMR66">
        <v>0</v>
      </c>
      <c r="AMS66">
        <v>0</v>
      </c>
      <c r="AMU66" t="s">
        <v>1151</v>
      </c>
      <c r="AMV66" t="s">
        <v>1150</v>
      </c>
      <c r="ANG66" t="s">
        <v>1135</v>
      </c>
      <c r="ANH66">
        <v>0</v>
      </c>
      <c r="ANI66">
        <v>0</v>
      </c>
      <c r="ANJ66">
        <v>0</v>
      </c>
      <c r="ANK66">
        <v>0</v>
      </c>
      <c r="ANL66">
        <v>0</v>
      </c>
      <c r="ANM66">
        <v>0</v>
      </c>
      <c r="ANN66">
        <v>0</v>
      </c>
      <c r="ANO66">
        <v>1</v>
      </c>
      <c r="ANP66">
        <v>0</v>
      </c>
      <c r="ANU66">
        <v>384155832</v>
      </c>
      <c r="ANV66" s="2">
        <v>44943.720601851848</v>
      </c>
      <c r="ANY66" t="s">
        <v>1137</v>
      </c>
      <c r="ANZ66" t="s">
        <v>1138</v>
      </c>
    </row>
    <row r="67" spans="1:981 1027:1066" x14ac:dyDescent="0.35">
      <c r="A67">
        <v>66</v>
      </c>
      <c r="B67" t="s">
        <v>1323</v>
      </c>
      <c r="C67" s="98">
        <v>44943</v>
      </c>
      <c r="D67" t="s">
        <v>1112</v>
      </c>
      <c r="E67" s="2">
        <v>44943.664653750013</v>
      </c>
      <c r="F67" s="2">
        <v>44943.681825243053</v>
      </c>
      <c r="G67" t="s">
        <v>1113</v>
      </c>
      <c r="J67" t="s">
        <v>1114</v>
      </c>
      <c r="K67" s="98">
        <v>44943</v>
      </c>
      <c r="L67" t="s">
        <v>1115</v>
      </c>
      <c r="M67" t="s">
        <v>1116</v>
      </c>
      <c r="N67" t="s">
        <v>1117</v>
      </c>
      <c r="O67" t="s">
        <v>1118</v>
      </c>
      <c r="R67" t="s">
        <v>1119</v>
      </c>
      <c r="S67" t="s">
        <v>1120</v>
      </c>
      <c r="U67" t="s">
        <v>1121</v>
      </c>
      <c r="W67" t="s">
        <v>1140</v>
      </c>
      <c r="Z67" t="s">
        <v>1123</v>
      </c>
      <c r="AA67">
        <v>0</v>
      </c>
      <c r="AB67">
        <v>0</v>
      </c>
      <c r="AC67">
        <v>0</v>
      </c>
      <c r="AD67">
        <v>1</v>
      </c>
      <c r="AE67">
        <v>1</v>
      </c>
      <c r="ED67" t="s">
        <v>1123</v>
      </c>
      <c r="EE67">
        <v>0</v>
      </c>
      <c r="EF67">
        <v>0</v>
      </c>
      <c r="EG67">
        <v>0</v>
      </c>
      <c r="EH67">
        <v>0</v>
      </c>
      <c r="EI67">
        <v>1</v>
      </c>
      <c r="EJ67">
        <v>1</v>
      </c>
      <c r="IM67" t="s">
        <v>1265</v>
      </c>
      <c r="IN67">
        <v>0</v>
      </c>
      <c r="IO67">
        <v>0</v>
      </c>
      <c r="IP67">
        <v>1</v>
      </c>
      <c r="IQ67">
        <v>0</v>
      </c>
      <c r="IR67">
        <v>0</v>
      </c>
      <c r="IS67">
        <v>0</v>
      </c>
      <c r="IT67">
        <v>0</v>
      </c>
      <c r="IU67">
        <v>0</v>
      </c>
      <c r="IV67">
        <v>0</v>
      </c>
      <c r="IW67">
        <v>0</v>
      </c>
      <c r="IX67">
        <v>0</v>
      </c>
      <c r="IY67">
        <v>0</v>
      </c>
      <c r="IZ67">
        <v>0</v>
      </c>
      <c r="JA67">
        <v>0</v>
      </c>
      <c r="JB67">
        <v>0</v>
      </c>
      <c r="JC67">
        <v>0</v>
      </c>
      <c r="JD67">
        <v>1</v>
      </c>
      <c r="JE67">
        <v>3</v>
      </c>
      <c r="KC67" t="s">
        <v>1125</v>
      </c>
      <c r="KD67" t="s">
        <v>1324</v>
      </c>
      <c r="KE67">
        <v>1</v>
      </c>
      <c r="KF67">
        <v>1</v>
      </c>
      <c r="KG67">
        <v>1</v>
      </c>
      <c r="KH67">
        <v>16000</v>
      </c>
      <c r="KI67">
        <v>30000</v>
      </c>
      <c r="KJ67">
        <v>35000</v>
      </c>
      <c r="KK67" t="s">
        <v>1161</v>
      </c>
      <c r="KN67">
        <v>10</v>
      </c>
      <c r="KO67">
        <v>20</v>
      </c>
      <c r="KP67">
        <v>1</v>
      </c>
      <c r="PE67" t="s">
        <v>1121</v>
      </c>
      <c r="PG67" t="s">
        <v>1265</v>
      </c>
      <c r="PH67">
        <v>0</v>
      </c>
      <c r="PI67">
        <v>0</v>
      </c>
      <c r="PJ67">
        <v>1</v>
      </c>
      <c r="PK67">
        <v>0</v>
      </c>
      <c r="PL67">
        <v>0</v>
      </c>
      <c r="PM67">
        <v>0</v>
      </c>
      <c r="PN67">
        <v>0</v>
      </c>
      <c r="PO67">
        <v>0</v>
      </c>
      <c r="PP67">
        <v>0</v>
      </c>
      <c r="PQ67">
        <v>0</v>
      </c>
      <c r="PR67">
        <v>0</v>
      </c>
      <c r="PS67">
        <v>0</v>
      </c>
      <c r="PT67">
        <v>0</v>
      </c>
      <c r="PU67">
        <v>0</v>
      </c>
      <c r="PV67">
        <v>0</v>
      </c>
      <c r="PW67">
        <v>0</v>
      </c>
      <c r="PY67" t="s">
        <v>1325</v>
      </c>
      <c r="PZ67">
        <v>0</v>
      </c>
      <c r="QA67">
        <v>0</v>
      </c>
      <c r="QB67">
        <v>0</v>
      </c>
      <c r="QC67">
        <v>0</v>
      </c>
      <c r="QD67">
        <v>0</v>
      </c>
      <c r="QE67">
        <v>0</v>
      </c>
      <c r="QF67">
        <v>1</v>
      </c>
      <c r="QG67">
        <v>0</v>
      </c>
      <c r="QH67">
        <v>0</v>
      </c>
      <c r="QI67">
        <v>0</v>
      </c>
      <c r="QJ67">
        <v>0</v>
      </c>
      <c r="QM67" t="s">
        <v>1130</v>
      </c>
      <c r="QN67">
        <v>0</v>
      </c>
      <c r="QO67">
        <v>1</v>
      </c>
      <c r="QP67">
        <v>0</v>
      </c>
      <c r="QQ67">
        <v>0</v>
      </c>
      <c r="QR67" t="s">
        <v>1265</v>
      </c>
      <c r="QS67">
        <v>0</v>
      </c>
      <c r="QT67">
        <v>0</v>
      </c>
      <c r="QU67">
        <v>1</v>
      </c>
      <c r="QV67">
        <v>0</v>
      </c>
      <c r="QW67">
        <v>0</v>
      </c>
      <c r="QX67">
        <v>0</v>
      </c>
      <c r="QY67">
        <v>0</v>
      </c>
      <c r="QZ67">
        <v>0</v>
      </c>
      <c r="RA67">
        <v>0</v>
      </c>
      <c r="RB67">
        <v>0</v>
      </c>
      <c r="RC67">
        <v>0</v>
      </c>
      <c r="RD67">
        <v>0</v>
      </c>
      <c r="RE67">
        <v>0</v>
      </c>
      <c r="RF67">
        <v>0</v>
      </c>
      <c r="RG67">
        <v>0</v>
      </c>
      <c r="RH67">
        <v>0</v>
      </c>
      <c r="RI67" t="s">
        <v>1326</v>
      </c>
      <c r="RJ67">
        <v>0</v>
      </c>
      <c r="RK67">
        <v>0</v>
      </c>
      <c r="RL67">
        <v>0</v>
      </c>
      <c r="RM67">
        <v>1</v>
      </c>
      <c r="RN67">
        <v>0</v>
      </c>
      <c r="RO67">
        <v>0</v>
      </c>
      <c r="RP67">
        <v>1</v>
      </c>
      <c r="RQ67">
        <v>0</v>
      </c>
      <c r="RR67">
        <v>0</v>
      </c>
      <c r="RS67">
        <v>0</v>
      </c>
      <c r="RT67">
        <v>0</v>
      </c>
      <c r="RU67">
        <v>0</v>
      </c>
      <c r="AMM67" t="s">
        <v>1132</v>
      </c>
      <c r="AMN67">
        <v>1</v>
      </c>
      <c r="AMO67">
        <v>0</v>
      </c>
      <c r="AMP67">
        <v>0</v>
      </c>
      <c r="AMQ67">
        <v>1</v>
      </c>
      <c r="AMR67">
        <v>0</v>
      </c>
      <c r="AMS67">
        <v>0</v>
      </c>
      <c r="AMU67" t="s">
        <v>1133</v>
      </c>
      <c r="AMV67" t="s">
        <v>1150</v>
      </c>
      <c r="ANG67" t="s">
        <v>1135</v>
      </c>
      <c r="ANH67">
        <v>0</v>
      </c>
      <c r="ANI67">
        <v>0</v>
      </c>
      <c r="ANJ67">
        <v>0</v>
      </c>
      <c r="ANK67">
        <v>0</v>
      </c>
      <c r="ANL67">
        <v>0</v>
      </c>
      <c r="ANM67">
        <v>0</v>
      </c>
      <c r="ANN67">
        <v>0</v>
      </c>
      <c r="ANO67">
        <v>1</v>
      </c>
      <c r="ANP67">
        <v>0</v>
      </c>
      <c r="ANR67" t="s">
        <v>1327</v>
      </c>
      <c r="ANU67">
        <v>384155870</v>
      </c>
      <c r="ANV67" s="2">
        <v>44943.720659722218</v>
      </c>
      <c r="ANY67" t="s">
        <v>1137</v>
      </c>
      <c r="ANZ67" t="s">
        <v>1138</v>
      </c>
    </row>
    <row r="68" spans="1:981 1027:1066" x14ac:dyDescent="0.35">
      <c r="A68">
        <v>67</v>
      </c>
      <c r="B68" t="s">
        <v>1328</v>
      </c>
      <c r="C68" s="98">
        <v>44943</v>
      </c>
      <c r="D68" t="s">
        <v>1112</v>
      </c>
      <c r="E68" s="2">
        <v>44943.699041238433</v>
      </c>
      <c r="F68" s="2">
        <v>44943.70997171296</v>
      </c>
      <c r="G68" t="s">
        <v>1113</v>
      </c>
      <c r="J68" t="s">
        <v>1114</v>
      </c>
      <c r="K68" s="98">
        <v>44943</v>
      </c>
      <c r="L68" t="s">
        <v>1115</v>
      </c>
      <c r="M68" t="s">
        <v>1116</v>
      </c>
      <c r="N68" t="s">
        <v>1117</v>
      </c>
      <c r="O68" t="s">
        <v>1118</v>
      </c>
      <c r="R68" t="s">
        <v>1119</v>
      </c>
      <c r="S68" t="s">
        <v>1120</v>
      </c>
      <c r="U68" t="s">
        <v>1121</v>
      </c>
      <c r="W68" t="s">
        <v>1159</v>
      </c>
      <c r="Z68" t="s">
        <v>1217</v>
      </c>
      <c r="AA68">
        <v>0</v>
      </c>
      <c r="AB68">
        <v>1</v>
      </c>
      <c r="AC68">
        <v>0</v>
      </c>
      <c r="AD68">
        <v>0</v>
      </c>
      <c r="AE68">
        <v>1</v>
      </c>
      <c r="AP68" t="s">
        <v>1322</v>
      </c>
      <c r="BP68" t="s">
        <v>1121</v>
      </c>
      <c r="BR68" t="s">
        <v>1217</v>
      </c>
      <c r="BS68">
        <v>0</v>
      </c>
      <c r="BT68">
        <v>1</v>
      </c>
      <c r="BU68">
        <v>0</v>
      </c>
      <c r="BV68">
        <v>0</v>
      </c>
      <c r="BX68" t="s">
        <v>1146</v>
      </c>
      <c r="BY68">
        <v>0</v>
      </c>
      <c r="BZ68">
        <v>0</v>
      </c>
      <c r="CA68">
        <v>0</v>
      </c>
      <c r="CB68">
        <v>0</v>
      </c>
      <c r="CC68">
        <v>1</v>
      </c>
      <c r="CD68">
        <v>0</v>
      </c>
      <c r="CE68">
        <v>0</v>
      </c>
      <c r="CF68">
        <v>0</v>
      </c>
      <c r="CG68">
        <v>0</v>
      </c>
      <c r="CH68">
        <v>0</v>
      </c>
      <c r="CI68">
        <v>0</v>
      </c>
      <c r="CL68" t="s">
        <v>1130</v>
      </c>
      <c r="CM68">
        <v>0</v>
      </c>
      <c r="CN68">
        <v>1</v>
      </c>
      <c r="CO68">
        <v>0</v>
      </c>
      <c r="CP68">
        <v>0</v>
      </c>
      <c r="CQ68" t="s">
        <v>1217</v>
      </c>
      <c r="CR68">
        <v>0</v>
      </c>
      <c r="CS68">
        <v>1</v>
      </c>
      <c r="CT68">
        <v>0</v>
      </c>
      <c r="CU68">
        <v>0</v>
      </c>
      <c r="CV68" t="s">
        <v>1131</v>
      </c>
      <c r="CW68">
        <v>0</v>
      </c>
      <c r="CX68">
        <v>0</v>
      </c>
      <c r="CY68">
        <v>0</v>
      </c>
      <c r="CZ68">
        <v>0</v>
      </c>
      <c r="DA68">
        <v>0</v>
      </c>
      <c r="DB68">
        <v>1</v>
      </c>
      <c r="DC68">
        <v>0</v>
      </c>
      <c r="DD68">
        <v>0</v>
      </c>
      <c r="DE68">
        <v>0</v>
      </c>
      <c r="DF68">
        <v>0</v>
      </c>
      <c r="DG68">
        <v>0</v>
      </c>
      <c r="DH68">
        <v>0</v>
      </c>
      <c r="ED68" t="s">
        <v>1123</v>
      </c>
      <c r="EE68">
        <v>0</v>
      </c>
      <c r="EF68">
        <v>0</v>
      </c>
      <c r="EG68">
        <v>0</v>
      </c>
      <c r="EH68">
        <v>0</v>
      </c>
      <c r="EI68">
        <v>1</v>
      </c>
      <c r="EJ68">
        <v>1</v>
      </c>
      <c r="IM68" t="s">
        <v>1123</v>
      </c>
      <c r="IN68">
        <v>0</v>
      </c>
      <c r="IO68">
        <v>0</v>
      </c>
      <c r="IP68">
        <v>0</v>
      </c>
      <c r="IQ68">
        <v>0</v>
      </c>
      <c r="IR68">
        <v>0</v>
      </c>
      <c r="IS68">
        <v>0</v>
      </c>
      <c r="IT68">
        <v>0</v>
      </c>
      <c r="IU68">
        <v>0</v>
      </c>
      <c r="IV68">
        <v>0</v>
      </c>
      <c r="IW68">
        <v>0</v>
      </c>
      <c r="IX68">
        <v>0</v>
      </c>
      <c r="IY68">
        <v>0</v>
      </c>
      <c r="IZ68">
        <v>0</v>
      </c>
      <c r="JA68">
        <v>0</v>
      </c>
      <c r="JB68">
        <v>0</v>
      </c>
      <c r="JC68">
        <v>1</v>
      </c>
      <c r="JD68">
        <v>1</v>
      </c>
      <c r="JE68">
        <v>3</v>
      </c>
      <c r="AMM68" t="s">
        <v>1132</v>
      </c>
      <c r="AMN68">
        <v>1</v>
      </c>
      <c r="AMO68">
        <v>0</v>
      </c>
      <c r="AMP68">
        <v>0</v>
      </c>
      <c r="AMQ68">
        <v>1</v>
      </c>
      <c r="AMR68">
        <v>0</v>
      </c>
      <c r="AMS68">
        <v>0</v>
      </c>
      <c r="AMU68" t="s">
        <v>1178</v>
      </c>
      <c r="AMV68" t="s">
        <v>1150</v>
      </c>
      <c r="ANG68" t="s">
        <v>1135</v>
      </c>
      <c r="ANH68">
        <v>0</v>
      </c>
      <c r="ANI68">
        <v>0</v>
      </c>
      <c r="ANJ68">
        <v>0</v>
      </c>
      <c r="ANK68">
        <v>0</v>
      </c>
      <c r="ANL68">
        <v>0</v>
      </c>
      <c r="ANM68">
        <v>0</v>
      </c>
      <c r="ANN68">
        <v>0</v>
      </c>
      <c r="ANO68">
        <v>1</v>
      </c>
      <c r="ANP68">
        <v>0</v>
      </c>
      <c r="ANU68">
        <v>384155888</v>
      </c>
      <c r="ANV68" s="2">
        <v>44943.720682870371</v>
      </c>
      <c r="ANY68" t="s">
        <v>1137</v>
      </c>
      <c r="ANZ68" t="s">
        <v>1138</v>
      </c>
    </row>
    <row r="69" spans="1:981 1027:1066" x14ac:dyDescent="0.35">
      <c r="A69">
        <v>68</v>
      </c>
      <c r="B69" t="s">
        <v>1329</v>
      </c>
      <c r="C69" s="98">
        <v>44944</v>
      </c>
      <c r="D69" t="s">
        <v>1210</v>
      </c>
      <c r="E69" s="2">
        <v>44944.416203541667</v>
      </c>
      <c r="F69" s="2">
        <v>44944.428457025468</v>
      </c>
      <c r="G69" t="s">
        <v>1113</v>
      </c>
      <c r="J69" t="s">
        <v>1114</v>
      </c>
      <c r="K69" s="98">
        <v>44944</v>
      </c>
      <c r="L69" t="s">
        <v>1211</v>
      </c>
      <c r="M69" t="s">
        <v>1212</v>
      </c>
      <c r="N69" t="s">
        <v>1213</v>
      </c>
      <c r="O69" t="s">
        <v>1118</v>
      </c>
      <c r="R69" t="s">
        <v>1119</v>
      </c>
      <c r="S69" t="s">
        <v>1214</v>
      </c>
      <c r="U69" t="s">
        <v>1121</v>
      </c>
      <c r="W69" t="s">
        <v>1122</v>
      </c>
      <c r="Z69" t="s">
        <v>1123</v>
      </c>
      <c r="AA69">
        <v>0</v>
      </c>
      <c r="AB69">
        <v>0</v>
      </c>
      <c r="AC69">
        <v>0</v>
      </c>
      <c r="AD69">
        <v>1</v>
      </c>
      <c r="AE69">
        <v>1</v>
      </c>
      <c r="ED69" t="s">
        <v>1123</v>
      </c>
      <c r="EE69">
        <v>0</v>
      </c>
      <c r="EF69">
        <v>0</v>
      </c>
      <c r="EG69">
        <v>0</v>
      </c>
      <c r="EH69">
        <v>0</v>
      </c>
      <c r="EI69">
        <v>1</v>
      </c>
      <c r="EJ69">
        <v>1</v>
      </c>
      <c r="IM69" t="s">
        <v>1123</v>
      </c>
      <c r="IN69">
        <v>0</v>
      </c>
      <c r="IO69">
        <v>0</v>
      </c>
      <c r="IP69">
        <v>0</v>
      </c>
      <c r="IQ69">
        <v>0</v>
      </c>
      <c r="IR69">
        <v>0</v>
      </c>
      <c r="IS69">
        <v>0</v>
      </c>
      <c r="IT69">
        <v>0</v>
      </c>
      <c r="IU69">
        <v>0</v>
      </c>
      <c r="IV69">
        <v>0</v>
      </c>
      <c r="IW69">
        <v>0</v>
      </c>
      <c r="IX69">
        <v>0</v>
      </c>
      <c r="IY69">
        <v>0</v>
      </c>
      <c r="IZ69">
        <v>0</v>
      </c>
      <c r="JA69">
        <v>0</v>
      </c>
      <c r="JB69">
        <v>0</v>
      </c>
      <c r="JC69">
        <v>1</v>
      </c>
      <c r="JD69">
        <v>1</v>
      </c>
      <c r="JE69">
        <v>3</v>
      </c>
      <c r="TD69" t="s">
        <v>1330</v>
      </c>
      <c r="TE69">
        <v>0</v>
      </c>
      <c r="TF69">
        <v>0</v>
      </c>
      <c r="TG69">
        <v>0</v>
      </c>
      <c r="TH69">
        <v>0</v>
      </c>
      <c r="TI69">
        <v>0</v>
      </c>
      <c r="TJ69">
        <v>1</v>
      </c>
      <c r="TK69">
        <v>0</v>
      </c>
      <c r="TL69">
        <v>0</v>
      </c>
      <c r="TM69">
        <v>0</v>
      </c>
      <c r="TN69">
        <v>0</v>
      </c>
      <c r="TO69">
        <v>0</v>
      </c>
      <c r="TP69">
        <v>0</v>
      </c>
      <c r="TQ69">
        <v>0</v>
      </c>
      <c r="TR69">
        <v>0</v>
      </c>
      <c r="TS69">
        <v>0</v>
      </c>
      <c r="TT69">
        <v>0</v>
      </c>
      <c r="TU69">
        <v>0</v>
      </c>
      <c r="TV69">
        <v>0</v>
      </c>
      <c r="TW69">
        <v>0</v>
      </c>
      <c r="TX69">
        <v>0</v>
      </c>
      <c r="TY69">
        <v>0</v>
      </c>
      <c r="TZ69">
        <v>0</v>
      </c>
      <c r="UA69">
        <v>0</v>
      </c>
      <c r="UB69">
        <v>0</v>
      </c>
      <c r="UC69">
        <v>0</v>
      </c>
      <c r="UD69">
        <v>1</v>
      </c>
      <c r="UE69">
        <v>1</v>
      </c>
      <c r="UF69">
        <v>0</v>
      </c>
      <c r="UG69">
        <v>3</v>
      </c>
      <c r="XF69" t="s">
        <v>1144</v>
      </c>
      <c r="XG69" t="s">
        <v>1331</v>
      </c>
      <c r="XH69">
        <v>1</v>
      </c>
      <c r="XI69">
        <v>0</v>
      </c>
      <c r="XJ69">
        <v>0</v>
      </c>
      <c r="XK69">
        <v>400</v>
      </c>
      <c r="XN69" t="s">
        <v>1126</v>
      </c>
      <c r="XQ69">
        <v>14</v>
      </c>
      <c r="XR69">
        <v>1</v>
      </c>
      <c r="XS69">
        <v>0</v>
      </c>
      <c r="AGH69" t="s">
        <v>1144</v>
      </c>
      <c r="AGI69" t="s">
        <v>1332</v>
      </c>
      <c r="AGJ69">
        <v>1</v>
      </c>
      <c r="AGK69">
        <v>1</v>
      </c>
      <c r="AGL69">
        <v>750</v>
      </c>
      <c r="AGM69">
        <v>650</v>
      </c>
      <c r="AGN69" t="s">
        <v>1126</v>
      </c>
      <c r="AGQ69">
        <v>21</v>
      </c>
      <c r="AGR69">
        <v>1</v>
      </c>
      <c r="AGS69">
        <v>0</v>
      </c>
      <c r="AGU69" t="s">
        <v>1144</v>
      </c>
      <c r="AGV69">
        <v>500</v>
      </c>
      <c r="AGW69" t="s">
        <v>1126</v>
      </c>
      <c r="AGZ69">
        <v>30</v>
      </c>
      <c r="AHA69">
        <v>1</v>
      </c>
      <c r="AHB69">
        <v>0</v>
      </c>
      <c r="AHD69" t="s">
        <v>1150</v>
      </c>
      <c r="AIY69" t="s">
        <v>1147</v>
      </c>
      <c r="AIZ69">
        <v>1</v>
      </c>
      <c r="AJA69">
        <v>0</v>
      </c>
      <c r="AJB69">
        <v>0</v>
      </c>
      <c r="AJC69">
        <v>0</v>
      </c>
      <c r="AMM69" t="s">
        <v>1219</v>
      </c>
      <c r="AMN69">
        <v>1</v>
      </c>
      <c r="AMO69">
        <v>0</v>
      </c>
      <c r="AMP69">
        <v>0</v>
      </c>
      <c r="AMQ69">
        <v>0</v>
      </c>
      <c r="AMR69">
        <v>0</v>
      </c>
      <c r="AMS69">
        <v>0</v>
      </c>
      <c r="AMU69" t="s">
        <v>1151</v>
      </c>
      <c r="AMV69" t="s">
        <v>1150</v>
      </c>
      <c r="ANG69" t="s">
        <v>1135</v>
      </c>
      <c r="ANH69">
        <v>0</v>
      </c>
      <c r="ANI69">
        <v>0</v>
      </c>
      <c r="ANJ69">
        <v>0</v>
      </c>
      <c r="ANK69">
        <v>0</v>
      </c>
      <c r="ANL69">
        <v>0</v>
      </c>
      <c r="ANM69">
        <v>0</v>
      </c>
      <c r="ANN69">
        <v>0</v>
      </c>
      <c r="ANO69">
        <v>1</v>
      </c>
      <c r="ANP69">
        <v>0</v>
      </c>
      <c r="ANU69">
        <v>384441743</v>
      </c>
      <c r="ANV69" s="2">
        <v>44944.607291666667</v>
      </c>
      <c r="ANY69" t="s">
        <v>1137</v>
      </c>
      <c r="ANZ69" t="s">
        <v>1138</v>
      </c>
    </row>
    <row r="70" spans="1:981 1027:1066" x14ac:dyDescent="0.35">
      <c r="A70">
        <v>69</v>
      </c>
      <c r="B70" t="s">
        <v>1333</v>
      </c>
      <c r="C70" s="98">
        <v>44944</v>
      </c>
      <c r="D70" t="s">
        <v>1210</v>
      </c>
      <c r="E70" s="2">
        <v>44944.438209687498</v>
      </c>
      <c r="F70" s="2">
        <v>44944.440743634259</v>
      </c>
      <c r="G70" t="s">
        <v>1113</v>
      </c>
      <c r="J70" t="s">
        <v>1114</v>
      </c>
      <c r="K70" s="98">
        <v>44944</v>
      </c>
      <c r="L70" t="s">
        <v>1211</v>
      </c>
      <c r="M70" t="s">
        <v>1212</v>
      </c>
      <c r="N70" t="s">
        <v>1213</v>
      </c>
      <c r="O70" t="s">
        <v>1118</v>
      </c>
      <c r="R70" t="s">
        <v>1119</v>
      </c>
      <c r="S70" t="s">
        <v>1214</v>
      </c>
      <c r="U70" t="s">
        <v>1121</v>
      </c>
      <c r="W70" t="s">
        <v>1140</v>
      </c>
      <c r="Z70" t="s">
        <v>1123</v>
      </c>
      <c r="AA70">
        <v>0</v>
      </c>
      <c r="AB70">
        <v>0</v>
      </c>
      <c r="AC70">
        <v>0</v>
      </c>
      <c r="AD70">
        <v>1</v>
      </c>
      <c r="AE70">
        <v>1</v>
      </c>
      <c r="ED70" t="s">
        <v>1123</v>
      </c>
      <c r="EE70">
        <v>0</v>
      </c>
      <c r="EF70">
        <v>0</v>
      </c>
      <c r="EG70">
        <v>0</v>
      </c>
      <c r="EH70">
        <v>0</v>
      </c>
      <c r="EI70">
        <v>1</v>
      </c>
      <c r="EJ70">
        <v>1</v>
      </c>
      <c r="IM70" t="s">
        <v>1123</v>
      </c>
      <c r="IN70">
        <v>0</v>
      </c>
      <c r="IO70">
        <v>0</v>
      </c>
      <c r="IP70">
        <v>0</v>
      </c>
      <c r="IQ70">
        <v>0</v>
      </c>
      <c r="IR70">
        <v>0</v>
      </c>
      <c r="IS70">
        <v>0</v>
      </c>
      <c r="IT70">
        <v>0</v>
      </c>
      <c r="IU70">
        <v>0</v>
      </c>
      <c r="IV70">
        <v>0</v>
      </c>
      <c r="IW70">
        <v>0</v>
      </c>
      <c r="IX70">
        <v>0</v>
      </c>
      <c r="IY70">
        <v>0</v>
      </c>
      <c r="IZ70">
        <v>0</v>
      </c>
      <c r="JA70">
        <v>0</v>
      </c>
      <c r="JB70">
        <v>0</v>
      </c>
      <c r="JC70">
        <v>1</v>
      </c>
      <c r="JD70">
        <v>1</v>
      </c>
      <c r="JE70">
        <v>3</v>
      </c>
      <c r="TD70" t="s">
        <v>1334</v>
      </c>
      <c r="TE70">
        <v>0</v>
      </c>
      <c r="TF70">
        <v>0</v>
      </c>
      <c r="TG70">
        <v>0</v>
      </c>
      <c r="TH70">
        <v>0</v>
      </c>
      <c r="TI70">
        <v>0</v>
      </c>
      <c r="TJ70">
        <v>0</v>
      </c>
      <c r="TK70">
        <v>0</v>
      </c>
      <c r="TL70">
        <v>0</v>
      </c>
      <c r="TM70">
        <v>0</v>
      </c>
      <c r="TN70">
        <v>0</v>
      </c>
      <c r="TO70">
        <v>0</v>
      </c>
      <c r="TP70">
        <v>0</v>
      </c>
      <c r="TQ70">
        <v>0</v>
      </c>
      <c r="TR70">
        <v>0</v>
      </c>
      <c r="TS70">
        <v>0</v>
      </c>
      <c r="TT70">
        <v>0</v>
      </c>
      <c r="TU70">
        <v>0</v>
      </c>
      <c r="TV70">
        <v>0</v>
      </c>
      <c r="TW70">
        <v>0</v>
      </c>
      <c r="TX70">
        <v>0</v>
      </c>
      <c r="TY70">
        <v>0</v>
      </c>
      <c r="TZ70">
        <v>0</v>
      </c>
      <c r="UA70">
        <v>0</v>
      </c>
      <c r="UB70">
        <v>0</v>
      </c>
      <c r="UC70">
        <v>0</v>
      </c>
      <c r="UD70">
        <v>0</v>
      </c>
      <c r="UE70">
        <v>1</v>
      </c>
      <c r="UF70">
        <v>0</v>
      </c>
      <c r="UG70">
        <v>1</v>
      </c>
      <c r="AGU70" t="s">
        <v>1144</v>
      </c>
      <c r="AGV70">
        <v>600</v>
      </c>
      <c r="AGW70" t="s">
        <v>1126</v>
      </c>
      <c r="AGZ70">
        <v>21</v>
      </c>
      <c r="AHA70">
        <v>1</v>
      </c>
      <c r="AHB70">
        <v>0</v>
      </c>
      <c r="AHD70" t="s">
        <v>1150</v>
      </c>
      <c r="AIY70" t="s">
        <v>1147</v>
      </c>
      <c r="AIZ70">
        <v>1</v>
      </c>
      <c r="AJA70">
        <v>0</v>
      </c>
      <c r="AJB70">
        <v>0</v>
      </c>
      <c r="AJC70">
        <v>0</v>
      </c>
      <c r="AMM70" t="s">
        <v>1219</v>
      </c>
      <c r="AMN70">
        <v>1</v>
      </c>
      <c r="AMO70">
        <v>0</v>
      </c>
      <c r="AMP70">
        <v>0</v>
      </c>
      <c r="AMQ70">
        <v>0</v>
      </c>
      <c r="AMR70">
        <v>0</v>
      </c>
      <c r="AMS70">
        <v>0</v>
      </c>
      <c r="AMU70" t="s">
        <v>1151</v>
      </c>
      <c r="AMV70" t="s">
        <v>1150</v>
      </c>
      <c r="ANG70" t="s">
        <v>1135</v>
      </c>
      <c r="ANH70">
        <v>0</v>
      </c>
      <c r="ANI70">
        <v>0</v>
      </c>
      <c r="ANJ70">
        <v>0</v>
      </c>
      <c r="ANK70">
        <v>0</v>
      </c>
      <c r="ANL70">
        <v>0</v>
      </c>
      <c r="ANM70">
        <v>0</v>
      </c>
      <c r="ANN70">
        <v>0</v>
      </c>
      <c r="ANO70">
        <v>1</v>
      </c>
      <c r="ANP70">
        <v>0</v>
      </c>
      <c r="ANU70">
        <v>384441775</v>
      </c>
      <c r="ANV70" s="2">
        <v>44944.607337962967</v>
      </c>
      <c r="ANY70" t="s">
        <v>1137</v>
      </c>
      <c r="ANZ70" t="s">
        <v>1138</v>
      </c>
    </row>
    <row r="71" spans="1:981 1027:1066" x14ac:dyDescent="0.35">
      <c r="A71">
        <v>70</v>
      </c>
      <c r="B71" t="s">
        <v>1335</v>
      </c>
      <c r="C71" s="98">
        <v>44944</v>
      </c>
      <c r="D71" t="s">
        <v>1210</v>
      </c>
      <c r="E71" s="2">
        <v>44944.443756574074</v>
      </c>
      <c r="F71" s="2">
        <v>44944.470682997693</v>
      </c>
      <c r="G71" t="s">
        <v>1113</v>
      </c>
      <c r="J71" t="s">
        <v>1114</v>
      </c>
      <c r="K71" s="98">
        <v>44944</v>
      </c>
      <c r="L71" t="s">
        <v>1211</v>
      </c>
      <c r="M71" t="s">
        <v>1212</v>
      </c>
      <c r="N71" t="s">
        <v>1213</v>
      </c>
      <c r="O71" t="s">
        <v>1118</v>
      </c>
      <c r="R71" t="s">
        <v>1119</v>
      </c>
      <c r="S71" t="s">
        <v>1214</v>
      </c>
      <c r="U71" t="s">
        <v>1121</v>
      </c>
      <c r="W71" t="s">
        <v>1140</v>
      </c>
      <c r="Z71" t="s">
        <v>1123</v>
      </c>
      <c r="AA71">
        <v>0</v>
      </c>
      <c r="AB71">
        <v>0</v>
      </c>
      <c r="AC71">
        <v>0</v>
      </c>
      <c r="AD71">
        <v>1</v>
      </c>
      <c r="AE71">
        <v>1</v>
      </c>
      <c r="ED71" t="s">
        <v>1123</v>
      </c>
      <c r="EE71">
        <v>0</v>
      </c>
      <c r="EF71">
        <v>0</v>
      </c>
      <c r="EG71">
        <v>0</v>
      </c>
      <c r="EH71">
        <v>0</v>
      </c>
      <c r="EI71">
        <v>1</v>
      </c>
      <c r="EJ71">
        <v>1</v>
      </c>
      <c r="IM71" t="s">
        <v>1123</v>
      </c>
      <c r="IN71">
        <v>0</v>
      </c>
      <c r="IO71">
        <v>0</v>
      </c>
      <c r="IP71">
        <v>0</v>
      </c>
      <c r="IQ71">
        <v>0</v>
      </c>
      <c r="IR71">
        <v>0</v>
      </c>
      <c r="IS71">
        <v>0</v>
      </c>
      <c r="IT71">
        <v>0</v>
      </c>
      <c r="IU71">
        <v>0</v>
      </c>
      <c r="IV71">
        <v>0</v>
      </c>
      <c r="IW71">
        <v>0</v>
      </c>
      <c r="IX71">
        <v>0</v>
      </c>
      <c r="IY71">
        <v>0</v>
      </c>
      <c r="IZ71">
        <v>0</v>
      </c>
      <c r="JA71">
        <v>0</v>
      </c>
      <c r="JB71">
        <v>0</v>
      </c>
      <c r="JC71">
        <v>1</v>
      </c>
      <c r="JD71">
        <v>1</v>
      </c>
      <c r="JE71">
        <v>3</v>
      </c>
      <c r="TD71" t="s">
        <v>1336</v>
      </c>
      <c r="TE71">
        <v>1</v>
      </c>
      <c r="TF71">
        <v>1</v>
      </c>
      <c r="TG71">
        <v>1</v>
      </c>
      <c r="TH71">
        <v>1</v>
      </c>
      <c r="TI71">
        <v>1</v>
      </c>
      <c r="TJ71">
        <v>0</v>
      </c>
      <c r="TK71">
        <v>0</v>
      </c>
      <c r="TL71">
        <v>0</v>
      </c>
      <c r="TM71">
        <v>0</v>
      </c>
      <c r="TN71">
        <v>0</v>
      </c>
      <c r="TO71">
        <v>0</v>
      </c>
      <c r="TP71">
        <v>0</v>
      </c>
      <c r="TQ71">
        <v>0</v>
      </c>
      <c r="TR71">
        <v>0</v>
      </c>
      <c r="TS71">
        <v>0</v>
      </c>
      <c r="TT71">
        <v>0</v>
      </c>
      <c r="TU71">
        <v>1</v>
      </c>
      <c r="TV71">
        <v>1</v>
      </c>
      <c r="TW71">
        <v>1</v>
      </c>
      <c r="TX71">
        <v>1</v>
      </c>
      <c r="TY71">
        <v>0</v>
      </c>
      <c r="TZ71">
        <v>0</v>
      </c>
      <c r="UA71">
        <v>0</v>
      </c>
      <c r="UB71">
        <v>0</v>
      </c>
      <c r="UC71">
        <v>0</v>
      </c>
      <c r="UD71">
        <v>0</v>
      </c>
      <c r="UE71">
        <v>0</v>
      </c>
      <c r="UF71">
        <v>0</v>
      </c>
      <c r="UG71">
        <v>9</v>
      </c>
      <c r="UI71" t="s">
        <v>1144</v>
      </c>
      <c r="UJ71" t="s">
        <v>1337</v>
      </c>
      <c r="UK71">
        <v>0</v>
      </c>
      <c r="UL71">
        <v>1</v>
      </c>
      <c r="UM71">
        <v>1</v>
      </c>
      <c r="UO71">
        <v>750</v>
      </c>
      <c r="UP71">
        <v>5250</v>
      </c>
      <c r="UQ71" t="s">
        <v>1126</v>
      </c>
      <c r="UT71">
        <v>21</v>
      </c>
      <c r="UU71">
        <v>3</v>
      </c>
      <c r="UV71">
        <v>0</v>
      </c>
      <c r="UX71" t="s">
        <v>1144</v>
      </c>
      <c r="UY71" t="s">
        <v>1337</v>
      </c>
      <c r="UZ71">
        <v>0</v>
      </c>
      <c r="VA71">
        <v>1</v>
      </c>
      <c r="VB71">
        <v>1</v>
      </c>
      <c r="VD71">
        <v>600</v>
      </c>
      <c r="VE71">
        <v>4200</v>
      </c>
      <c r="VF71" t="s">
        <v>1126</v>
      </c>
      <c r="VI71">
        <v>21</v>
      </c>
      <c r="VJ71">
        <v>3</v>
      </c>
      <c r="VK71">
        <v>0</v>
      </c>
      <c r="VM71" t="s">
        <v>1144</v>
      </c>
      <c r="VN71" t="s">
        <v>1337</v>
      </c>
      <c r="VO71">
        <v>0</v>
      </c>
      <c r="VP71">
        <v>1</v>
      </c>
      <c r="VQ71">
        <v>1</v>
      </c>
      <c r="VS71">
        <v>300</v>
      </c>
      <c r="VT71">
        <v>900</v>
      </c>
      <c r="VU71" t="s">
        <v>1126</v>
      </c>
      <c r="VX71">
        <v>30</v>
      </c>
      <c r="VY71">
        <v>3</v>
      </c>
      <c r="VZ71">
        <v>0</v>
      </c>
      <c r="WB71" t="s">
        <v>1144</v>
      </c>
      <c r="WC71" t="s">
        <v>1337</v>
      </c>
      <c r="WD71">
        <v>0</v>
      </c>
      <c r="WE71">
        <v>1</v>
      </c>
      <c r="WF71">
        <v>1</v>
      </c>
      <c r="WH71">
        <v>650</v>
      </c>
      <c r="WI71">
        <v>4550</v>
      </c>
      <c r="WJ71" t="s">
        <v>1126</v>
      </c>
      <c r="WM71">
        <v>21</v>
      </c>
      <c r="WN71">
        <v>3</v>
      </c>
      <c r="WO71">
        <v>0</v>
      </c>
      <c r="WQ71" t="s">
        <v>1144</v>
      </c>
      <c r="WR71" t="s">
        <v>1337</v>
      </c>
      <c r="WS71">
        <v>0</v>
      </c>
      <c r="WT71">
        <v>1</v>
      </c>
      <c r="WU71">
        <v>1</v>
      </c>
      <c r="WW71">
        <v>1350</v>
      </c>
      <c r="WX71">
        <v>9450</v>
      </c>
      <c r="WY71" t="s">
        <v>1126</v>
      </c>
      <c r="XB71">
        <v>21</v>
      </c>
      <c r="XC71">
        <v>3</v>
      </c>
      <c r="XD71">
        <v>0</v>
      </c>
      <c r="ABM71" t="s">
        <v>1144</v>
      </c>
      <c r="ABN71" t="s">
        <v>1337</v>
      </c>
      <c r="ABO71">
        <v>0</v>
      </c>
      <c r="ABP71">
        <v>1</v>
      </c>
      <c r="ABQ71">
        <v>1</v>
      </c>
      <c r="ABS71">
        <v>1200</v>
      </c>
      <c r="ABT71">
        <v>8400</v>
      </c>
      <c r="ABU71" t="s">
        <v>1126</v>
      </c>
      <c r="ABX71">
        <v>21</v>
      </c>
      <c r="ABY71">
        <v>3</v>
      </c>
      <c r="ABZ71">
        <v>0</v>
      </c>
      <c r="ACB71" t="s">
        <v>1144</v>
      </c>
      <c r="ACC71" t="s">
        <v>1337</v>
      </c>
      <c r="ACD71">
        <v>0</v>
      </c>
      <c r="ACE71">
        <v>1</v>
      </c>
      <c r="ACF71">
        <v>1</v>
      </c>
      <c r="ACH71">
        <v>500</v>
      </c>
      <c r="ACI71">
        <v>3500</v>
      </c>
      <c r="ACJ71" t="s">
        <v>1126</v>
      </c>
      <c r="ACM71">
        <v>15</v>
      </c>
      <c r="ACN71">
        <v>3</v>
      </c>
      <c r="ACO71">
        <v>0</v>
      </c>
      <c r="ACQ71" t="s">
        <v>1144</v>
      </c>
      <c r="ACR71" t="s">
        <v>1338</v>
      </c>
      <c r="ACS71">
        <v>0</v>
      </c>
      <c r="ACT71">
        <v>1</v>
      </c>
      <c r="ACU71">
        <v>1</v>
      </c>
      <c r="ACW71">
        <v>1500</v>
      </c>
      <c r="ACX71">
        <v>10500</v>
      </c>
      <c r="ACY71" t="s">
        <v>1126</v>
      </c>
      <c r="ADB71">
        <v>21</v>
      </c>
      <c r="ADC71">
        <v>3</v>
      </c>
      <c r="ADD71">
        <v>0</v>
      </c>
      <c r="ADF71" t="s">
        <v>1144</v>
      </c>
      <c r="ADG71" t="s">
        <v>1337</v>
      </c>
      <c r="ADH71">
        <v>0</v>
      </c>
      <c r="ADI71">
        <v>1</v>
      </c>
      <c r="ADJ71">
        <v>1</v>
      </c>
      <c r="ADL71">
        <v>1400</v>
      </c>
      <c r="ADM71">
        <v>9800</v>
      </c>
      <c r="ADN71" t="s">
        <v>1126</v>
      </c>
      <c r="ADQ71">
        <v>21</v>
      </c>
      <c r="ADR71">
        <v>3</v>
      </c>
      <c r="ADS71">
        <v>0</v>
      </c>
      <c r="AHD71" t="s">
        <v>1150</v>
      </c>
      <c r="AIY71" t="s">
        <v>1130</v>
      </c>
      <c r="AIZ71">
        <v>0</v>
      </c>
      <c r="AJA71">
        <v>1</v>
      </c>
      <c r="AJB71">
        <v>0</v>
      </c>
      <c r="AJC71">
        <v>0</v>
      </c>
      <c r="AJD71" t="s">
        <v>1339</v>
      </c>
      <c r="AJE71">
        <v>1</v>
      </c>
      <c r="AJF71">
        <v>1</v>
      </c>
      <c r="AJG71">
        <v>1</v>
      </c>
      <c r="AJH71">
        <v>1</v>
      </c>
      <c r="AJI71">
        <v>1</v>
      </c>
      <c r="AJJ71">
        <v>0</v>
      </c>
      <c r="AJK71">
        <v>0</v>
      </c>
      <c r="AJL71">
        <v>0</v>
      </c>
      <c r="AJM71">
        <v>0</v>
      </c>
      <c r="AJN71">
        <v>0</v>
      </c>
      <c r="AJO71">
        <v>0</v>
      </c>
      <c r="AJP71">
        <v>0</v>
      </c>
      <c r="AJQ71">
        <v>0</v>
      </c>
      <c r="AJR71">
        <v>0</v>
      </c>
      <c r="AJS71">
        <v>0</v>
      </c>
      <c r="AJT71">
        <v>0</v>
      </c>
      <c r="AJU71">
        <v>1</v>
      </c>
      <c r="AJV71">
        <v>1</v>
      </c>
      <c r="AJW71">
        <v>1</v>
      </c>
      <c r="AJX71">
        <v>1</v>
      </c>
      <c r="AJY71">
        <v>0</v>
      </c>
      <c r="AJZ71">
        <v>0</v>
      </c>
      <c r="AKA71">
        <v>0</v>
      </c>
      <c r="AKB71">
        <v>0</v>
      </c>
      <c r="AKC71">
        <v>0</v>
      </c>
      <c r="AKD71">
        <v>0</v>
      </c>
      <c r="AKE71">
        <v>0</v>
      </c>
      <c r="AKF71">
        <v>0</v>
      </c>
      <c r="AKG71" t="s">
        <v>1340</v>
      </c>
      <c r="AKH71">
        <v>0</v>
      </c>
      <c r="AKI71">
        <v>0</v>
      </c>
      <c r="AKJ71">
        <v>0</v>
      </c>
      <c r="AKK71">
        <v>0</v>
      </c>
      <c r="AKL71">
        <v>0</v>
      </c>
      <c r="AKM71">
        <v>1</v>
      </c>
      <c r="AKN71">
        <v>1</v>
      </c>
      <c r="AKO71">
        <v>0</v>
      </c>
      <c r="AKP71">
        <v>0</v>
      </c>
      <c r="AKQ71">
        <v>0</v>
      </c>
      <c r="AKR71">
        <v>0</v>
      </c>
      <c r="AKS71">
        <v>0</v>
      </c>
      <c r="AMM71" t="s">
        <v>1132</v>
      </c>
      <c r="AMN71">
        <v>1</v>
      </c>
      <c r="AMO71">
        <v>0</v>
      </c>
      <c r="AMP71">
        <v>0</v>
      </c>
      <c r="AMQ71">
        <v>1</v>
      </c>
      <c r="AMR71">
        <v>0</v>
      </c>
      <c r="AMS71">
        <v>0</v>
      </c>
      <c r="AMU71" t="s">
        <v>1133</v>
      </c>
      <c r="AMV71" t="s">
        <v>1150</v>
      </c>
      <c r="ANG71" t="s">
        <v>1135</v>
      </c>
      <c r="ANH71">
        <v>0</v>
      </c>
      <c r="ANI71">
        <v>0</v>
      </c>
      <c r="ANJ71">
        <v>0</v>
      </c>
      <c r="ANK71">
        <v>0</v>
      </c>
      <c r="ANL71">
        <v>0</v>
      </c>
      <c r="ANM71">
        <v>0</v>
      </c>
      <c r="ANN71">
        <v>0</v>
      </c>
      <c r="ANO71">
        <v>1</v>
      </c>
      <c r="ANP71">
        <v>0</v>
      </c>
      <c r="ANU71">
        <v>384441801</v>
      </c>
      <c r="ANV71" s="2">
        <v>44944.60737268519</v>
      </c>
      <c r="ANY71" t="s">
        <v>1137</v>
      </c>
      <c r="ANZ71" t="s">
        <v>1138</v>
      </c>
    </row>
    <row r="72" spans="1:981 1027:1066" x14ac:dyDescent="0.35">
      <c r="A72">
        <v>71</v>
      </c>
      <c r="B72" t="s">
        <v>1341</v>
      </c>
      <c r="C72" s="98">
        <v>44944</v>
      </c>
      <c r="D72" t="s">
        <v>1210</v>
      </c>
      <c r="E72" s="2">
        <v>44944.485955798613</v>
      </c>
      <c r="F72" s="2">
        <v>44944.50023229167</v>
      </c>
      <c r="G72" t="s">
        <v>1113</v>
      </c>
      <c r="J72" t="s">
        <v>1114</v>
      </c>
      <c r="K72" s="98">
        <v>44944</v>
      </c>
      <c r="L72" t="s">
        <v>1211</v>
      </c>
      <c r="M72" t="s">
        <v>1212</v>
      </c>
      <c r="N72" t="s">
        <v>1213</v>
      </c>
      <c r="O72" t="s">
        <v>1118</v>
      </c>
      <c r="R72" t="s">
        <v>1119</v>
      </c>
      <c r="S72" t="s">
        <v>1214</v>
      </c>
      <c r="U72" t="s">
        <v>1121</v>
      </c>
      <c r="W72" t="s">
        <v>1140</v>
      </c>
      <c r="Z72" t="s">
        <v>1123</v>
      </c>
      <c r="AA72">
        <v>0</v>
      </c>
      <c r="AB72">
        <v>0</v>
      </c>
      <c r="AC72">
        <v>0</v>
      </c>
      <c r="AD72">
        <v>1</v>
      </c>
      <c r="AE72">
        <v>1</v>
      </c>
      <c r="ED72" t="s">
        <v>1123</v>
      </c>
      <c r="EE72">
        <v>0</v>
      </c>
      <c r="EF72">
        <v>0</v>
      </c>
      <c r="EG72">
        <v>0</v>
      </c>
      <c r="EH72">
        <v>0</v>
      </c>
      <c r="EI72">
        <v>1</v>
      </c>
      <c r="EJ72">
        <v>1</v>
      </c>
      <c r="IM72" t="s">
        <v>1123</v>
      </c>
      <c r="IN72">
        <v>0</v>
      </c>
      <c r="IO72">
        <v>0</v>
      </c>
      <c r="IP72">
        <v>0</v>
      </c>
      <c r="IQ72">
        <v>0</v>
      </c>
      <c r="IR72">
        <v>0</v>
      </c>
      <c r="IS72">
        <v>0</v>
      </c>
      <c r="IT72">
        <v>0</v>
      </c>
      <c r="IU72">
        <v>0</v>
      </c>
      <c r="IV72">
        <v>0</v>
      </c>
      <c r="IW72">
        <v>0</v>
      </c>
      <c r="IX72">
        <v>0</v>
      </c>
      <c r="IY72">
        <v>0</v>
      </c>
      <c r="IZ72">
        <v>0</v>
      </c>
      <c r="JA72">
        <v>0</v>
      </c>
      <c r="JB72">
        <v>0</v>
      </c>
      <c r="JC72">
        <v>1</v>
      </c>
      <c r="JD72">
        <v>1</v>
      </c>
      <c r="JE72">
        <v>3</v>
      </c>
      <c r="TD72" t="s">
        <v>1342</v>
      </c>
      <c r="TE72">
        <v>0</v>
      </c>
      <c r="TF72">
        <v>0</v>
      </c>
      <c r="TG72">
        <v>0</v>
      </c>
      <c r="TH72">
        <v>0</v>
      </c>
      <c r="TI72">
        <v>0</v>
      </c>
      <c r="TJ72">
        <v>0</v>
      </c>
      <c r="TK72">
        <v>0</v>
      </c>
      <c r="TL72">
        <v>0</v>
      </c>
      <c r="TM72">
        <v>0</v>
      </c>
      <c r="TN72">
        <v>0</v>
      </c>
      <c r="TO72">
        <v>0</v>
      </c>
      <c r="TP72">
        <v>0</v>
      </c>
      <c r="TQ72">
        <v>0</v>
      </c>
      <c r="TR72">
        <v>0</v>
      </c>
      <c r="TS72">
        <v>0</v>
      </c>
      <c r="TT72">
        <v>0</v>
      </c>
      <c r="TU72">
        <v>0</v>
      </c>
      <c r="TV72">
        <v>1</v>
      </c>
      <c r="TW72">
        <v>1</v>
      </c>
      <c r="TX72">
        <v>1</v>
      </c>
      <c r="TY72">
        <v>0</v>
      </c>
      <c r="TZ72">
        <v>0</v>
      </c>
      <c r="UA72">
        <v>0</v>
      </c>
      <c r="UB72">
        <v>0</v>
      </c>
      <c r="UC72">
        <v>0</v>
      </c>
      <c r="UD72">
        <v>0</v>
      </c>
      <c r="UE72">
        <v>0</v>
      </c>
      <c r="UF72">
        <v>0</v>
      </c>
      <c r="UG72">
        <v>3</v>
      </c>
      <c r="ACB72" t="s">
        <v>1144</v>
      </c>
      <c r="ACC72" t="s">
        <v>1337</v>
      </c>
      <c r="ACD72">
        <v>0</v>
      </c>
      <c r="ACE72">
        <v>1</v>
      </c>
      <c r="ACF72">
        <v>1</v>
      </c>
      <c r="ACH72">
        <v>700</v>
      </c>
      <c r="ACI72">
        <v>4000</v>
      </c>
      <c r="ACJ72" t="s">
        <v>1166</v>
      </c>
      <c r="ACM72">
        <v>21</v>
      </c>
      <c r="ACN72">
        <v>3</v>
      </c>
      <c r="ACO72">
        <v>0</v>
      </c>
      <c r="ACQ72" t="s">
        <v>1144</v>
      </c>
      <c r="ACR72" t="s">
        <v>1337</v>
      </c>
      <c r="ACS72">
        <v>0</v>
      </c>
      <c r="ACT72">
        <v>1</v>
      </c>
      <c r="ACU72">
        <v>1</v>
      </c>
      <c r="ACW72">
        <v>1500</v>
      </c>
      <c r="ACX72">
        <v>10500</v>
      </c>
      <c r="ACY72" t="s">
        <v>1166</v>
      </c>
      <c r="ADB72">
        <v>21</v>
      </c>
      <c r="ADC72">
        <v>3</v>
      </c>
      <c r="ADD72">
        <v>0</v>
      </c>
      <c r="ADF72" t="s">
        <v>1144</v>
      </c>
      <c r="ADG72" t="s">
        <v>1337</v>
      </c>
      <c r="ADH72">
        <v>0</v>
      </c>
      <c r="ADI72">
        <v>1</v>
      </c>
      <c r="ADJ72">
        <v>1</v>
      </c>
      <c r="ADL72">
        <v>1400</v>
      </c>
      <c r="ADM72">
        <v>9800</v>
      </c>
      <c r="ADN72" t="s">
        <v>1166</v>
      </c>
      <c r="ADQ72">
        <v>21</v>
      </c>
      <c r="ADR72">
        <v>3</v>
      </c>
      <c r="ADS72">
        <v>0</v>
      </c>
      <c r="AHD72" t="s">
        <v>1150</v>
      </c>
      <c r="AIY72" t="s">
        <v>1147</v>
      </c>
      <c r="AIZ72">
        <v>1</v>
      </c>
      <c r="AJA72">
        <v>0</v>
      </c>
      <c r="AJB72">
        <v>0</v>
      </c>
      <c r="AJC72">
        <v>0</v>
      </c>
      <c r="AMM72" t="s">
        <v>1219</v>
      </c>
      <c r="AMN72">
        <v>1</v>
      </c>
      <c r="AMO72">
        <v>0</v>
      </c>
      <c r="AMP72">
        <v>0</v>
      </c>
      <c r="AMQ72">
        <v>0</v>
      </c>
      <c r="AMR72">
        <v>0</v>
      </c>
      <c r="AMS72">
        <v>0</v>
      </c>
      <c r="AMU72" t="s">
        <v>1151</v>
      </c>
      <c r="AMV72" t="s">
        <v>1150</v>
      </c>
      <c r="ANG72" t="s">
        <v>1135</v>
      </c>
      <c r="ANH72">
        <v>0</v>
      </c>
      <c r="ANI72">
        <v>0</v>
      </c>
      <c r="ANJ72">
        <v>0</v>
      </c>
      <c r="ANK72">
        <v>0</v>
      </c>
      <c r="ANL72">
        <v>0</v>
      </c>
      <c r="ANM72">
        <v>0</v>
      </c>
      <c r="ANN72">
        <v>0</v>
      </c>
      <c r="ANO72">
        <v>1</v>
      </c>
      <c r="ANP72">
        <v>0</v>
      </c>
      <c r="ANU72">
        <v>384441909</v>
      </c>
      <c r="ANV72" s="2">
        <v>44944.607523148152</v>
      </c>
      <c r="ANY72" t="s">
        <v>1137</v>
      </c>
      <c r="ANZ72" t="s">
        <v>1138</v>
      </c>
    </row>
    <row r="73" spans="1:981 1027:1066" x14ac:dyDescent="0.35">
      <c r="A73">
        <v>72</v>
      </c>
      <c r="B73" t="s">
        <v>1343</v>
      </c>
      <c r="C73" s="98">
        <v>44944</v>
      </c>
      <c r="D73" t="s">
        <v>1210</v>
      </c>
      <c r="E73" s="2">
        <v>44944.510134861113</v>
      </c>
      <c r="F73" s="2">
        <v>44944.516732951393</v>
      </c>
      <c r="G73" t="s">
        <v>1113</v>
      </c>
      <c r="J73" t="s">
        <v>1114</v>
      </c>
      <c r="K73" s="98">
        <v>44944</v>
      </c>
      <c r="L73" t="s">
        <v>1211</v>
      </c>
      <c r="M73" t="s">
        <v>1212</v>
      </c>
      <c r="N73" t="s">
        <v>1213</v>
      </c>
      <c r="O73" t="s">
        <v>1118</v>
      </c>
      <c r="R73" t="s">
        <v>1119</v>
      </c>
      <c r="S73" t="s">
        <v>1214</v>
      </c>
      <c r="U73" t="s">
        <v>1121</v>
      </c>
      <c r="W73" t="s">
        <v>1140</v>
      </c>
      <c r="Z73" t="s">
        <v>1123</v>
      </c>
      <c r="AA73">
        <v>0</v>
      </c>
      <c r="AB73">
        <v>0</v>
      </c>
      <c r="AC73">
        <v>0</v>
      </c>
      <c r="AD73">
        <v>1</v>
      </c>
      <c r="AE73">
        <v>1</v>
      </c>
      <c r="ED73" t="s">
        <v>1123</v>
      </c>
      <c r="EE73">
        <v>0</v>
      </c>
      <c r="EF73">
        <v>0</v>
      </c>
      <c r="EG73">
        <v>0</v>
      </c>
      <c r="EH73">
        <v>0</v>
      </c>
      <c r="EI73">
        <v>1</v>
      </c>
      <c r="EJ73">
        <v>1</v>
      </c>
      <c r="IM73" t="s">
        <v>1123</v>
      </c>
      <c r="IN73">
        <v>0</v>
      </c>
      <c r="IO73">
        <v>0</v>
      </c>
      <c r="IP73">
        <v>0</v>
      </c>
      <c r="IQ73">
        <v>0</v>
      </c>
      <c r="IR73">
        <v>0</v>
      </c>
      <c r="IS73">
        <v>0</v>
      </c>
      <c r="IT73">
        <v>0</v>
      </c>
      <c r="IU73">
        <v>0</v>
      </c>
      <c r="IV73">
        <v>0</v>
      </c>
      <c r="IW73">
        <v>0</v>
      </c>
      <c r="IX73">
        <v>0</v>
      </c>
      <c r="IY73">
        <v>0</v>
      </c>
      <c r="IZ73">
        <v>0</v>
      </c>
      <c r="JA73">
        <v>0</v>
      </c>
      <c r="JB73">
        <v>0</v>
      </c>
      <c r="JC73">
        <v>1</v>
      </c>
      <c r="JD73">
        <v>1</v>
      </c>
      <c r="JE73">
        <v>3</v>
      </c>
      <c r="TD73" t="s">
        <v>1344</v>
      </c>
      <c r="TE73">
        <v>0</v>
      </c>
      <c r="TF73">
        <v>0</v>
      </c>
      <c r="TG73">
        <v>0</v>
      </c>
      <c r="TH73">
        <v>0</v>
      </c>
      <c r="TI73">
        <v>0</v>
      </c>
      <c r="TJ73">
        <v>0</v>
      </c>
      <c r="TK73">
        <v>0</v>
      </c>
      <c r="TL73">
        <v>0</v>
      </c>
      <c r="TM73">
        <v>0</v>
      </c>
      <c r="TN73">
        <v>0</v>
      </c>
      <c r="TO73">
        <v>0</v>
      </c>
      <c r="TP73">
        <v>0</v>
      </c>
      <c r="TQ73">
        <v>0</v>
      </c>
      <c r="TR73">
        <v>0</v>
      </c>
      <c r="TS73">
        <v>0</v>
      </c>
      <c r="TT73">
        <v>0</v>
      </c>
      <c r="TU73">
        <v>0</v>
      </c>
      <c r="TV73">
        <v>0</v>
      </c>
      <c r="TW73">
        <v>0</v>
      </c>
      <c r="TX73">
        <v>0</v>
      </c>
      <c r="TY73">
        <v>0</v>
      </c>
      <c r="TZ73">
        <v>0</v>
      </c>
      <c r="UA73">
        <v>0</v>
      </c>
      <c r="UB73">
        <v>1</v>
      </c>
      <c r="UC73">
        <v>1</v>
      </c>
      <c r="UD73">
        <v>0</v>
      </c>
      <c r="UE73">
        <v>0</v>
      </c>
      <c r="UF73">
        <v>0</v>
      </c>
      <c r="UG73">
        <v>2</v>
      </c>
      <c r="AFJ73" t="s">
        <v>1144</v>
      </c>
      <c r="AFK73">
        <v>1500</v>
      </c>
      <c r="AFL73" t="s">
        <v>1126</v>
      </c>
      <c r="AFO73">
        <v>14</v>
      </c>
      <c r="AFP73">
        <v>2</v>
      </c>
      <c r="AFQ73">
        <v>0</v>
      </c>
      <c r="AFS73" t="s">
        <v>1144</v>
      </c>
      <c r="AFT73" t="s">
        <v>1345</v>
      </c>
      <c r="AFU73">
        <v>1</v>
      </c>
      <c r="AFV73">
        <v>0</v>
      </c>
      <c r="AFW73">
        <v>1</v>
      </c>
      <c r="AFX73">
        <v>2700</v>
      </c>
      <c r="AFZ73">
        <v>100</v>
      </c>
      <c r="AGA73" t="s">
        <v>1166</v>
      </c>
      <c r="AGD73">
        <v>14</v>
      </c>
      <c r="AGE73">
        <v>3</v>
      </c>
      <c r="AGF73">
        <v>0</v>
      </c>
      <c r="AHD73" t="s">
        <v>1150</v>
      </c>
      <c r="AIY73" t="s">
        <v>1130</v>
      </c>
      <c r="AIZ73">
        <v>0</v>
      </c>
      <c r="AJA73">
        <v>1</v>
      </c>
      <c r="AJB73">
        <v>0</v>
      </c>
      <c r="AJC73">
        <v>0</v>
      </c>
      <c r="AJD73" t="s">
        <v>1344</v>
      </c>
      <c r="AJE73">
        <v>0</v>
      </c>
      <c r="AJF73">
        <v>0</v>
      </c>
      <c r="AJG73">
        <v>0</v>
      </c>
      <c r="AJH73">
        <v>0</v>
      </c>
      <c r="AJI73">
        <v>0</v>
      </c>
      <c r="AJJ73">
        <v>0</v>
      </c>
      <c r="AJK73">
        <v>0</v>
      </c>
      <c r="AJL73">
        <v>0</v>
      </c>
      <c r="AJM73">
        <v>0</v>
      </c>
      <c r="AJN73">
        <v>0</v>
      </c>
      <c r="AJO73">
        <v>0</v>
      </c>
      <c r="AJP73">
        <v>0</v>
      </c>
      <c r="AJQ73">
        <v>0</v>
      </c>
      <c r="AJR73">
        <v>0</v>
      </c>
      <c r="AJS73">
        <v>0</v>
      </c>
      <c r="AJT73">
        <v>0</v>
      </c>
      <c r="AJU73">
        <v>0</v>
      </c>
      <c r="AJV73">
        <v>0</v>
      </c>
      <c r="AJW73">
        <v>0</v>
      </c>
      <c r="AJX73">
        <v>0</v>
      </c>
      <c r="AJY73">
        <v>0</v>
      </c>
      <c r="AJZ73">
        <v>0</v>
      </c>
      <c r="AKA73">
        <v>0</v>
      </c>
      <c r="AKB73">
        <v>1</v>
      </c>
      <c r="AKC73">
        <v>1</v>
      </c>
      <c r="AKD73">
        <v>0</v>
      </c>
      <c r="AKE73">
        <v>0</v>
      </c>
      <c r="AKF73">
        <v>0</v>
      </c>
      <c r="AKG73" t="s">
        <v>1340</v>
      </c>
      <c r="AKH73">
        <v>0</v>
      </c>
      <c r="AKI73">
        <v>0</v>
      </c>
      <c r="AKJ73">
        <v>0</v>
      </c>
      <c r="AKK73">
        <v>0</v>
      </c>
      <c r="AKL73">
        <v>0</v>
      </c>
      <c r="AKM73">
        <v>1</v>
      </c>
      <c r="AKN73">
        <v>1</v>
      </c>
      <c r="AKO73">
        <v>0</v>
      </c>
      <c r="AKP73">
        <v>0</v>
      </c>
      <c r="AKQ73">
        <v>0</v>
      </c>
      <c r="AKR73">
        <v>0</v>
      </c>
      <c r="AKS73">
        <v>0</v>
      </c>
      <c r="AMM73" t="s">
        <v>1219</v>
      </c>
      <c r="AMN73">
        <v>1</v>
      </c>
      <c r="AMO73">
        <v>0</v>
      </c>
      <c r="AMP73">
        <v>0</v>
      </c>
      <c r="AMQ73">
        <v>0</v>
      </c>
      <c r="AMR73">
        <v>0</v>
      </c>
      <c r="AMS73">
        <v>0</v>
      </c>
      <c r="AMU73" t="s">
        <v>1151</v>
      </c>
      <c r="AMV73" t="s">
        <v>1150</v>
      </c>
      <c r="ANG73" t="s">
        <v>1135</v>
      </c>
      <c r="ANH73">
        <v>0</v>
      </c>
      <c r="ANI73">
        <v>0</v>
      </c>
      <c r="ANJ73">
        <v>0</v>
      </c>
      <c r="ANK73">
        <v>0</v>
      </c>
      <c r="ANL73">
        <v>0</v>
      </c>
      <c r="ANM73">
        <v>0</v>
      </c>
      <c r="ANN73">
        <v>0</v>
      </c>
      <c r="ANO73">
        <v>1</v>
      </c>
      <c r="ANP73">
        <v>0</v>
      </c>
      <c r="ANR73" t="s">
        <v>1346</v>
      </c>
      <c r="ANU73">
        <v>384441919</v>
      </c>
      <c r="ANV73" s="2">
        <v>44944.607546296298</v>
      </c>
      <c r="ANY73" t="s">
        <v>1137</v>
      </c>
      <c r="ANZ73" t="s">
        <v>1138</v>
      </c>
    </row>
    <row r="74" spans="1:981 1027:1066" x14ac:dyDescent="0.35">
      <c r="A74">
        <v>73</v>
      </c>
      <c r="B74" t="s">
        <v>1347</v>
      </c>
      <c r="C74" s="98">
        <v>44944</v>
      </c>
      <c r="D74" t="s">
        <v>1210</v>
      </c>
      <c r="E74" s="2">
        <v>44944.521515879627</v>
      </c>
      <c r="F74" s="2">
        <v>44944.529891759259</v>
      </c>
      <c r="G74" t="s">
        <v>1113</v>
      </c>
      <c r="J74" t="s">
        <v>1114</v>
      </c>
      <c r="K74" s="98">
        <v>44944</v>
      </c>
      <c r="L74" t="s">
        <v>1211</v>
      </c>
      <c r="M74" t="s">
        <v>1212</v>
      </c>
      <c r="N74" t="s">
        <v>1213</v>
      </c>
      <c r="O74" t="s">
        <v>1118</v>
      </c>
      <c r="R74" t="s">
        <v>1119</v>
      </c>
      <c r="S74" t="s">
        <v>1214</v>
      </c>
      <c r="U74" t="s">
        <v>1121</v>
      </c>
      <c r="W74" t="s">
        <v>1159</v>
      </c>
      <c r="Z74" t="s">
        <v>1123</v>
      </c>
      <c r="AA74">
        <v>0</v>
      </c>
      <c r="AB74">
        <v>0</v>
      </c>
      <c r="AC74">
        <v>0</v>
      </c>
      <c r="AD74">
        <v>1</v>
      </c>
      <c r="AE74">
        <v>1</v>
      </c>
      <c r="ED74" t="s">
        <v>1123</v>
      </c>
      <c r="EE74">
        <v>0</v>
      </c>
      <c r="EF74">
        <v>0</v>
      </c>
      <c r="EG74">
        <v>0</v>
      </c>
      <c r="EH74">
        <v>0</v>
      </c>
      <c r="EI74">
        <v>1</v>
      </c>
      <c r="EJ74">
        <v>1</v>
      </c>
      <c r="IM74" t="s">
        <v>1123</v>
      </c>
      <c r="IN74">
        <v>0</v>
      </c>
      <c r="IO74">
        <v>0</v>
      </c>
      <c r="IP74">
        <v>0</v>
      </c>
      <c r="IQ74">
        <v>0</v>
      </c>
      <c r="IR74">
        <v>0</v>
      </c>
      <c r="IS74">
        <v>0</v>
      </c>
      <c r="IT74">
        <v>0</v>
      </c>
      <c r="IU74">
        <v>0</v>
      </c>
      <c r="IV74">
        <v>0</v>
      </c>
      <c r="IW74">
        <v>0</v>
      </c>
      <c r="IX74">
        <v>0</v>
      </c>
      <c r="IY74">
        <v>0</v>
      </c>
      <c r="IZ74">
        <v>0</v>
      </c>
      <c r="JA74">
        <v>0</v>
      </c>
      <c r="JB74">
        <v>0</v>
      </c>
      <c r="JC74">
        <v>1</v>
      </c>
      <c r="JD74">
        <v>1</v>
      </c>
      <c r="JE74">
        <v>3</v>
      </c>
      <c r="TD74" t="s">
        <v>1344</v>
      </c>
      <c r="TE74">
        <v>0</v>
      </c>
      <c r="TF74">
        <v>0</v>
      </c>
      <c r="TG74">
        <v>0</v>
      </c>
      <c r="TH74">
        <v>0</v>
      </c>
      <c r="TI74">
        <v>0</v>
      </c>
      <c r="TJ74">
        <v>0</v>
      </c>
      <c r="TK74">
        <v>0</v>
      </c>
      <c r="TL74">
        <v>0</v>
      </c>
      <c r="TM74">
        <v>0</v>
      </c>
      <c r="TN74">
        <v>0</v>
      </c>
      <c r="TO74">
        <v>0</v>
      </c>
      <c r="TP74">
        <v>0</v>
      </c>
      <c r="TQ74">
        <v>0</v>
      </c>
      <c r="TR74">
        <v>0</v>
      </c>
      <c r="TS74">
        <v>0</v>
      </c>
      <c r="TT74">
        <v>0</v>
      </c>
      <c r="TU74">
        <v>0</v>
      </c>
      <c r="TV74">
        <v>0</v>
      </c>
      <c r="TW74">
        <v>0</v>
      </c>
      <c r="TX74">
        <v>0</v>
      </c>
      <c r="TY74">
        <v>0</v>
      </c>
      <c r="TZ74">
        <v>0</v>
      </c>
      <c r="UA74">
        <v>0</v>
      </c>
      <c r="UB74">
        <v>1</v>
      </c>
      <c r="UC74">
        <v>1</v>
      </c>
      <c r="UD74">
        <v>0</v>
      </c>
      <c r="UE74">
        <v>0</v>
      </c>
      <c r="UF74">
        <v>0</v>
      </c>
      <c r="UG74">
        <v>2</v>
      </c>
      <c r="AFJ74" t="s">
        <v>1144</v>
      </c>
      <c r="AFK74">
        <v>1400</v>
      </c>
      <c r="AFL74" t="s">
        <v>1166</v>
      </c>
      <c r="AFO74">
        <v>14</v>
      </c>
      <c r="AFP74">
        <v>3</v>
      </c>
      <c r="AFQ74">
        <v>0</v>
      </c>
      <c r="AFS74" t="s">
        <v>1144</v>
      </c>
      <c r="AFT74" t="s">
        <v>1345</v>
      </c>
      <c r="AFU74">
        <v>1</v>
      </c>
      <c r="AFV74">
        <v>0</v>
      </c>
      <c r="AFW74">
        <v>1</v>
      </c>
      <c r="AFX74">
        <v>2700</v>
      </c>
      <c r="AFZ74">
        <v>200</v>
      </c>
      <c r="AGA74" t="s">
        <v>1166</v>
      </c>
      <c r="AGD74">
        <v>15</v>
      </c>
      <c r="AGE74">
        <v>3</v>
      </c>
      <c r="AGF74">
        <v>0</v>
      </c>
      <c r="AHD74" t="s">
        <v>1150</v>
      </c>
      <c r="AIY74" t="s">
        <v>1147</v>
      </c>
      <c r="AIZ74">
        <v>1</v>
      </c>
      <c r="AJA74">
        <v>0</v>
      </c>
      <c r="AJB74">
        <v>0</v>
      </c>
      <c r="AJC74">
        <v>0</v>
      </c>
      <c r="AMM74" t="s">
        <v>1219</v>
      </c>
      <c r="AMN74">
        <v>1</v>
      </c>
      <c r="AMO74">
        <v>0</v>
      </c>
      <c r="AMP74">
        <v>0</v>
      </c>
      <c r="AMQ74">
        <v>0</v>
      </c>
      <c r="AMR74">
        <v>0</v>
      </c>
      <c r="AMS74">
        <v>0</v>
      </c>
      <c r="AMU74" t="s">
        <v>1151</v>
      </c>
      <c r="AMV74" t="s">
        <v>1150</v>
      </c>
      <c r="ANG74" t="s">
        <v>1135</v>
      </c>
      <c r="ANH74">
        <v>0</v>
      </c>
      <c r="ANI74">
        <v>0</v>
      </c>
      <c r="ANJ74">
        <v>0</v>
      </c>
      <c r="ANK74">
        <v>0</v>
      </c>
      <c r="ANL74">
        <v>0</v>
      </c>
      <c r="ANM74">
        <v>0</v>
      </c>
      <c r="ANN74">
        <v>0</v>
      </c>
      <c r="ANO74">
        <v>1</v>
      </c>
      <c r="ANP74">
        <v>0</v>
      </c>
      <c r="ANU74">
        <v>384441928</v>
      </c>
      <c r="ANV74" s="2">
        <v>44944.607557870368</v>
      </c>
      <c r="ANY74" t="s">
        <v>1137</v>
      </c>
      <c r="ANZ74" t="s">
        <v>1138</v>
      </c>
    </row>
    <row r="75" spans="1:981 1027:1066" x14ac:dyDescent="0.35">
      <c r="A75">
        <v>74</v>
      </c>
      <c r="B75" t="s">
        <v>1348</v>
      </c>
      <c r="C75" s="98">
        <v>44944</v>
      </c>
      <c r="D75" t="s">
        <v>1210</v>
      </c>
      <c r="E75" s="2">
        <v>44944.538932962969</v>
      </c>
      <c r="F75" s="2">
        <v>44944.563541134259</v>
      </c>
      <c r="G75" t="s">
        <v>1113</v>
      </c>
      <c r="J75" t="s">
        <v>1114</v>
      </c>
      <c r="K75" s="98">
        <v>44944</v>
      </c>
      <c r="L75" t="s">
        <v>1211</v>
      </c>
      <c r="M75" t="s">
        <v>1212</v>
      </c>
      <c r="N75" t="s">
        <v>1213</v>
      </c>
      <c r="O75" t="s">
        <v>1118</v>
      </c>
      <c r="R75" t="s">
        <v>1119</v>
      </c>
      <c r="S75" t="s">
        <v>1214</v>
      </c>
      <c r="U75" t="s">
        <v>1121</v>
      </c>
      <c r="W75" t="s">
        <v>1140</v>
      </c>
      <c r="Z75" t="s">
        <v>1123</v>
      </c>
      <c r="AA75">
        <v>0</v>
      </c>
      <c r="AB75">
        <v>0</v>
      </c>
      <c r="AC75">
        <v>0</v>
      </c>
      <c r="AD75">
        <v>1</v>
      </c>
      <c r="AE75">
        <v>1</v>
      </c>
      <c r="ED75" t="s">
        <v>1123</v>
      </c>
      <c r="EE75">
        <v>0</v>
      </c>
      <c r="EF75">
        <v>0</v>
      </c>
      <c r="EG75">
        <v>0</v>
      </c>
      <c r="EH75">
        <v>0</v>
      </c>
      <c r="EI75">
        <v>1</v>
      </c>
      <c r="EJ75">
        <v>1</v>
      </c>
      <c r="IM75" t="s">
        <v>1123</v>
      </c>
      <c r="IN75">
        <v>0</v>
      </c>
      <c r="IO75">
        <v>0</v>
      </c>
      <c r="IP75">
        <v>0</v>
      </c>
      <c r="IQ75">
        <v>0</v>
      </c>
      <c r="IR75">
        <v>0</v>
      </c>
      <c r="IS75">
        <v>0</v>
      </c>
      <c r="IT75">
        <v>0</v>
      </c>
      <c r="IU75">
        <v>0</v>
      </c>
      <c r="IV75">
        <v>0</v>
      </c>
      <c r="IW75">
        <v>0</v>
      </c>
      <c r="IX75">
        <v>0</v>
      </c>
      <c r="IY75">
        <v>0</v>
      </c>
      <c r="IZ75">
        <v>0</v>
      </c>
      <c r="JA75">
        <v>0</v>
      </c>
      <c r="JB75">
        <v>0</v>
      </c>
      <c r="JC75">
        <v>1</v>
      </c>
      <c r="JD75">
        <v>1</v>
      </c>
      <c r="JE75">
        <v>3</v>
      </c>
      <c r="TD75" t="s">
        <v>1349</v>
      </c>
      <c r="TE75">
        <v>0</v>
      </c>
      <c r="TF75">
        <v>0</v>
      </c>
      <c r="TG75">
        <v>0</v>
      </c>
      <c r="TH75">
        <v>0</v>
      </c>
      <c r="TI75">
        <v>0</v>
      </c>
      <c r="TJ75">
        <v>0</v>
      </c>
      <c r="TK75">
        <v>1</v>
      </c>
      <c r="TL75">
        <v>1</v>
      </c>
      <c r="TM75">
        <v>1</v>
      </c>
      <c r="TN75">
        <v>1</v>
      </c>
      <c r="TO75">
        <v>1</v>
      </c>
      <c r="TP75">
        <v>0</v>
      </c>
      <c r="TQ75">
        <v>0</v>
      </c>
      <c r="TR75">
        <v>0</v>
      </c>
      <c r="TS75">
        <v>0</v>
      </c>
      <c r="TT75">
        <v>0</v>
      </c>
      <c r="TU75">
        <v>0</v>
      </c>
      <c r="TV75">
        <v>0</v>
      </c>
      <c r="TW75">
        <v>0</v>
      </c>
      <c r="TX75">
        <v>0</v>
      </c>
      <c r="TY75">
        <v>1</v>
      </c>
      <c r="TZ75">
        <v>1</v>
      </c>
      <c r="UA75">
        <v>1</v>
      </c>
      <c r="UB75">
        <v>0</v>
      </c>
      <c r="UC75">
        <v>0</v>
      </c>
      <c r="UD75">
        <v>0</v>
      </c>
      <c r="UE75">
        <v>0</v>
      </c>
      <c r="UF75">
        <v>0</v>
      </c>
      <c r="UG75">
        <v>8</v>
      </c>
      <c r="XU75" t="s">
        <v>1125</v>
      </c>
      <c r="XV75" t="s">
        <v>1350</v>
      </c>
      <c r="XW75">
        <v>1</v>
      </c>
      <c r="XX75">
        <v>1</v>
      </c>
      <c r="XY75">
        <v>1</v>
      </c>
      <c r="XZ75">
        <v>425</v>
      </c>
      <c r="YA75">
        <v>1250</v>
      </c>
      <c r="YB75">
        <v>8750</v>
      </c>
      <c r="YC75" t="s">
        <v>1166</v>
      </c>
      <c r="YF75">
        <v>21</v>
      </c>
      <c r="YG75">
        <v>3</v>
      </c>
      <c r="YH75">
        <v>0</v>
      </c>
      <c r="YJ75" t="s">
        <v>1144</v>
      </c>
      <c r="YK75">
        <v>500</v>
      </c>
      <c r="YL75" t="s">
        <v>1166</v>
      </c>
      <c r="YO75">
        <v>3</v>
      </c>
      <c r="YP75">
        <v>1</v>
      </c>
      <c r="YQ75">
        <v>0</v>
      </c>
      <c r="YS75" t="s">
        <v>1125</v>
      </c>
      <c r="YT75">
        <v>750</v>
      </c>
      <c r="YU75" t="s">
        <v>1166</v>
      </c>
      <c r="YX75">
        <v>10</v>
      </c>
      <c r="YY75">
        <v>2</v>
      </c>
      <c r="YZ75">
        <v>0</v>
      </c>
      <c r="ZB75" t="s">
        <v>1125</v>
      </c>
      <c r="ZC75">
        <v>300</v>
      </c>
      <c r="ZD75" t="s">
        <v>1166</v>
      </c>
      <c r="ZG75">
        <v>10</v>
      </c>
      <c r="ZH75">
        <v>3</v>
      </c>
      <c r="ZI75">
        <v>0</v>
      </c>
      <c r="ZK75" t="s">
        <v>1322</v>
      </c>
      <c r="ADU75" t="s">
        <v>1144</v>
      </c>
      <c r="ADV75" t="s">
        <v>1351</v>
      </c>
      <c r="ADW75">
        <v>0</v>
      </c>
      <c r="ADX75">
        <v>1</v>
      </c>
      <c r="ADY75">
        <v>1</v>
      </c>
      <c r="AEA75">
        <v>600</v>
      </c>
      <c r="AEB75">
        <v>200</v>
      </c>
      <c r="AEC75" t="s">
        <v>1166</v>
      </c>
      <c r="AEF75">
        <v>15</v>
      </c>
      <c r="AEG75">
        <v>2</v>
      </c>
      <c r="AEH75">
        <v>0</v>
      </c>
      <c r="AEJ75" t="s">
        <v>1144</v>
      </c>
      <c r="AEK75" t="s">
        <v>1352</v>
      </c>
      <c r="AEL75">
        <v>0</v>
      </c>
      <c r="AEM75">
        <v>1</v>
      </c>
      <c r="AEO75">
        <v>200</v>
      </c>
      <c r="AEP75" t="s">
        <v>1166</v>
      </c>
      <c r="AES75">
        <v>7</v>
      </c>
      <c r="AET75">
        <v>3</v>
      </c>
      <c r="AEU75">
        <v>0</v>
      </c>
      <c r="AEW75" t="s">
        <v>1144</v>
      </c>
      <c r="AEX75" t="s">
        <v>1352</v>
      </c>
      <c r="AEY75">
        <v>0</v>
      </c>
      <c r="AEZ75">
        <v>1</v>
      </c>
      <c r="AFB75">
        <v>200</v>
      </c>
      <c r="AFC75" t="s">
        <v>1166</v>
      </c>
      <c r="AFF75">
        <v>7</v>
      </c>
      <c r="AFG75">
        <v>3</v>
      </c>
      <c r="AFH75">
        <v>0</v>
      </c>
      <c r="AHD75" t="s">
        <v>1121</v>
      </c>
      <c r="AHF75" t="s">
        <v>1353</v>
      </c>
      <c r="AHG75">
        <v>0</v>
      </c>
      <c r="AHH75">
        <v>0</v>
      </c>
      <c r="AHI75">
        <v>0</v>
      </c>
      <c r="AHJ75">
        <v>0</v>
      </c>
      <c r="AHK75">
        <v>0</v>
      </c>
      <c r="AHL75">
        <v>0</v>
      </c>
      <c r="AHM75">
        <v>0</v>
      </c>
      <c r="AHN75">
        <v>0</v>
      </c>
      <c r="AHO75">
        <v>0</v>
      </c>
      <c r="AHP75">
        <v>0</v>
      </c>
      <c r="AHQ75">
        <v>1</v>
      </c>
      <c r="AHR75">
        <v>0</v>
      </c>
      <c r="AHS75">
        <v>0</v>
      </c>
      <c r="AHT75">
        <v>0</v>
      </c>
      <c r="AHU75">
        <v>0</v>
      </c>
      <c r="AHV75">
        <v>0</v>
      </c>
      <c r="AHW75">
        <v>0</v>
      </c>
      <c r="AHX75">
        <v>0</v>
      </c>
      <c r="AHY75">
        <v>0</v>
      </c>
      <c r="AHZ75">
        <v>0</v>
      </c>
      <c r="AIA75">
        <v>0</v>
      </c>
      <c r="AIB75">
        <v>0</v>
      </c>
      <c r="AIC75">
        <v>0</v>
      </c>
      <c r="AID75">
        <v>0</v>
      </c>
      <c r="AIE75">
        <v>0</v>
      </c>
      <c r="AIF75">
        <v>0</v>
      </c>
      <c r="AIG75">
        <v>0</v>
      </c>
      <c r="AIH75">
        <v>0</v>
      </c>
      <c r="AIJ75" t="s">
        <v>1354</v>
      </c>
      <c r="AIK75">
        <v>0</v>
      </c>
      <c r="AIL75">
        <v>0</v>
      </c>
      <c r="AIM75">
        <v>0</v>
      </c>
      <c r="AIN75">
        <v>0</v>
      </c>
      <c r="AIO75">
        <v>1</v>
      </c>
      <c r="AIP75">
        <v>0</v>
      </c>
      <c r="AIQ75">
        <v>0</v>
      </c>
      <c r="AIR75">
        <v>0</v>
      </c>
      <c r="AIS75">
        <v>0</v>
      </c>
      <c r="AIT75">
        <v>0</v>
      </c>
      <c r="AIU75">
        <v>0</v>
      </c>
      <c r="AIV75">
        <v>0</v>
      </c>
      <c r="AIY75" t="s">
        <v>1130</v>
      </c>
      <c r="AIZ75">
        <v>0</v>
      </c>
      <c r="AJA75">
        <v>1</v>
      </c>
      <c r="AJB75">
        <v>0</v>
      </c>
      <c r="AJC75">
        <v>0</v>
      </c>
      <c r="AJD75" t="s">
        <v>1355</v>
      </c>
      <c r="AJE75">
        <v>0</v>
      </c>
      <c r="AJF75">
        <v>0</v>
      </c>
      <c r="AJG75">
        <v>0</v>
      </c>
      <c r="AJH75">
        <v>0</v>
      </c>
      <c r="AJI75">
        <v>0</v>
      </c>
      <c r="AJJ75">
        <v>0</v>
      </c>
      <c r="AJK75">
        <v>0</v>
      </c>
      <c r="AJL75">
        <v>0</v>
      </c>
      <c r="AJM75">
        <v>1</v>
      </c>
      <c r="AJN75">
        <v>1</v>
      </c>
      <c r="AJO75">
        <v>0</v>
      </c>
      <c r="AJP75">
        <v>0</v>
      </c>
      <c r="AJQ75">
        <v>0</v>
      </c>
      <c r="AJR75">
        <v>0</v>
      </c>
      <c r="AJS75">
        <v>0</v>
      </c>
      <c r="AJT75">
        <v>0</v>
      </c>
      <c r="AJU75">
        <v>0</v>
      </c>
      <c r="AJV75">
        <v>0</v>
      </c>
      <c r="AJW75">
        <v>0</v>
      </c>
      <c r="AJX75">
        <v>0</v>
      </c>
      <c r="AJY75">
        <v>0</v>
      </c>
      <c r="AJZ75">
        <v>0</v>
      </c>
      <c r="AKA75">
        <v>0</v>
      </c>
      <c r="AKB75">
        <v>0</v>
      </c>
      <c r="AKC75">
        <v>0</v>
      </c>
      <c r="AKD75">
        <v>0</v>
      </c>
      <c r="AKE75">
        <v>0</v>
      </c>
      <c r="AKF75">
        <v>0</v>
      </c>
      <c r="AKG75" t="s">
        <v>1131</v>
      </c>
      <c r="AKH75">
        <v>0</v>
      </c>
      <c r="AKI75">
        <v>0</v>
      </c>
      <c r="AKJ75">
        <v>0</v>
      </c>
      <c r="AKK75">
        <v>0</v>
      </c>
      <c r="AKL75">
        <v>0</v>
      </c>
      <c r="AKM75">
        <v>1</v>
      </c>
      <c r="AKN75">
        <v>0</v>
      </c>
      <c r="AKO75">
        <v>0</v>
      </c>
      <c r="AKP75">
        <v>0</v>
      </c>
      <c r="AKQ75">
        <v>0</v>
      </c>
      <c r="AKR75">
        <v>0</v>
      </c>
      <c r="AKS75">
        <v>0</v>
      </c>
      <c r="AMM75" t="s">
        <v>1219</v>
      </c>
      <c r="AMN75">
        <v>1</v>
      </c>
      <c r="AMO75">
        <v>0</v>
      </c>
      <c r="AMP75">
        <v>0</v>
      </c>
      <c r="AMQ75">
        <v>0</v>
      </c>
      <c r="AMR75">
        <v>0</v>
      </c>
      <c r="AMS75">
        <v>0</v>
      </c>
      <c r="AMU75" t="s">
        <v>1151</v>
      </c>
      <c r="AMV75" t="s">
        <v>1150</v>
      </c>
      <c r="ANG75" t="s">
        <v>1135</v>
      </c>
      <c r="ANH75">
        <v>0</v>
      </c>
      <c r="ANI75">
        <v>0</v>
      </c>
      <c r="ANJ75">
        <v>0</v>
      </c>
      <c r="ANK75">
        <v>0</v>
      </c>
      <c r="ANL75">
        <v>0</v>
      </c>
      <c r="ANM75">
        <v>0</v>
      </c>
      <c r="ANN75">
        <v>0</v>
      </c>
      <c r="ANO75">
        <v>1</v>
      </c>
      <c r="ANP75">
        <v>0</v>
      </c>
      <c r="ANU75">
        <v>384441942</v>
      </c>
      <c r="ANV75" s="2">
        <v>44944.607581018507</v>
      </c>
      <c r="ANY75" t="s">
        <v>1137</v>
      </c>
      <c r="ANZ75" t="s">
        <v>1138</v>
      </c>
    </row>
    <row r="76" spans="1:981 1027:1066" x14ac:dyDescent="0.35">
      <c r="A76">
        <v>75</v>
      </c>
      <c r="B76" t="s">
        <v>1356</v>
      </c>
      <c r="C76" s="98">
        <v>44944</v>
      </c>
      <c r="D76" t="s">
        <v>1210</v>
      </c>
      <c r="E76" s="2">
        <v>44944.574274999999</v>
      </c>
      <c r="F76" s="2">
        <v>44944.588213414347</v>
      </c>
      <c r="G76" t="s">
        <v>1113</v>
      </c>
      <c r="J76" t="s">
        <v>1114</v>
      </c>
      <c r="K76" s="98">
        <v>44944</v>
      </c>
      <c r="L76" t="s">
        <v>1211</v>
      </c>
      <c r="M76" t="s">
        <v>1212</v>
      </c>
      <c r="N76" t="s">
        <v>1213</v>
      </c>
      <c r="O76" t="s">
        <v>1118</v>
      </c>
      <c r="R76" t="s">
        <v>1119</v>
      </c>
      <c r="S76" t="s">
        <v>1214</v>
      </c>
      <c r="U76" t="s">
        <v>1121</v>
      </c>
      <c r="W76" t="s">
        <v>1140</v>
      </c>
      <c r="Z76" t="s">
        <v>1123</v>
      </c>
      <c r="AA76">
        <v>0</v>
      </c>
      <c r="AB76">
        <v>0</v>
      </c>
      <c r="AC76">
        <v>0</v>
      </c>
      <c r="AD76">
        <v>1</v>
      </c>
      <c r="AE76">
        <v>1</v>
      </c>
      <c r="ED76" t="s">
        <v>1123</v>
      </c>
      <c r="EE76">
        <v>0</v>
      </c>
      <c r="EF76">
        <v>0</v>
      </c>
      <c r="EG76">
        <v>0</v>
      </c>
      <c r="EH76">
        <v>0</v>
      </c>
      <c r="EI76">
        <v>1</v>
      </c>
      <c r="EJ76">
        <v>1</v>
      </c>
      <c r="IM76" t="s">
        <v>1123</v>
      </c>
      <c r="IN76">
        <v>0</v>
      </c>
      <c r="IO76">
        <v>0</v>
      </c>
      <c r="IP76">
        <v>0</v>
      </c>
      <c r="IQ76">
        <v>0</v>
      </c>
      <c r="IR76">
        <v>0</v>
      </c>
      <c r="IS76">
        <v>0</v>
      </c>
      <c r="IT76">
        <v>0</v>
      </c>
      <c r="IU76">
        <v>0</v>
      </c>
      <c r="IV76">
        <v>0</v>
      </c>
      <c r="IW76">
        <v>0</v>
      </c>
      <c r="IX76">
        <v>0</v>
      </c>
      <c r="IY76">
        <v>0</v>
      </c>
      <c r="IZ76">
        <v>0</v>
      </c>
      <c r="JA76">
        <v>0</v>
      </c>
      <c r="JB76">
        <v>0</v>
      </c>
      <c r="JC76">
        <v>1</v>
      </c>
      <c r="JD76">
        <v>1</v>
      </c>
      <c r="JE76">
        <v>3</v>
      </c>
      <c r="TD76" t="s">
        <v>1357</v>
      </c>
      <c r="TE76">
        <v>0</v>
      </c>
      <c r="TF76">
        <v>0</v>
      </c>
      <c r="TG76">
        <v>0</v>
      </c>
      <c r="TH76">
        <v>0</v>
      </c>
      <c r="TI76">
        <v>0</v>
      </c>
      <c r="TJ76">
        <v>0</v>
      </c>
      <c r="TK76">
        <v>0</v>
      </c>
      <c r="TL76">
        <v>0</v>
      </c>
      <c r="TM76">
        <v>0</v>
      </c>
      <c r="TN76">
        <v>0</v>
      </c>
      <c r="TO76">
        <v>0</v>
      </c>
      <c r="TP76">
        <v>0</v>
      </c>
      <c r="TQ76">
        <v>0</v>
      </c>
      <c r="TR76">
        <v>0</v>
      </c>
      <c r="TS76">
        <v>0</v>
      </c>
      <c r="TT76">
        <v>0</v>
      </c>
      <c r="TU76">
        <v>0</v>
      </c>
      <c r="TV76">
        <v>0</v>
      </c>
      <c r="TW76">
        <v>0</v>
      </c>
      <c r="TX76">
        <v>0</v>
      </c>
      <c r="TY76">
        <v>1</v>
      </c>
      <c r="TZ76">
        <v>1</v>
      </c>
      <c r="UA76">
        <v>1</v>
      </c>
      <c r="UB76">
        <v>0</v>
      </c>
      <c r="UC76">
        <v>0</v>
      </c>
      <c r="UD76">
        <v>0</v>
      </c>
      <c r="UE76">
        <v>0</v>
      </c>
      <c r="UF76">
        <v>0</v>
      </c>
      <c r="UG76">
        <v>3</v>
      </c>
      <c r="ADU76" t="s">
        <v>1144</v>
      </c>
      <c r="ADV76" t="s">
        <v>1351</v>
      </c>
      <c r="ADW76">
        <v>0</v>
      </c>
      <c r="ADX76">
        <v>1</v>
      </c>
      <c r="ADY76">
        <v>1</v>
      </c>
      <c r="AEA76">
        <v>600</v>
      </c>
      <c r="AEB76">
        <v>200</v>
      </c>
      <c r="AEC76" t="s">
        <v>1166</v>
      </c>
      <c r="AEF76">
        <v>14</v>
      </c>
      <c r="AEG76">
        <v>1</v>
      </c>
      <c r="AEH76">
        <v>0</v>
      </c>
      <c r="AEJ76" t="s">
        <v>1144</v>
      </c>
      <c r="AEK76" t="s">
        <v>1352</v>
      </c>
      <c r="AEL76">
        <v>0</v>
      </c>
      <c r="AEM76">
        <v>1</v>
      </c>
      <c r="AEO76">
        <v>200</v>
      </c>
      <c r="AEP76" t="s">
        <v>1166</v>
      </c>
      <c r="AES76">
        <v>7</v>
      </c>
      <c r="AET76">
        <v>1</v>
      </c>
      <c r="AEU76">
        <v>0</v>
      </c>
      <c r="AEW76" t="s">
        <v>1144</v>
      </c>
      <c r="AEX76" t="s">
        <v>1358</v>
      </c>
      <c r="AEY76">
        <v>1</v>
      </c>
      <c r="AEZ76">
        <v>1</v>
      </c>
      <c r="AFA76">
        <v>500</v>
      </c>
      <c r="AFB76">
        <v>200</v>
      </c>
      <c r="AFC76" t="s">
        <v>1166</v>
      </c>
      <c r="AFF76">
        <v>7</v>
      </c>
      <c r="AFG76">
        <v>1</v>
      </c>
      <c r="AFH76">
        <v>0</v>
      </c>
      <c r="AHD76" t="s">
        <v>1150</v>
      </c>
      <c r="AIY76" t="s">
        <v>1147</v>
      </c>
      <c r="AIZ76">
        <v>1</v>
      </c>
      <c r="AJA76">
        <v>0</v>
      </c>
      <c r="AJB76">
        <v>0</v>
      </c>
      <c r="AJC76">
        <v>0</v>
      </c>
      <c r="AMM76" t="s">
        <v>1219</v>
      </c>
      <c r="AMN76">
        <v>1</v>
      </c>
      <c r="AMO76">
        <v>0</v>
      </c>
      <c r="AMP76">
        <v>0</v>
      </c>
      <c r="AMQ76">
        <v>0</v>
      </c>
      <c r="AMR76">
        <v>0</v>
      </c>
      <c r="AMS76">
        <v>0</v>
      </c>
      <c r="AMU76" t="s">
        <v>1151</v>
      </c>
      <c r="AMV76" t="s">
        <v>1150</v>
      </c>
      <c r="ANG76" t="s">
        <v>1135</v>
      </c>
      <c r="ANH76">
        <v>0</v>
      </c>
      <c r="ANI76">
        <v>0</v>
      </c>
      <c r="ANJ76">
        <v>0</v>
      </c>
      <c r="ANK76">
        <v>0</v>
      </c>
      <c r="ANL76">
        <v>0</v>
      </c>
      <c r="ANM76">
        <v>0</v>
      </c>
      <c r="ANN76">
        <v>0</v>
      </c>
      <c r="ANO76">
        <v>1</v>
      </c>
      <c r="ANP76">
        <v>0</v>
      </c>
      <c r="ANU76">
        <v>384441958</v>
      </c>
      <c r="ANV76" s="2">
        <v>44944.607604166667</v>
      </c>
      <c r="ANY76" t="s">
        <v>1137</v>
      </c>
      <c r="ANZ76" t="s">
        <v>1138</v>
      </c>
    </row>
    <row r="77" spans="1:981 1027:1066" x14ac:dyDescent="0.35">
      <c r="A77">
        <v>76</v>
      </c>
      <c r="B77" t="s">
        <v>1359</v>
      </c>
      <c r="C77" s="98">
        <v>44944</v>
      </c>
      <c r="D77" t="s">
        <v>1210</v>
      </c>
      <c r="E77" s="2">
        <v>44944.414977187502</v>
      </c>
      <c r="F77" s="2">
        <v>44944.428519398149</v>
      </c>
      <c r="G77" t="s">
        <v>1113</v>
      </c>
      <c r="J77" t="s">
        <v>1114</v>
      </c>
      <c r="K77" s="98">
        <v>44944</v>
      </c>
      <c r="L77" t="s">
        <v>1211</v>
      </c>
      <c r="M77" t="s">
        <v>1212</v>
      </c>
      <c r="N77" t="s">
        <v>1213</v>
      </c>
      <c r="O77" t="s">
        <v>1118</v>
      </c>
      <c r="R77" t="s">
        <v>1119</v>
      </c>
      <c r="S77" t="s">
        <v>1214</v>
      </c>
      <c r="U77" t="s">
        <v>1121</v>
      </c>
      <c r="W77" t="s">
        <v>1140</v>
      </c>
      <c r="Z77" t="s">
        <v>1123</v>
      </c>
      <c r="AA77">
        <v>0</v>
      </c>
      <c r="AB77">
        <v>0</v>
      </c>
      <c r="AC77">
        <v>0</v>
      </c>
      <c r="AD77">
        <v>1</v>
      </c>
      <c r="AE77">
        <v>1</v>
      </c>
      <c r="ED77" t="s">
        <v>1123</v>
      </c>
      <c r="EE77">
        <v>0</v>
      </c>
      <c r="EF77">
        <v>0</v>
      </c>
      <c r="EG77">
        <v>0</v>
      </c>
      <c r="EH77">
        <v>0</v>
      </c>
      <c r="EI77">
        <v>1</v>
      </c>
      <c r="EJ77">
        <v>1</v>
      </c>
      <c r="IM77" t="s">
        <v>1123</v>
      </c>
      <c r="IN77">
        <v>0</v>
      </c>
      <c r="IO77">
        <v>0</v>
      </c>
      <c r="IP77">
        <v>0</v>
      </c>
      <c r="IQ77">
        <v>0</v>
      </c>
      <c r="IR77">
        <v>0</v>
      </c>
      <c r="IS77">
        <v>0</v>
      </c>
      <c r="IT77">
        <v>0</v>
      </c>
      <c r="IU77">
        <v>0</v>
      </c>
      <c r="IV77">
        <v>0</v>
      </c>
      <c r="IW77">
        <v>0</v>
      </c>
      <c r="IX77">
        <v>0</v>
      </c>
      <c r="IY77">
        <v>0</v>
      </c>
      <c r="IZ77">
        <v>0</v>
      </c>
      <c r="JA77">
        <v>0</v>
      </c>
      <c r="JB77">
        <v>0</v>
      </c>
      <c r="JC77">
        <v>1</v>
      </c>
      <c r="JD77">
        <v>1</v>
      </c>
      <c r="JE77">
        <v>3</v>
      </c>
      <c r="TD77" t="s">
        <v>1360</v>
      </c>
      <c r="TE77">
        <v>0</v>
      </c>
      <c r="TF77">
        <v>0</v>
      </c>
      <c r="TG77">
        <v>0</v>
      </c>
      <c r="TH77">
        <v>0</v>
      </c>
      <c r="TI77">
        <v>0</v>
      </c>
      <c r="TJ77">
        <v>1</v>
      </c>
      <c r="TK77">
        <v>0</v>
      </c>
      <c r="TL77">
        <v>0</v>
      </c>
      <c r="TM77">
        <v>0</v>
      </c>
      <c r="TN77">
        <v>0</v>
      </c>
      <c r="TO77">
        <v>0</v>
      </c>
      <c r="TP77">
        <v>0</v>
      </c>
      <c r="TQ77">
        <v>0</v>
      </c>
      <c r="TR77">
        <v>0</v>
      </c>
      <c r="TS77">
        <v>0</v>
      </c>
      <c r="TT77">
        <v>0</v>
      </c>
      <c r="TU77">
        <v>0</v>
      </c>
      <c r="TV77">
        <v>0</v>
      </c>
      <c r="TW77">
        <v>0</v>
      </c>
      <c r="TX77">
        <v>0</v>
      </c>
      <c r="TY77">
        <v>0</v>
      </c>
      <c r="TZ77">
        <v>0</v>
      </c>
      <c r="UA77">
        <v>0</v>
      </c>
      <c r="UB77">
        <v>0</v>
      </c>
      <c r="UC77">
        <v>0</v>
      </c>
      <c r="UD77">
        <v>1</v>
      </c>
      <c r="UE77">
        <v>1</v>
      </c>
      <c r="UF77">
        <v>0</v>
      </c>
      <c r="UG77">
        <v>3</v>
      </c>
      <c r="XF77" t="s">
        <v>1144</v>
      </c>
      <c r="XG77" t="s">
        <v>1331</v>
      </c>
      <c r="XH77">
        <v>1</v>
      </c>
      <c r="XI77">
        <v>0</v>
      </c>
      <c r="XJ77">
        <v>0</v>
      </c>
      <c r="XK77">
        <v>450</v>
      </c>
      <c r="XN77" t="s">
        <v>1161</v>
      </c>
      <c r="XQ77">
        <v>25</v>
      </c>
      <c r="XR77">
        <v>2</v>
      </c>
      <c r="XS77">
        <v>0</v>
      </c>
      <c r="AGH77" t="s">
        <v>1144</v>
      </c>
      <c r="AGI77" t="s">
        <v>1332</v>
      </c>
      <c r="AGJ77">
        <v>1</v>
      </c>
      <c r="AGK77">
        <v>1</v>
      </c>
      <c r="AGL77">
        <v>650</v>
      </c>
      <c r="AGM77">
        <v>750</v>
      </c>
      <c r="AGN77" t="s">
        <v>1161</v>
      </c>
      <c r="AGQ77">
        <v>20</v>
      </c>
      <c r="AGR77">
        <v>2</v>
      </c>
      <c r="AGS77">
        <v>0</v>
      </c>
      <c r="AGU77" t="s">
        <v>1144</v>
      </c>
      <c r="AGV77">
        <v>500</v>
      </c>
      <c r="AGW77" t="s">
        <v>1161</v>
      </c>
      <c r="AGZ77">
        <v>25</v>
      </c>
      <c r="AHA77">
        <v>1</v>
      </c>
      <c r="AHB77">
        <v>0</v>
      </c>
      <c r="AHD77" t="s">
        <v>1150</v>
      </c>
      <c r="AIY77" t="s">
        <v>1147</v>
      </c>
      <c r="AIZ77">
        <v>1</v>
      </c>
      <c r="AJA77">
        <v>0</v>
      </c>
      <c r="AJB77">
        <v>0</v>
      </c>
      <c r="AJC77">
        <v>0</v>
      </c>
      <c r="AMM77" t="s">
        <v>1219</v>
      </c>
      <c r="AMN77">
        <v>1</v>
      </c>
      <c r="AMO77">
        <v>0</v>
      </c>
      <c r="AMP77">
        <v>0</v>
      </c>
      <c r="AMQ77">
        <v>0</v>
      </c>
      <c r="AMR77">
        <v>0</v>
      </c>
      <c r="AMS77">
        <v>0</v>
      </c>
      <c r="AMU77" t="s">
        <v>1133</v>
      </c>
      <c r="AMV77" t="s">
        <v>1150</v>
      </c>
      <c r="ANG77" t="s">
        <v>1135</v>
      </c>
      <c r="ANH77">
        <v>0</v>
      </c>
      <c r="ANI77">
        <v>0</v>
      </c>
      <c r="ANJ77">
        <v>0</v>
      </c>
      <c r="ANK77">
        <v>0</v>
      </c>
      <c r="ANL77">
        <v>0</v>
      </c>
      <c r="ANM77">
        <v>0</v>
      </c>
      <c r="ANN77">
        <v>0</v>
      </c>
      <c r="ANO77">
        <v>1</v>
      </c>
      <c r="ANP77">
        <v>0</v>
      </c>
      <c r="ANU77">
        <v>384441957</v>
      </c>
      <c r="ANV77" s="2">
        <v>44944.607604166667</v>
      </c>
      <c r="ANY77" t="s">
        <v>1137</v>
      </c>
      <c r="ANZ77" t="s">
        <v>1138</v>
      </c>
    </row>
    <row r="78" spans="1:981 1027:1066" x14ac:dyDescent="0.35">
      <c r="A78">
        <v>77</v>
      </c>
      <c r="B78" t="s">
        <v>1361</v>
      </c>
      <c r="C78" s="98">
        <v>44944</v>
      </c>
      <c r="D78" t="s">
        <v>1210</v>
      </c>
      <c r="E78" s="2">
        <v>44944.434787916667</v>
      </c>
      <c r="F78" s="2">
        <v>44944.441985555561</v>
      </c>
      <c r="G78" t="s">
        <v>1113</v>
      </c>
      <c r="J78" t="s">
        <v>1114</v>
      </c>
      <c r="K78" s="98">
        <v>44944</v>
      </c>
      <c r="L78" t="s">
        <v>1211</v>
      </c>
      <c r="M78" t="s">
        <v>1212</v>
      </c>
      <c r="N78" t="s">
        <v>1213</v>
      </c>
      <c r="O78" t="s">
        <v>1118</v>
      </c>
      <c r="R78" t="s">
        <v>1119</v>
      </c>
      <c r="S78" t="s">
        <v>1214</v>
      </c>
      <c r="U78" t="s">
        <v>1121</v>
      </c>
      <c r="W78" t="s">
        <v>1159</v>
      </c>
      <c r="Z78" t="s">
        <v>1123</v>
      </c>
      <c r="AA78">
        <v>0</v>
      </c>
      <c r="AB78">
        <v>0</v>
      </c>
      <c r="AC78">
        <v>0</v>
      </c>
      <c r="AD78">
        <v>1</v>
      </c>
      <c r="AE78">
        <v>1</v>
      </c>
      <c r="ED78" t="s">
        <v>1123</v>
      </c>
      <c r="EE78">
        <v>0</v>
      </c>
      <c r="EF78">
        <v>0</v>
      </c>
      <c r="EG78">
        <v>0</v>
      </c>
      <c r="EH78">
        <v>0</v>
      </c>
      <c r="EI78">
        <v>1</v>
      </c>
      <c r="EJ78">
        <v>1</v>
      </c>
      <c r="IM78" t="s">
        <v>1123</v>
      </c>
      <c r="IN78">
        <v>0</v>
      </c>
      <c r="IO78">
        <v>0</v>
      </c>
      <c r="IP78">
        <v>0</v>
      </c>
      <c r="IQ78">
        <v>0</v>
      </c>
      <c r="IR78">
        <v>0</v>
      </c>
      <c r="IS78">
        <v>0</v>
      </c>
      <c r="IT78">
        <v>0</v>
      </c>
      <c r="IU78">
        <v>0</v>
      </c>
      <c r="IV78">
        <v>0</v>
      </c>
      <c r="IW78">
        <v>0</v>
      </c>
      <c r="IX78">
        <v>0</v>
      </c>
      <c r="IY78">
        <v>0</v>
      </c>
      <c r="IZ78">
        <v>0</v>
      </c>
      <c r="JA78">
        <v>0</v>
      </c>
      <c r="JB78">
        <v>0</v>
      </c>
      <c r="JC78">
        <v>1</v>
      </c>
      <c r="JD78">
        <v>1</v>
      </c>
      <c r="JE78">
        <v>3</v>
      </c>
      <c r="TD78" t="s">
        <v>1362</v>
      </c>
      <c r="TE78">
        <v>0</v>
      </c>
      <c r="TF78">
        <v>0</v>
      </c>
      <c r="TG78">
        <v>0</v>
      </c>
      <c r="TH78">
        <v>0</v>
      </c>
      <c r="TI78">
        <v>0</v>
      </c>
      <c r="TJ78">
        <v>1</v>
      </c>
      <c r="TK78">
        <v>0</v>
      </c>
      <c r="TL78">
        <v>0</v>
      </c>
      <c r="TM78">
        <v>0</v>
      </c>
      <c r="TN78">
        <v>0</v>
      </c>
      <c r="TO78">
        <v>0</v>
      </c>
      <c r="TP78">
        <v>0</v>
      </c>
      <c r="TQ78">
        <v>0</v>
      </c>
      <c r="TR78">
        <v>0</v>
      </c>
      <c r="TS78">
        <v>0</v>
      </c>
      <c r="TT78">
        <v>0</v>
      </c>
      <c r="TU78">
        <v>0</v>
      </c>
      <c r="TV78">
        <v>0</v>
      </c>
      <c r="TW78">
        <v>0</v>
      </c>
      <c r="TX78">
        <v>0</v>
      </c>
      <c r="TY78">
        <v>0</v>
      </c>
      <c r="TZ78">
        <v>0</v>
      </c>
      <c r="UA78">
        <v>0</v>
      </c>
      <c r="UB78">
        <v>0</v>
      </c>
      <c r="UC78">
        <v>0</v>
      </c>
      <c r="UD78">
        <v>0</v>
      </c>
      <c r="UE78">
        <v>0</v>
      </c>
      <c r="UF78">
        <v>0</v>
      </c>
      <c r="UG78">
        <v>1</v>
      </c>
      <c r="XF78" t="s">
        <v>1144</v>
      </c>
      <c r="XG78" t="s">
        <v>1331</v>
      </c>
      <c r="XH78">
        <v>1</v>
      </c>
      <c r="XI78">
        <v>0</v>
      </c>
      <c r="XJ78">
        <v>0</v>
      </c>
      <c r="XK78">
        <v>425</v>
      </c>
      <c r="XN78" t="s">
        <v>1161</v>
      </c>
      <c r="XQ78">
        <v>30</v>
      </c>
      <c r="XR78">
        <v>1</v>
      </c>
      <c r="XS78">
        <v>0</v>
      </c>
      <c r="AHD78" t="s">
        <v>1150</v>
      </c>
      <c r="AIY78" t="s">
        <v>1147</v>
      </c>
      <c r="AIZ78">
        <v>1</v>
      </c>
      <c r="AJA78">
        <v>0</v>
      </c>
      <c r="AJB78">
        <v>0</v>
      </c>
      <c r="AJC78">
        <v>0</v>
      </c>
      <c r="AMM78" t="s">
        <v>1132</v>
      </c>
      <c r="AMN78">
        <v>1</v>
      </c>
      <c r="AMO78">
        <v>0</v>
      </c>
      <c r="AMP78">
        <v>0</v>
      </c>
      <c r="AMQ78">
        <v>1</v>
      </c>
      <c r="AMR78">
        <v>0</v>
      </c>
      <c r="AMS78">
        <v>0</v>
      </c>
      <c r="AMU78" t="s">
        <v>1133</v>
      </c>
      <c r="AMV78" t="s">
        <v>1150</v>
      </c>
      <c r="ANG78" t="s">
        <v>1135</v>
      </c>
      <c r="ANH78">
        <v>0</v>
      </c>
      <c r="ANI78">
        <v>0</v>
      </c>
      <c r="ANJ78">
        <v>0</v>
      </c>
      <c r="ANK78">
        <v>0</v>
      </c>
      <c r="ANL78">
        <v>0</v>
      </c>
      <c r="ANM78">
        <v>0</v>
      </c>
      <c r="ANN78">
        <v>0</v>
      </c>
      <c r="ANO78">
        <v>1</v>
      </c>
      <c r="ANP78">
        <v>0</v>
      </c>
      <c r="ANU78">
        <v>384441977</v>
      </c>
      <c r="ANV78" s="2">
        <v>44944.607638888891</v>
      </c>
      <c r="ANY78" t="s">
        <v>1137</v>
      </c>
      <c r="ANZ78" t="s">
        <v>1138</v>
      </c>
    </row>
    <row r="79" spans="1:981 1027:1066" x14ac:dyDescent="0.35">
      <c r="A79">
        <v>78</v>
      </c>
      <c r="B79" t="s">
        <v>1363</v>
      </c>
      <c r="C79" s="98">
        <v>44944</v>
      </c>
      <c r="D79" t="s">
        <v>1210</v>
      </c>
      <c r="E79" s="2">
        <v>44944.443505324067</v>
      </c>
      <c r="F79" s="2">
        <v>44944.469732245372</v>
      </c>
      <c r="G79" t="s">
        <v>1113</v>
      </c>
      <c r="J79" t="s">
        <v>1114</v>
      </c>
      <c r="K79" s="98">
        <v>44944</v>
      </c>
      <c r="L79" t="s">
        <v>1211</v>
      </c>
      <c r="M79" t="s">
        <v>1212</v>
      </c>
      <c r="N79" t="s">
        <v>1213</v>
      </c>
      <c r="O79" t="s">
        <v>1118</v>
      </c>
      <c r="R79" t="s">
        <v>1119</v>
      </c>
      <c r="S79" t="s">
        <v>1214</v>
      </c>
      <c r="U79" t="s">
        <v>1121</v>
      </c>
      <c r="W79" t="s">
        <v>1140</v>
      </c>
      <c r="Z79" t="s">
        <v>1123</v>
      </c>
      <c r="AA79">
        <v>0</v>
      </c>
      <c r="AB79">
        <v>0</v>
      </c>
      <c r="AC79">
        <v>0</v>
      </c>
      <c r="AD79">
        <v>1</v>
      </c>
      <c r="AE79">
        <v>1</v>
      </c>
      <c r="ED79" t="s">
        <v>1123</v>
      </c>
      <c r="EE79">
        <v>0</v>
      </c>
      <c r="EF79">
        <v>0</v>
      </c>
      <c r="EG79">
        <v>0</v>
      </c>
      <c r="EH79">
        <v>0</v>
      </c>
      <c r="EI79">
        <v>1</v>
      </c>
      <c r="EJ79">
        <v>1</v>
      </c>
      <c r="IM79" t="s">
        <v>1123</v>
      </c>
      <c r="IN79">
        <v>0</v>
      </c>
      <c r="IO79">
        <v>0</v>
      </c>
      <c r="IP79">
        <v>0</v>
      </c>
      <c r="IQ79">
        <v>0</v>
      </c>
      <c r="IR79">
        <v>0</v>
      </c>
      <c r="IS79">
        <v>0</v>
      </c>
      <c r="IT79">
        <v>0</v>
      </c>
      <c r="IU79">
        <v>0</v>
      </c>
      <c r="IV79">
        <v>0</v>
      </c>
      <c r="IW79">
        <v>0</v>
      </c>
      <c r="IX79">
        <v>0</v>
      </c>
      <c r="IY79">
        <v>0</v>
      </c>
      <c r="IZ79">
        <v>0</v>
      </c>
      <c r="JA79">
        <v>0</v>
      </c>
      <c r="JB79">
        <v>0</v>
      </c>
      <c r="JC79">
        <v>1</v>
      </c>
      <c r="JD79">
        <v>1</v>
      </c>
      <c r="JE79">
        <v>3</v>
      </c>
      <c r="TD79" t="s">
        <v>1364</v>
      </c>
      <c r="TE79">
        <v>1</v>
      </c>
      <c r="TF79">
        <v>1</v>
      </c>
      <c r="TG79">
        <v>1</v>
      </c>
      <c r="TH79">
        <v>1</v>
      </c>
      <c r="TI79">
        <v>1</v>
      </c>
      <c r="TJ79">
        <v>0</v>
      </c>
      <c r="TK79">
        <v>0</v>
      </c>
      <c r="TL79">
        <v>0</v>
      </c>
      <c r="TM79">
        <v>0</v>
      </c>
      <c r="TN79">
        <v>0</v>
      </c>
      <c r="TO79">
        <v>0</v>
      </c>
      <c r="TP79">
        <v>0</v>
      </c>
      <c r="TQ79">
        <v>0</v>
      </c>
      <c r="TR79">
        <v>0</v>
      </c>
      <c r="TS79">
        <v>0</v>
      </c>
      <c r="TT79">
        <v>0</v>
      </c>
      <c r="TU79">
        <v>1</v>
      </c>
      <c r="TV79">
        <v>1</v>
      </c>
      <c r="TW79">
        <v>1</v>
      </c>
      <c r="TX79">
        <v>1</v>
      </c>
      <c r="TY79">
        <v>0</v>
      </c>
      <c r="TZ79">
        <v>0</v>
      </c>
      <c r="UA79">
        <v>0</v>
      </c>
      <c r="UB79">
        <v>0</v>
      </c>
      <c r="UC79">
        <v>0</v>
      </c>
      <c r="UD79">
        <v>0</v>
      </c>
      <c r="UE79">
        <v>0</v>
      </c>
      <c r="UF79">
        <v>0</v>
      </c>
      <c r="UG79">
        <v>9</v>
      </c>
      <c r="UI79" t="s">
        <v>1144</v>
      </c>
      <c r="UJ79" t="s">
        <v>1337</v>
      </c>
      <c r="UK79">
        <v>0</v>
      </c>
      <c r="UL79">
        <v>1</v>
      </c>
      <c r="UM79">
        <v>1</v>
      </c>
      <c r="UO79">
        <v>750</v>
      </c>
      <c r="UP79">
        <v>5250</v>
      </c>
      <c r="UQ79" t="s">
        <v>1161</v>
      </c>
      <c r="UT79">
        <v>30</v>
      </c>
      <c r="UU79">
        <v>2</v>
      </c>
      <c r="UV79">
        <v>0</v>
      </c>
      <c r="UX79" t="s">
        <v>1144</v>
      </c>
      <c r="UY79" t="s">
        <v>1337</v>
      </c>
      <c r="UZ79">
        <v>0</v>
      </c>
      <c r="VA79">
        <v>1</v>
      </c>
      <c r="VB79">
        <v>1</v>
      </c>
      <c r="VD79">
        <v>600</v>
      </c>
      <c r="VE79">
        <v>4200</v>
      </c>
      <c r="VF79" t="s">
        <v>1161</v>
      </c>
      <c r="VI79">
        <v>40</v>
      </c>
      <c r="VJ79">
        <v>2</v>
      </c>
      <c r="VK79">
        <v>0</v>
      </c>
      <c r="VM79" t="s">
        <v>1144</v>
      </c>
      <c r="VN79" t="s">
        <v>1337</v>
      </c>
      <c r="VO79">
        <v>0</v>
      </c>
      <c r="VP79">
        <v>1</v>
      </c>
      <c r="VQ79">
        <v>1</v>
      </c>
      <c r="VS79">
        <v>300</v>
      </c>
      <c r="VT79">
        <v>900</v>
      </c>
      <c r="VU79" t="s">
        <v>1161</v>
      </c>
      <c r="VX79">
        <v>35</v>
      </c>
      <c r="VY79">
        <v>2</v>
      </c>
      <c r="VZ79">
        <v>0</v>
      </c>
      <c r="WB79" t="s">
        <v>1144</v>
      </c>
      <c r="WC79" t="s">
        <v>1337</v>
      </c>
      <c r="WD79">
        <v>0</v>
      </c>
      <c r="WE79">
        <v>1</v>
      </c>
      <c r="WF79">
        <v>1</v>
      </c>
      <c r="WH79">
        <v>650</v>
      </c>
      <c r="WI79">
        <v>4550</v>
      </c>
      <c r="WJ79" t="s">
        <v>1161</v>
      </c>
      <c r="WM79">
        <v>30</v>
      </c>
      <c r="WN79">
        <v>2</v>
      </c>
      <c r="WO79">
        <v>0</v>
      </c>
      <c r="WQ79" t="s">
        <v>1144</v>
      </c>
      <c r="WR79" t="s">
        <v>1337</v>
      </c>
      <c r="WS79">
        <v>0</v>
      </c>
      <c r="WT79">
        <v>1</v>
      </c>
      <c r="WU79">
        <v>1</v>
      </c>
      <c r="WW79">
        <v>1350</v>
      </c>
      <c r="WX79">
        <v>9450</v>
      </c>
      <c r="WY79" t="s">
        <v>1218</v>
      </c>
      <c r="XB79">
        <v>20</v>
      </c>
      <c r="XC79">
        <v>1</v>
      </c>
      <c r="XD79">
        <v>0</v>
      </c>
      <c r="ABM79" t="s">
        <v>1144</v>
      </c>
      <c r="ABN79" t="s">
        <v>1337</v>
      </c>
      <c r="ABO79">
        <v>0</v>
      </c>
      <c r="ABP79">
        <v>1</v>
      </c>
      <c r="ABQ79">
        <v>1</v>
      </c>
      <c r="ABS79">
        <v>1250</v>
      </c>
      <c r="ABT79">
        <v>8450</v>
      </c>
      <c r="ABU79" t="s">
        <v>1218</v>
      </c>
      <c r="ABX79">
        <v>25</v>
      </c>
      <c r="ABY79">
        <v>2</v>
      </c>
      <c r="ABZ79">
        <v>0</v>
      </c>
      <c r="ACB79" t="s">
        <v>1144</v>
      </c>
      <c r="ACC79" t="s">
        <v>1337</v>
      </c>
      <c r="ACD79">
        <v>0</v>
      </c>
      <c r="ACE79">
        <v>1</v>
      </c>
      <c r="ACF79">
        <v>1</v>
      </c>
      <c r="ACH79">
        <v>500</v>
      </c>
      <c r="ACI79">
        <v>3500</v>
      </c>
      <c r="ACJ79" t="s">
        <v>1161</v>
      </c>
      <c r="ACM79">
        <v>30</v>
      </c>
      <c r="ACN79">
        <v>2</v>
      </c>
      <c r="ACO79">
        <v>0</v>
      </c>
      <c r="ACQ79" t="s">
        <v>1144</v>
      </c>
      <c r="ACR79" t="s">
        <v>1337</v>
      </c>
      <c r="ACS79">
        <v>0</v>
      </c>
      <c r="ACT79">
        <v>1</v>
      </c>
      <c r="ACU79">
        <v>1</v>
      </c>
      <c r="ACW79">
        <v>1500</v>
      </c>
      <c r="ACX79">
        <v>10500</v>
      </c>
      <c r="ACY79" t="s">
        <v>1161</v>
      </c>
      <c r="ADB79">
        <v>20</v>
      </c>
      <c r="ADC79">
        <v>2</v>
      </c>
      <c r="ADD79">
        <v>0</v>
      </c>
      <c r="ADF79" t="s">
        <v>1144</v>
      </c>
      <c r="ADG79" t="s">
        <v>1337</v>
      </c>
      <c r="ADH79">
        <v>0</v>
      </c>
      <c r="ADI79">
        <v>1</v>
      </c>
      <c r="ADJ79">
        <v>1</v>
      </c>
      <c r="ADL79">
        <v>1400</v>
      </c>
      <c r="ADM79">
        <v>9800</v>
      </c>
      <c r="ADN79" t="s">
        <v>1161</v>
      </c>
      <c r="ADQ79">
        <v>25</v>
      </c>
      <c r="ADR79">
        <v>2</v>
      </c>
      <c r="ADS79">
        <v>0</v>
      </c>
      <c r="AHD79" t="s">
        <v>1150</v>
      </c>
      <c r="AIY79" t="s">
        <v>1130</v>
      </c>
      <c r="AIZ79">
        <v>0</v>
      </c>
      <c r="AJA79">
        <v>1</v>
      </c>
      <c r="AJB79">
        <v>0</v>
      </c>
      <c r="AJC79">
        <v>0</v>
      </c>
      <c r="AJD79" t="s">
        <v>1365</v>
      </c>
      <c r="AJE79">
        <v>1</v>
      </c>
      <c r="AJF79">
        <v>1</v>
      </c>
      <c r="AJG79">
        <v>1</v>
      </c>
      <c r="AJH79">
        <v>1</v>
      </c>
      <c r="AJI79">
        <v>1</v>
      </c>
      <c r="AJJ79">
        <v>0</v>
      </c>
      <c r="AJK79">
        <v>0</v>
      </c>
      <c r="AJL79">
        <v>0</v>
      </c>
      <c r="AJM79">
        <v>0</v>
      </c>
      <c r="AJN79">
        <v>0</v>
      </c>
      <c r="AJO79">
        <v>0</v>
      </c>
      <c r="AJP79">
        <v>0</v>
      </c>
      <c r="AJQ79">
        <v>0</v>
      </c>
      <c r="AJR79">
        <v>0</v>
      </c>
      <c r="AJS79">
        <v>0</v>
      </c>
      <c r="AJT79">
        <v>0</v>
      </c>
      <c r="AJU79">
        <v>1</v>
      </c>
      <c r="AJV79">
        <v>1</v>
      </c>
      <c r="AJW79">
        <v>1</v>
      </c>
      <c r="AJX79">
        <v>1</v>
      </c>
      <c r="AJY79">
        <v>0</v>
      </c>
      <c r="AJZ79">
        <v>0</v>
      </c>
      <c r="AKA79">
        <v>0</v>
      </c>
      <c r="AKB79">
        <v>0</v>
      </c>
      <c r="AKC79">
        <v>0</v>
      </c>
      <c r="AKD79">
        <v>0</v>
      </c>
      <c r="AKE79">
        <v>0</v>
      </c>
      <c r="AKF79">
        <v>0</v>
      </c>
      <c r="AKG79" t="s">
        <v>1258</v>
      </c>
      <c r="AKH79">
        <v>1</v>
      </c>
      <c r="AKI79">
        <v>0</v>
      </c>
      <c r="AKJ79">
        <v>0</v>
      </c>
      <c r="AKK79">
        <v>0</v>
      </c>
      <c r="AKL79">
        <v>0</v>
      </c>
      <c r="AKM79">
        <v>0</v>
      </c>
      <c r="AKN79">
        <v>0</v>
      </c>
      <c r="AKO79">
        <v>0</v>
      </c>
      <c r="AKP79">
        <v>0</v>
      </c>
      <c r="AKQ79">
        <v>0</v>
      </c>
      <c r="AKR79">
        <v>0</v>
      </c>
      <c r="AKS79">
        <v>0</v>
      </c>
      <c r="AMM79" t="s">
        <v>1132</v>
      </c>
      <c r="AMN79">
        <v>1</v>
      </c>
      <c r="AMO79">
        <v>0</v>
      </c>
      <c r="AMP79">
        <v>0</v>
      </c>
      <c r="AMQ79">
        <v>1</v>
      </c>
      <c r="AMR79">
        <v>0</v>
      </c>
      <c r="AMS79">
        <v>0</v>
      </c>
      <c r="AMU79" t="s">
        <v>1133</v>
      </c>
      <c r="AMV79" t="s">
        <v>1150</v>
      </c>
      <c r="ANG79" t="s">
        <v>1135</v>
      </c>
      <c r="ANH79">
        <v>0</v>
      </c>
      <c r="ANI79">
        <v>0</v>
      </c>
      <c r="ANJ79">
        <v>0</v>
      </c>
      <c r="ANK79">
        <v>0</v>
      </c>
      <c r="ANL79">
        <v>0</v>
      </c>
      <c r="ANM79">
        <v>0</v>
      </c>
      <c r="ANN79">
        <v>0</v>
      </c>
      <c r="ANO79">
        <v>1</v>
      </c>
      <c r="ANP79">
        <v>0</v>
      </c>
      <c r="ANU79">
        <v>384442038</v>
      </c>
      <c r="ANV79" s="2">
        <v>44944.607731481483</v>
      </c>
      <c r="ANY79" t="s">
        <v>1137</v>
      </c>
      <c r="ANZ79" t="s">
        <v>1138</v>
      </c>
    </row>
    <row r="80" spans="1:981 1027:1066" x14ac:dyDescent="0.35">
      <c r="A80">
        <v>79</v>
      </c>
      <c r="B80" t="s">
        <v>1366</v>
      </c>
      <c r="C80" s="98">
        <v>44944</v>
      </c>
      <c r="D80" t="s">
        <v>1210</v>
      </c>
      <c r="E80" s="2">
        <v>44944.480222060192</v>
      </c>
      <c r="F80" s="2">
        <v>44944.501373078703</v>
      </c>
      <c r="G80" t="s">
        <v>1113</v>
      </c>
      <c r="J80" t="s">
        <v>1114</v>
      </c>
      <c r="K80" s="98">
        <v>44944</v>
      </c>
      <c r="L80" t="s">
        <v>1211</v>
      </c>
      <c r="M80" t="s">
        <v>1212</v>
      </c>
      <c r="N80" t="s">
        <v>1213</v>
      </c>
      <c r="O80" t="s">
        <v>1118</v>
      </c>
      <c r="R80" t="s">
        <v>1119</v>
      </c>
      <c r="S80" t="s">
        <v>1214</v>
      </c>
      <c r="U80" t="s">
        <v>1121</v>
      </c>
      <c r="W80" t="s">
        <v>1140</v>
      </c>
      <c r="Z80" t="s">
        <v>1123</v>
      </c>
      <c r="AA80">
        <v>0</v>
      </c>
      <c r="AB80">
        <v>0</v>
      </c>
      <c r="AC80">
        <v>0</v>
      </c>
      <c r="AD80">
        <v>1</v>
      </c>
      <c r="AE80">
        <v>1</v>
      </c>
      <c r="ED80" t="s">
        <v>1123</v>
      </c>
      <c r="EE80">
        <v>0</v>
      </c>
      <c r="EF80">
        <v>0</v>
      </c>
      <c r="EG80">
        <v>0</v>
      </c>
      <c r="EH80">
        <v>0</v>
      </c>
      <c r="EI80">
        <v>1</v>
      </c>
      <c r="EJ80">
        <v>1</v>
      </c>
      <c r="IM80" t="s">
        <v>1123</v>
      </c>
      <c r="IN80">
        <v>0</v>
      </c>
      <c r="IO80">
        <v>0</v>
      </c>
      <c r="IP80">
        <v>0</v>
      </c>
      <c r="IQ80">
        <v>0</v>
      </c>
      <c r="IR80">
        <v>0</v>
      </c>
      <c r="IS80">
        <v>0</v>
      </c>
      <c r="IT80">
        <v>0</v>
      </c>
      <c r="IU80">
        <v>0</v>
      </c>
      <c r="IV80">
        <v>0</v>
      </c>
      <c r="IW80">
        <v>0</v>
      </c>
      <c r="IX80">
        <v>0</v>
      </c>
      <c r="IY80">
        <v>0</v>
      </c>
      <c r="IZ80">
        <v>0</v>
      </c>
      <c r="JA80">
        <v>0</v>
      </c>
      <c r="JB80">
        <v>0</v>
      </c>
      <c r="JC80">
        <v>1</v>
      </c>
      <c r="JD80">
        <v>1</v>
      </c>
      <c r="JE80">
        <v>3</v>
      </c>
      <c r="TD80" t="s">
        <v>1367</v>
      </c>
      <c r="TE80">
        <v>1</v>
      </c>
      <c r="TF80">
        <v>1</v>
      </c>
      <c r="TG80">
        <v>1</v>
      </c>
      <c r="TH80">
        <v>0</v>
      </c>
      <c r="TI80">
        <v>0</v>
      </c>
      <c r="TJ80">
        <v>0</v>
      </c>
      <c r="TK80">
        <v>0</v>
      </c>
      <c r="TL80">
        <v>0</v>
      </c>
      <c r="TM80">
        <v>0</v>
      </c>
      <c r="TN80">
        <v>0</v>
      </c>
      <c r="TO80">
        <v>0</v>
      </c>
      <c r="TP80">
        <v>0</v>
      </c>
      <c r="TQ80">
        <v>0</v>
      </c>
      <c r="TR80">
        <v>0</v>
      </c>
      <c r="TS80">
        <v>0</v>
      </c>
      <c r="TT80">
        <v>0</v>
      </c>
      <c r="TU80">
        <v>0</v>
      </c>
      <c r="TV80">
        <v>0</v>
      </c>
      <c r="TW80">
        <v>0</v>
      </c>
      <c r="TX80">
        <v>0</v>
      </c>
      <c r="TY80">
        <v>0</v>
      </c>
      <c r="TZ80">
        <v>0</v>
      </c>
      <c r="UA80">
        <v>0</v>
      </c>
      <c r="UB80">
        <v>0</v>
      </c>
      <c r="UC80">
        <v>0</v>
      </c>
      <c r="UD80">
        <v>0</v>
      </c>
      <c r="UE80">
        <v>0</v>
      </c>
      <c r="UF80">
        <v>0</v>
      </c>
      <c r="UG80">
        <v>3</v>
      </c>
      <c r="UI80" t="s">
        <v>1144</v>
      </c>
      <c r="UJ80" t="s">
        <v>1337</v>
      </c>
      <c r="UK80">
        <v>0</v>
      </c>
      <c r="UL80">
        <v>1</v>
      </c>
      <c r="UM80">
        <v>1</v>
      </c>
      <c r="UO80">
        <v>750</v>
      </c>
      <c r="UP80">
        <v>5250</v>
      </c>
      <c r="UQ80" t="s">
        <v>1161</v>
      </c>
      <c r="UT80">
        <v>30</v>
      </c>
      <c r="UU80">
        <v>2</v>
      </c>
      <c r="UV80">
        <v>0</v>
      </c>
      <c r="UX80" t="s">
        <v>1144</v>
      </c>
      <c r="UY80" t="s">
        <v>1337</v>
      </c>
      <c r="UZ80">
        <v>0</v>
      </c>
      <c r="VA80">
        <v>1</v>
      </c>
      <c r="VB80">
        <v>1</v>
      </c>
      <c r="VD80">
        <v>600</v>
      </c>
      <c r="VE80">
        <v>4200</v>
      </c>
      <c r="VF80" t="s">
        <v>1161</v>
      </c>
      <c r="VI80">
        <v>30</v>
      </c>
      <c r="VJ80">
        <v>2</v>
      </c>
      <c r="VK80">
        <v>0</v>
      </c>
      <c r="VM80" t="s">
        <v>1144</v>
      </c>
      <c r="VN80" t="s">
        <v>1337</v>
      </c>
      <c r="VO80">
        <v>0</v>
      </c>
      <c r="VP80">
        <v>1</v>
      </c>
      <c r="VQ80">
        <v>1</v>
      </c>
      <c r="VS80">
        <v>300</v>
      </c>
      <c r="VT80">
        <v>900</v>
      </c>
      <c r="VU80" t="s">
        <v>1161</v>
      </c>
      <c r="VX80">
        <v>25</v>
      </c>
      <c r="VY80">
        <v>2</v>
      </c>
      <c r="VZ80">
        <v>0</v>
      </c>
      <c r="AHD80" t="s">
        <v>1150</v>
      </c>
      <c r="AIY80" t="s">
        <v>1147</v>
      </c>
      <c r="AIZ80">
        <v>1</v>
      </c>
      <c r="AJA80">
        <v>0</v>
      </c>
      <c r="AJB80">
        <v>0</v>
      </c>
      <c r="AJC80">
        <v>0</v>
      </c>
      <c r="AMM80" t="s">
        <v>1132</v>
      </c>
      <c r="AMN80">
        <v>1</v>
      </c>
      <c r="AMO80">
        <v>0</v>
      </c>
      <c r="AMP80">
        <v>0</v>
      </c>
      <c r="AMQ80">
        <v>1</v>
      </c>
      <c r="AMR80">
        <v>0</v>
      </c>
      <c r="AMS80">
        <v>0</v>
      </c>
      <c r="AMU80" t="s">
        <v>1133</v>
      </c>
      <c r="AMV80" t="s">
        <v>1150</v>
      </c>
      <c r="ANG80" t="s">
        <v>1135</v>
      </c>
      <c r="ANH80">
        <v>0</v>
      </c>
      <c r="ANI80">
        <v>0</v>
      </c>
      <c r="ANJ80">
        <v>0</v>
      </c>
      <c r="ANK80">
        <v>0</v>
      </c>
      <c r="ANL80">
        <v>0</v>
      </c>
      <c r="ANM80">
        <v>0</v>
      </c>
      <c r="ANN80">
        <v>0</v>
      </c>
      <c r="ANO80">
        <v>1</v>
      </c>
      <c r="ANP80">
        <v>0</v>
      </c>
      <c r="ANU80">
        <v>384442066</v>
      </c>
      <c r="ANV80" s="2">
        <v>44944.607777777783</v>
      </c>
      <c r="ANY80" t="s">
        <v>1137</v>
      </c>
      <c r="ANZ80" t="s">
        <v>1138</v>
      </c>
    </row>
    <row r="81" spans="1:981 1027:1066" x14ac:dyDescent="0.35">
      <c r="A81">
        <v>80</v>
      </c>
      <c r="B81" t="s">
        <v>1368</v>
      </c>
      <c r="C81" s="98">
        <v>44944</v>
      </c>
      <c r="D81" t="s">
        <v>1210</v>
      </c>
      <c r="E81" s="2">
        <v>44944.509625439823</v>
      </c>
      <c r="F81" s="2">
        <v>44944.517386331019</v>
      </c>
      <c r="G81" t="s">
        <v>1113</v>
      </c>
      <c r="J81" t="s">
        <v>1114</v>
      </c>
      <c r="K81" s="98">
        <v>44944</v>
      </c>
      <c r="L81" t="s">
        <v>1211</v>
      </c>
      <c r="M81" t="s">
        <v>1212</v>
      </c>
      <c r="N81" t="s">
        <v>1213</v>
      </c>
      <c r="O81" t="s">
        <v>1118</v>
      </c>
      <c r="R81" t="s">
        <v>1119</v>
      </c>
      <c r="S81" t="s">
        <v>1214</v>
      </c>
      <c r="U81" t="s">
        <v>1121</v>
      </c>
      <c r="W81" t="s">
        <v>1140</v>
      </c>
      <c r="Z81" t="s">
        <v>1123</v>
      </c>
      <c r="AA81">
        <v>0</v>
      </c>
      <c r="AB81">
        <v>0</v>
      </c>
      <c r="AC81">
        <v>0</v>
      </c>
      <c r="AD81">
        <v>1</v>
      </c>
      <c r="AE81">
        <v>1</v>
      </c>
      <c r="ED81" t="s">
        <v>1123</v>
      </c>
      <c r="EE81">
        <v>0</v>
      </c>
      <c r="EF81">
        <v>0</v>
      </c>
      <c r="EG81">
        <v>0</v>
      </c>
      <c r="EH81">
        <v>0</v>
      </c>
      <c r="EI81">
        <v>1</v>
      </c>
      <c r="EJ81">
        <v>1</v>
      </c>
      <c r="IM81" t="s">
        <v>1123</v>
      </c>
      <c r="IN81">
        <v>0</v>
      </c>
      <c r="IO81">
        <v>0</v>
      </c>
      <c r="IP81">
        <v>0</v>
      </c>
      <c r="IQ81">
        <v>0</v>
      </c>
      <c r="IR81">
        <v>0</v>
      </c>
      <c r="IS81">
        <v>0</v>
      </c>
      <c r="IT81">
        <v>0</v>
      </c>
      <c r="IU81">
        <v>0</v>
      </c>
      <c r="IV81">
        <v>0</v>
      </c>
      <c r="IW81">
        <v>0</v>
      </c>
      <c r="IX81">
        <v>0</v>
      </c>
      <c r="IY81">
        <v>0</v>
      </c>
      <c r="IZ81">
        <v>0</v>
      </c>
      <c r="JA81">
        <v>0</v>
      </c>
      <c r="JB81">
        <v>0</v>
      </c>
      <c r="JC81">
        <v>1</v>
      </c>
      <c r="JD81">
        <v>1</v>
      </c>
      <c r="JE81">
        <v>3</v>
      </c>
      <c r="TD81" t="s">
        <v>1369</v>
      </c>
      <c r="TE81">
        <v>0</v>
      </c>
      <c r="TF81">
        <v>0</v>
      </c>
      <c r="TG81">
        <v>0</v>
      </c>
      <c r="TH81">
        <v>0</v>
      </c>
      <c r="TI81">
        <v>0</v>
      </c>
      <c r="TJ81">
        <v>0</v>
      </c>
      <c r="TK81">
        <v>0</v>
      </c>
      <c r="TL81">
        <v>0</v>
      </c>
      <c r="TM81">
        <v>0</v>
      </c>
      <c r="TN81">
        <v>0</v>
      </c>
      <c r="TO81">
        <v>0</v>
      </c>
      <c r="TP81">
        <v>0</v>
      </c>
      <c r="TQ81">
        <v>0</v>
      </c>
      <c r="TR81">
        <v>0</v>
      </c>
      <c r="TS81">
        <v>0</v>
      </c>
      <c r="TT81">
        <v>0</v>
      </c>
      <c r="TU81">
        <v>0</v>
      </c>
      <c r="TV81">
        <v>0</v>
      </c>
      <c r="TW81">
        <v>0</v>
      </c>
      <c r="TX81">
        <v>0</v>
      </c>
      <c r="TY81">
        <v>0</v>
      </c>
      <c r="TZ81">
        <v>0</v>
      </c>
      <c r="UA81">
        <v>0</v>
      </c>
      <c r="UB81">
        <v>1</v>
      </c>
      <c r="UC81">
        <v>1</v>
      </c>
      <c r="UD81">
        <v>0</v>
      </c>
      <c r="UE81">
        <v>0</v>
      </c>
      <c r="UF81">
        <v>0</v>
      </c>
      <c r="UG81">
        <v>2</v>
      </c>
      <c r="AFJ81" t="s">
        <v>1144</v>
      </c>
      <c r="AFK81">
        <v>1450</v>
      </c>
      <c r="AFL81" t="s">
        <v>1218</v>
      </c>
      <c r="AFO81">
        <v>10</v>
      </c>
      <c r="AFP81">
        <v>1</v>
      </c>
      <c r="AFQ81">
        <v>0</v>
      </c>
      <c r="AFS81" t="s">
        <v>1144</v>
      </c>
      <c r="AFT81" t="s">
        <v>1370</v>
      </c>
      <c r="AFU81">
        <v>1</v>
      </c>
      <c r="AFV81">
        <v>0</v>
      </c>
      <c r="AFW81">
        <v>1</v>
      </c>
      <c r="AFX81">
        <v>2750</v>
      </c>
      <c r="AFZ81">
        <v>125</v>
      </c>
      <c r="AGA81" t="s">
        <v>1161</v>
      </c>
      <c r="AGD81">
        <v>10</v>
      </c>
      <c r="AGE81">
        <v>1</v>
      </c>
      <c r="AGF81">
        <v>0</v>
      </c>
      <c r="AHD81" t="s">
        <v>1150</v>
      </c>
      <c r="AIY81" t="s">
        <v>1147</v>
      </c>
      <c r="AIZ81">
        <v>1</v>
      </c>
      <c r="AJA81">
        <v>0</v>
      </c>
      <c r="AJB81">
        <v>0</v>
      </c>
      <c r="AJC81">
        <v>0</v>
      </c>
      <c r="AMM81" t="s">
        <v>1219</v>
      </c>
      <c r="AMN81">
        <v>1</v>
      </c>
      <c r="AMO81">
        <v>0</v>
      </c>
      <c r="AMP81">
        <v>0</v>
      </c>
      <c r="AMQ81">
        <v>0</v>
      </c>
      <c r="AMR81">
        <v>0</v>
      </c>
      <c r="AMS81">
        <v>0</v>
      </c>
      <c r="AMU81" t="s">
        <v>1151</v>
      </c>
      <c r="AMV81" t="s">
        <v>1150</v>
      </c>
      <c r="ANG81" t="s">
        <v>1135</v>
      </c>
      <c r="ANH81">
        <v>0</v>
      </c>
      <c r="ANI81">
        <v>0</v>
      </c>
      <c r="ANJ81">
        <v>0</v>
      </c>
      <c r="ANK81">
        <v>0</v>
      </c>
      <c r="ANL81">
        <v>0</v>
      </c>
      <c r="ANM81">
        <v>0</v>
      </c>
      <c r="ANN81">
        <v>0</v>
      </c>
      <c r="ANO81">
        <v>1</v>
      </c>
      <c r="ANP81">
        <v>0</v>
      </c>
      <c r="ANU81">
        <v>384442074</v>
      </c>
      <c r="ANV81" s="2">
        <v>44944.607789351852</v>
      </c>
      <c r="ANY81" t="s">
        <v>1137</v>
      </c>
      <c r="ANZ81" t="s">
        <v>1138</v>
      </c>
    </row>
    <row r="82" spans="1:981 1027:1066" x14ac:dyDescent="0.35">
      <c r="A82">
        <v>81</v>
      </c>
      <c r="B82" t="s">
        <v>1371</v>
      </c>
      <c r="C82" s="98">
        <v>44944</v>
      </c>
      <c r="D82" t="s">
        <v>1210</v>
      </c>
      <c r="E82" s="2">
        <v>44944.520768009257</v>
      </c>
      <c r="F82" s="2">
        <v>44944.530096504634</v>
      </c>
      <c r="G82" t="s">
        <v>1113</v>
      </c>
      <c r="J82" t="s">
        <v>1114</v>
      </c>
      <c r="K82" s="98">
        <v>44944</v>
      </c>
      <c r="L82" t="s">
        <v>1211</v>
      </c>
      <c r="M82" t="s">
        <v>1212</v>
      </c>
      <c r="N82" t="s">
        <v>1213</v>
      </c>
      <c r="O82" t="s">
        <v>1118</v>
      </c>
      <c r="R82" t="s">
        <v>1119</v>
      </c>
      <c r="S82" t="s">
        <v>1214</v>
      </c>
      <c r="U82" t="s">
        <v>1121</v>
      </c>
      <c r="W82" t="s">
        <v>1159</v>
      </c>
      <c r="Z82" t="s">
        <v>1123</v>
      </c>
      <c r="AA82">
        <v>0</v>
      </c>
      <c r="AB82">
        <v>0</v>
      </c>
      <c r="AC82">
        <v>0</v>
      </c>
      <c r="AD82">
        <v>1</v>
      </c>
      <c r="AE82">
        <v>1</v>
      </c>
      <c r="ED82" t="s">
        <v>1123</v>
      </c>
      <c r="EE82">
        <v>0</v>
      </c>
      <c r="EF82">
        <v>0</v>
      </c>
      <c r="EG82">
        <v>0</v>
      </c>
      <c r="EH82">
        <v>0</v>
      </c>
      <c r="EI82">
        <v>1</v>
      </c>
      <c r="EJ82">
        <v>1</v>
      </c>
      <c r="IM82" t="s">
        <v>1123</v>
      </c>
      <c r="IN82">
        <v>0</v>
      </c>
      <c r="IO82">
        <v>0</v>
      </c>
      <c r="IP82">
        <v>0</v>
      </c>
      <c r="IQ82">
        <v>0</v>
      </c>
      <c r="IR82">
        <v>0</v>
      </c>
      <c r="IS82">
        <v>0</v>
      </c>
      <c r="IT82">
        <v>0</v>
      </c>
      <c r="IU82">
        <v>0</v>
      </c>
      <c r="IV82">
        <v>0</v>
      </c>
      <c r="IW82">
        <v>0</v>
      </c>
      <c r="IX82">
        <v>0</v>
      </c>
      <c r="IY82">
        <v>0</v>
      </c>
      <c r="IZ82">
        <v>0</v>
      </c>
      <c r="JA82">
        <v>0</v>
      </c>
      <c r="JB82">
        <v>0</v>
      </c>
      <c r="JC82">
        <v>1</v>
      </c>
      <c r="JD82">
        <v>1</v>
      </c>
      <c r="JE82">
        <v>3</v>
      </c>
      <c r="TD82" t="s">
        <v>1372</v>
      </c>
      <c r="TE82">
        <v>0</v>
      </c>
      <c r="TF82">
        <v>0</v>
      </c>
      <c r="TG82">
        <v>0</v>
      </c>
      <c r="TH82">
        <v>0</v>
      </c>
      <c r="TI82">
        <v>0</v>
      </c>
      <c r="TJ82">
        <v>0</v>
      </c>
      <c r="TK82">
        <v>0</v>
      </c>
      <c r="TL82">
        <v>0</v>
      </c>
      <c r="TM82">
        <v>0</v>
      </c>
      <c r="TN82">
        <v>0</v>
      </c>
      <c r="TO82">
        <v>0</v>
      </c>
      <c r="TP82">
        <v>0</v>
      </c>
      <c r="TQ82">
        <v>0</v>
      </c>
      <c r="TR82">
        <v>0</v>
      </c>
      <c r="TS82">
        <v>1</v>
      </c>
      <c r="TT82">
        <v>1</v>
      </c>
      <c r="TU82">
        <v>0</v>
      </c>
      <c r="TV82">
        <v>0</v>
      </c>
      <c r="TW82">
        <v>0</v>
      </c>
      <c r="TX82">
        <v>0</v>
      </c>
      <c r="TY82">
        <v>0</v>
      </c>
      <c r="TZ82">
        <v>0</v>
      </c>
      <c r="UA82">
        <v>0</v>
      </c>
      <c r="UB82">
        <v>0</v>
      </c>
      <c r="UC82">
        <v>0</v>
      </c>
      <c r="UD82">
        <v>0</v>
      </c>
      <c r="UE82">
        <v>0</v>
      </c>
      <c r="UF82">
        <v>0</v>
      </c>
      <c r="UG82">
        <v>2</v>
      </c>
      <c r="AAU82" t="s">
        <v>1144</v>
      </c>
      <c r="AAV82">
        <v>1350</v>
      </c>
      <c r="AAW82" t="s">
        <v>1161</v>
      </c>
      <c r="AAZ82">
        <v>15</v>
      </c>
      <c r="ABA82">
        <v>1</v>
      </c>
      <c r="ABB82">
        <v>0</v>
      </c>
      <c r="ABD82" t="s">
        <v>1144</v>
      </c>
      <c r="ABE82">
        <v>650</v>
      </c>
      <c r="ABF82" t="s">
        <v>1161</v>
      </c>
      <c r="ABI82">
        <v>3</v>
      </c>
      <c r="ABJ82">
        <v>1</v>
      </c>
      <c r="ABK82">
        <v>0</v>
      </c>
      <c r="AHD82" t="s">
        <v>1150</v>
      </c>
      <c r="AIY82" t="s">
        <v>1147</v>
      </c>
      <c r="AIZ82">
        <v>1</v>
      </c>
      <c r="AJA82">
        <v>0</v>
      </c>
      <c r="AJB82">
        <v>0</v>
      </c>
      <c r="AJC82">
        <v>0</v>
      </c>
      <c r="AMM82" t="s">
        <v>1219</v>
      </c>
      <c r="AMN82">
        <v>1</v>
      </c>
      <c r="AMO82">
        <v>0</v>
      </c>
      <c r="AMP82">
        <v>0</v>
      </c>
      <c r="AMQ82">
        <v>0</v>
      </c>
      <c r="AMR82">
        <v>0</v>
      </c>
      <c r="AMS82">
        <v>0</v>
      </c>
      <c r="AMU82" t="s">
        <v>1133</v>
      </c>
      <c r="AMV82" t="s">
        <v>1150</v>
      </c>
      <c r="ANG82" t="s">
        <v>1135</v>
      </c>
      <c r="ANH82">
        <v>0</v>
      </c>
      <c r="ANI82">
        <v>0</v>
      </c>
      <c r="ANJ82">
        <v>0</v>
      </c>
      <c r="ANK82">
        <v>0</v>
      </c>
      <c r="ANL82">
        <v>0</v>
      </c>
      <c r="ANM82">
        <v>0</v>
      </c>
      <c r="ANN82">
        <v>0</v>
      </c>
      <c r="ANO82">
        <v>1</v>
      </c>
      <c r="ANP82">
        <v>0</v>
      </c>
      <c r="ANU82">
        <v>384442096</v>
      </c>
      <c r="ANV82" s="2">
        <v>44944.607824074083</v>
      </c>
      <c r="ANY82" t="s">
        <v>1137</v>
      </c>
      <c r="ANZ82" t="s">
        <v>1138</v>
      </c>
    </row>
    <row r="83" spans="1:981 1027:1066" x14ac:dyDescent="0.35">
      <c r="A83">
        <v>82</v>
      </c>
      <c r="B83" t="s">
        <v>1373</v>
      </c>
      <c r="C83" s="98">
        <v>44944</v>
      </c>
      <c r="D83" t="s">
        <v>1210</v>
      </c>
      <c r="E83" s="2">
        <v>44944.532546944443</v>
      </c>
      <c r="F83" s="2">
        <v>44944.535729479161</v>
      </c>
      <c r="G83" t="s">
        <v>1113</v>
      </c>
      <c r="J83" t="s">
        <v>1114</v>
      </c>
      <c r="K83" s="98">
        <v>44944</v>
      </c>
      <c r="L83" t="s">
        <v>1211</v>
      </c>
      <c r="M83" t="s">
        <v>1212</v>
      </c>
      <c r="N83" t="s">
        <v>1213</v>
      </c>
      <c r="O83" t="s">
        <v>1118</v>
      </c>
      <c r="R83" t="s">
        <v>1119</v>
      </c>
      <c r="S83" t="s">
        <v>1214</v>
      </c>
      <c r="U83" t="s">
        <v>1121</v>
      </c>
      <c r="W83" t="s">
        <v>1140</v>
      </c>
      <c r="Z83" t="s">
        <v>1123</v>
      </c>
      <c r="AA83">
        <v>0</v>
      </c>
      <c r="AB83">
        <v>0</v>
      </c>
      <c r="AC83">
        <v>0</v>
      </c>
      <c r="AD83">
        <v>1</v>
      </c>
      <c r="AE83">
        <v>1</v>
      </c>
      <c r="ED83" t="s">
        <v>1123</v>
      </c>
      <c r="EE83">
        <v>0</v>
      </c>
      <c r="EF83">
        <v>0</v>
      </c>
      <c r="EG83">
        <v>0</v>
      </c>
      <c r="EH83">
        <v>0</v>
      </c>
      <c r="EI83">
        <v>1</v>
      </c>
      <c r="EJ83">
        <v>1</v>
      </c>
      <c r="IM83" t="s">
        <v>1123</v>
      </c>
      <c r="IN83">
        <v>0</v>
      </c>
      <c r="IO83">
        <v>0</v>
      </c>
      <c r="IP83">
        <v>0</v>
      </c>
      <c r="IQ83">
        <v>0</v>
      </c>
      <c r="IR83">
        <v>0</v>
      </c>
      <c r="IS83">
        <v>0</v>
      </c>
      <c r="IT83">
        <v>0</v>
      </c>
      <c r="IU83">
        <v>0</v>
      </c>
      <c r="IV83">
        <v>0</v>
      </c>
      <c r="IW83">
        <v>0</v>
      </c>
      <c r="IX83">
        <v>0</v>
      </c>
      <c r="IY83">
        <v>0</v>
      </c>
      <c r="IZ83">
        <v>0</v>
      </c>
      <c r="JA83">
        <v>0</v>
      </c>
      <c r="JB83">
        <v>0</v>
      </c>
      <c r="JC83">
        <v>1</v>
      </c>
      <c r="JD83">
        <v>1</v>
      </c>
      <c r="JE83">
        <v>3</v>
      </c>
      <c r="TD83" t="s">
        <v>1372</v>
      </c>
      <c r="TE83">
        <v>0</v>
      </c>
      <c r="TF83">
        <v>0</v>
      </c>
      <c r="TG83">
        <v>0</v>
      </c>
      <c r="TH83">
        <v>0</v>
      </c>
      <c r="TI83">
        <v>0</v>
      </c>
      <c r="TJ83">
        <v>0</v>
      </c>
      <c r="TK83">
        <v>0</v>
      </c>
      <c r="TL83">
        <v>0</v>
      </c>
      <c r="TM83">
        <v>0</v>
      </c>
      <c r="TN83">
        <v>0</v>
      </c>
      <c r="TO83">
        <v>0</v>
      </c>
      <c r="TP83">
        <v>0</v>
      </c>
      <c r="TQ83">
        <v>0</v>
      </c>
      <c r="TR83">
        <v>0</v>
      </c>
      <c r="TS83">
        <v>1</v>
      </c>
      <c r="TT83">
        <v>1</v>
      </c>
      <c r="TU83">
        <v>0</v>
      </c>
      <c r="TV83">
        <v>0</v>
      </c>
      <c r="TW83">
        <v>0</v>
      </c>
      <c r="TX83">
        <v>0</v>
      </c>
      <c r="TY83">
        <v>0</v>
      </c>
      <c r="TZ83">
        <v>0</v>
      </c>
      <c r="UA83">
        <v>0</v>
      </c>
      <c r="UB83">
        <v>0</v>
      </c>
      <c r="UC83">
        <v>0</v>
      </c>
      <c r="UD83">
        <v>0</v>
      </c>
      <c r="UE83">
        <v>0</v>
      </c>
      <c r="UF83">
        <v>0</v>
      </c>
      <c r="UG83">
        <v>2</v>
      </c>
      <c r="AAU83" t="s">
        <v>1144</v>
      </c>
      <c r="AAV83">
        <v>1300</v>
      </c>
      <c r="AAW83" t="s">
        <v>1161</v>
      </c>
      <c r="AAZ83">
        <v>20</v>
      </c>
      <c r="ABA83">
        <v>1</v>
      </c>
      <c r="ABB83">
        <v>0</v>
      </c>
      <c r="ABD83" t="s">
        <v>1144</v>
      </c>
      <c r="ABE83">
        <v>600</v>
      </c>
      <c r="ABF83" t="s">
        <v>1161</v>
      </c>
      <c r="ABI83">
        <v>10</v>
      </c>
      <c r="ABJ83">
        <v>1</v>
      </c>
      <c r="ABK83">
        <v>0</v>
      </c>
      <c r="AHD83" t="s">
        <v>1150</v>
      </c>
      <c r="AIY83" t="s">
        <v>1147</v>
      </c>
      <c r="AIZ83">
        <v>1</v>
      </c>
      <c r="AJA83">
        <v>0</v>
      </c>
      <c r="AJB83">
        <v>0</v>
      </c>
      <c r="AJC83">
        <v>0</v>
      </c>
      <c r="AMM83" t="s">
        <v>1219</v>
      </c>
      <c r="AMN83">
        <v>1</v>
      </c>
      <c r="AMO83">
        <v>0</v>
      </c>
      <c r="AMP83">
        <v>0</v>
      </c>
      <c r="AMQ83">
        <v>0</v>
      </c>
      <c r="AMR83">
        <v>0</v>
      </c>
      <c r="AMS83">
        <v>0</v>
      </c>
      <c r="AMU83" t="s">
        <v>1133</v>
      </c>
      <c r="AMV83" t="s">
        <v>1150</v>
      </c>
      <c r="ANG83" t="s">
        <v>1135</v>
      </c>
      <c r="ANH83">
        <v>0</v>
      </c>
      <c r="ANI83">
        <v>0</v>
      </c>
      <c r="ANJ83">
        <v>0</v>
      </c>
      <c r="ANK83">
        <v>0</v>
      </c>
      <c r="ANL83">
        <v>0</v>
      </c>
      <c r="ANM83">
        <v>0</v>
      </c>
      <c r="ANN83">
        <v>0</v>
      </c>
      <c r="ANO83">
        <v>1</v>
      </c>
      <c r="ANP83">
        <v>0</v>
      </c>
      <c r="ANU83">
        <v>384442113</v>
      </c>
      <c r="ANV83" s="2">
        <v>44944.607847222222</v>
      </c>
      <c r="ANY83" t="s">
        <v>1137</v>
      </c>
      <c r="ANZ83" t="s">
        <v>1138</v>
      </c>
    </row>
    <row r="84" spans="1:981 1027:1066" x14ac:dyDescent="0.35">
      <c r="A84">
        <v>83</v>
      </c>
      <c r="B84" t="s">
        <v>1374</v>
      </c>
      <c r="C84" s="98">
        <v>44944</v>
      </c>
      <c r="D84" t="s">
        <v>1210</v>
      </c>
      <c r="E84" s="2">
        <v>44944.539301064811</v>
      </c>
      <c r="F84" s="2">
        <v>44944.563335266197</v>
      </c>
      <c r="G84" t="s">
        <v>1113</v>
      </c>
      <c r="J84" t="s">
        <v>1114</v>
      </c>
      <c r="K84" s="98">
        <v>44944</v>
      </c>
      <c r="L84" t="s">
        <v>1211</v>
      </c>
      <c r="M84" t="s">
        <v>1212</v>
      </c>
      <c r="N84" t="s">
        <v>1213</v>
      </c>
      <c r="O84" t="s">
        <v>1118</v>
      </c>
      <c r="R84" t="s">
        <v>1119</v>
      </c>
      <c r="S84" t="s">
        <v>1214</v>
      </c>
      <c r="U84" t="s">
        <v>1121</v>
      </c>
      <c r="W84" t="s">
        <v>1140</v>
      </c>
      <c r="Z84" t="s">
        <v>1123</v>
      </c>
      <c r="AA84">
        <v>0</v>
      </c>
      <c r="AB84">
        <v>0</v>
      </c>
      <c r="AC84">
        <v>0</v>
      </c>
      <c r="AD84">
        <v>1</v>
      </c>
      <c r="AE84">
        <v>1</v>
      </c>
      <c r="ED84" t="s">
        <v>1123</v>
      </c>
      <c r="EE84">
        <v>0</v>
      </c>
      <c r="EF84">
        <v>0</v>
      </c>
      <c r="EG84">
        <v>0</v>
      </c>
      <c r="EH84">
        <v>0</v>
      </c>
      <c r="EI84">
        <v>1</v>
      </c>
      <c r="EJ84">
        <v>1</v>
      </c>
      <c r="IM84" t="s">
        <v>1123</v>
      </c>
      <c r="IN84">
        <v>0</v>
      </c>
      <c r="IO84">
        <v>0</v>
      </c>
      <c r="IP84">
        <v>0</v>
      </c>
      <c r="IQ84">
        <v>0</v>
      </c>
      <c r="IR84">
        <v>0</v>
      </c>
      <c r="IS84">
        <v>0</v>
      </c>
      <c r="IT84">
        <v>0</v>
      </c>
      <c r="IU84">
        <v>0</v>
      </c>
      <c r="IV84">
        <v>0</v>
      </c>
      <c r="IW84">
        <v>0</v>
      </c>
      <c r="IX84">
        <v>0</v>
      </c>
      <c r="IY84">
        <v>0</v>
      </c>
      <c r="IZ84">
        <v>0</v>
      </c>
      <c r="JA84">
        <v>0</v>
      </c>
      <c r="JB84">
        <v>0</v>
      </c>
      <c r="JC84">
        <v>1</v>
      </c>
      <c r="JD84">
        <v>1</v>
      </c>
      <c r="JE84">
        <v>3</v>
      </c>
      <c r="TD84" t="s">
        <v>1375</v>
      </c>
      <c r="TE84">
        <v>0</v>
      </c>
      <c r="TF84">
        <v>0</v>
      </c>
      <c r="TG84">
        <v>0</v>
      </c>
      <c r="TH84">
        <v>0</v>
      </c>
      <c r="TI84">
        <v>0</v>
      </c>
      <c r="TJ84">
        <v>0</v>
      </c>
      <c r="TK84">
        <v>1</v>
      </c>
      <c r="TL84">
        <v>1</v>
      </c>
      <c r="TM84">
        <v>1</v>
      </c>
      <c r="TN84">
        <v>1</v>
      </c>
      <c r="TO84">
        <v>1</v>
      </c>
      <c r="TP84">
        <v>0</v>
      </c>
      <c r="TQ84">
        <v>0</v>
      </c>
      <c r="TR84">
        <v>0</v>
      </c>
      <c r="TS84">
        <v>0</v>
      </c>
      <c r="TT84">
        <v>0</v>
      </c>
      <c r="TU84">
        <v>0</v>
      </c>
      <c r="TV84">
        <v>0</v>
      </c>
      <c r="TW84">
        <v>0</v>
      </c>
      <c r="TX84">
        <v>0</v>
      </c>
      <c r="TY84">
        <v>1</v>
      </c>
      <c r="TZ84">
        <v>1</v>
      </c>
      <c r="UA84">
        <v>1</v>
      </c>
      <c r="UB84">
        <v>0</v>
      </c>
      <c r="UC84">
        <v>0</v>
      </c>
      <c r="UD84">
        <v>0</v>
      </c>
      <c r="UE84">
        <v>0</v>
      </c>
      <c r="UF84">
        <v>0</v>
      </c>
      <c r="UG84">
        <v>8</v>
      </c>
      <c r="XU84" t="s">
        <v>1125</v>
      </c>
      <c r="XV84" t="s">
        <v>1376</v>
      </c>
      <c r="XW84">
        <v>1</v>
      </c>
      <c r="XX84">
        <v>1</v>
      </c>
      <c r="XY84">
        <v>1</v>
      </c>
      <c r="XZ84">
        <v>425</v>
      </c>
      <c r="YA84">
        <v>1250</v>
      </c>
      <c r="YB84">
        <v>8750</v>
      </c>
      <c r="YC84" t="s">
        <v>1161</v>
      </c>
      <c r="YF84">
        <v>20</v>
      </c>
      <c r="YG84">
        <v>2</v>
      </c>
      <c r="YH84">
        <v>0</v>
      </c>
      <c r="YJ84" t="s">
        <v>1144</v>
      </c>
      <c r="YK84">
        <v>500</v>
      </c>
      <c r="YL84" t="s">
        <v>1161</v>
      </c>
      <c r="YO84">
        <v>3</v>
      </c>
      <c r="YP84">
        <v>1</v>
      </c>
      <c r="YQ84">
        <v>0</v>
      </c>
      <c r="YS84" t="s">
        <v>1144</v>
      </c>
      <c r="YT84">
        <v>850</v>
      </c>
      <c r="YU84" t="s">
        <v>1161</v>
      </c>
      <c r="YX84">
        <v>20</v>
      </c>
      <c r="YY84">
        <v>2</v>
      </c>
      <c r="YZ84">
        <v>0</v>
      </c>
      <c r="ZB84" t="s">
        <v>1144</v>
      </c>
      <c r="ZC84">
        <v>300</v>
      </c>
      <c r="ZD84" t="s">
        <v>1161</v>
      </c>
      <c r="ZG84">
        <v>10</v>
      </c>
      <c r="ZH84">
        <v>2</v>
      </c>
      <c r="ZI84">
        <v>0</v>
      </c>
      <c r="ZK84" t="s">
        <v>1322</v>
      </c>
      <c r="ADU84" t="s">
        <v>1144</v>
      </c>
      <c r="ADV84" t="s">
        <v>1377</v>
      </c>
      <c r="ADW84">
        <v>0</v>
      </c>
      <c r="ADX84">
        <v>1</v>
      </c>
      <c r="ADY84">
        <v>1</v>
      </c>
      <c r="AEA84">
        <v>600</v>
      </c>
      <c r="AEB84">
        <v>200</v>
      </c>
      <c r="AEC84" t="s">
        <v>1161</v>
      </c>
      <c r="AEF84">
        <v>10</v>
      </c>
      <c r="AEG84">
        <v>2</v>
      </c>
      <c r="AEH84">
        <v>0</v>
      </c>
      <c r="AEJ84" t="s">
        <v>1144</v>
      </c>
      <c r="AEK84" t="s">
        <v>1352</v>
      </c>
      <c r="AEL84">
        <v>0</v>
      </c>
      <c r="AEM84">
        <v>1</v>
      </c>
      <c r="AEO84">
        <v>200</v>
      </c>
      <c r="AEP84" t="s">
        <v>1218</v>
      </c>
      <c r="AES84">
        <v>3</v>
      </c>
      <c r="AET84">
        <v>1</v>
      </c>
      <c r="AEU84">
        <v>0</v>
      </c>
      <c r="AEW84" t="s">
        <v>1144</v>
      </c>
      <c r="AEX84" t="s">
        <v>1352</v>
      </c>
      <c r="AEY84">
        <v>0</v>
      </c>
      <c r="AEZ84">
        <v>1</v>
      </c>
      <c r="AFB84">
        <v>200</v>
      </c>
      <c r="AFC84" t="s">
        <v>1218</v>
      </c>
      <c r="AFF84">
        <v>3</v>
      </c>
      <c r="AFG84">
        <v>1</v>
      </c>
      <c r="AFH84">
        <v>0</v>
      </c>
      <c r="AHD84" t="s">
        <v>1121</v>
      </c>
      <c r="AHF84" t="s">
        <v>1353</v>
      </c>
      <c r="AHG84">
        <v>0</v>
      </c>
      <c r="AHH84">
        <v>0</v>
      </c>
      <c r="AHI84">
        <v>0</v>
      </c>
      <c r="AHJ84">
        <v>0</v>
      </c>
      <c r="AHK84">
        <v>0</v>
      </c>
      <c r="AHL84">
        <v>0</v>
      </c>
      <c r="AHM84">
        <v>0</v>
      </c>
      <c r="AHN84">
        <v>0</v>
      </c>
      <c r="AHO84">
        <v>0</v>
      </c>
      <c r="AHP84">
        <v>0</v>
      </c>
      <c r="AHQ84">
        <v>1</v>
      </c>
      <c r="AHR84">
        <v>0</v>
      </c>
      <c r="AHS84">
        <v>0</v>
      </c>
      <c r="AHT84">
        <v>0</v>
      </c>
      <c r="AHU84">
        <v>0</v>
      </c>
      <c r="AHV84">
        <v>0</v>
      </c>
      <c r="AHW84">
        <v>0</v>
      </c>
      <c r="AHX84">
        <v>0</v>
      </c>
      <c r="AHY84">
        <v>0</v>
      </c>
      <c r="AHZ84">
        <v>0</v>
      </c>
      <c r="AIA84">
        <v>0</v>
      </c>
      <c r="AIB84">
        <v>0</v>
      </c>
      <c r="AIC84">
        <v>0</v>
      </c>
      <c r="AID84">
        <v>0</v>
      </c>
      <c r="AIE84">
        <v>0</v>
      </c>
      <c r="AIF84">
        <v>0</v>
      </c>
      <c r="AIG84">
        <v>0</v>
      </c>
      <c r="AIH84">
        <v>0</v>
      </c>
      <c r="AIJ84" t="s">
        <v>1354</v>
      </c>
      <c r="AIK84">
        <v>0</v>
      </c>
      <c r="AIL84">
        <v>0</v>
      </c>
      <c r="AIM84">
        <v>0</v>
      </c>
      <c r="AIN84">
        <v>0</v>
      </c>
      <c r="AIO84">
        <v>1</v>
      </c>
      <c r="AIP84">
        <v>0</v>
      </c>
      <c r="AIQ84">
        <v>0</v>
      </c>
      <c r="AIR84">
        <v>0</v>
      </c>
      <c r="AIS84">
        <v>0</v>
      </c>
      <c r="AIT84">
        <v>0</v>
      </c>
      <c r="AIU84">
        <v>0</v>
      </c>
      <c r="AIV84">
        <v>0</v>
      </c>
      <c r="AIY84" t="s">
        <v>1130</v>
      </c>
      <c r="AIZ84">
        <v>0</v>
      </c>
      <c r="AJA84">
        <v>1</v>
      </c>
      <c r="AJB84">
        <v>0</v>
      </c>
      <c r="AJC84">
        <v>0</v>
      </c>
      <c r="AJD84" t="s">
        <v>1378</v>
      </c>
      <c r="AJE84">
        <v>0</v>
      </c>
      <c r="AJF84">
        <v>0</v>
      </c>
      <c r="AJG84">
        <v>0</v>
      </c>
      <c r="AJH84">
        <v>0</v>
      </c>
      <c r="AJI84">
        <v>0</v>
      </c>
      <c r="AJJ84">
        <v>0</v>
      </c>
      <c r="AJK84">
        <v>0</v>
      </c>
      <c r="AJL84">
        <v>1</v>
      </c>
      <c r="AJM84">
        <v>1</v>
      </c>
      <c r="AJN84">
        <v>0</v>
      </c>
      <c r="AJO84">
        <v>0</v>
      </c>
      <c r="AJP84">
        <v>0</v>
      </c>
      <c r="AJQ84">
        <v>0</v>
      </c>
      <c r="AJR84">
        <v>0</v>
      </c>
      <c r="AJS84">
        <v>0</v>
      </c>
      <c r="AJT84">
        <v>0</v>
      </c>
      <c r="AJU84">
        <v>0</v>
      </c>
      <c r="AJV84">
        <v>0</v>
      </c>
      <c r="AJW84">
        <v>0</v>
      </c>
      <c r="AJX84">
        <v>0</v>
      </c>
      <c r="AJY84">
        <v>1</v>
      </c>
      <c r="AJZ84">
        <v>0</v>
      </c>
      <c r="AKA84">
        <v>0</v>
      </c>
      <c r="AKB84">
        <v>0</v>
      </c>
      <c r="AKC84">
        <v>0</v>
      </c>
      <c r="AKD84">
        <v>0</v>
      </c>
      <c r="AKE84">
        <v>0</v>
      </c>
      <c r="AKF84">
        <v>0</v>
      </c>
      <c r="AKG84" t="s">
        <v>1131</v>
      </c>
      <c r="AKH84">
        <v>0</v>
      </c>
      <c r="AKI84">
        <v>0</v>
      </c>
      <c r="AKJ84">
        <v>0</v>
      </c>
      <c r="AKK84">
        <v>0</v>
      </c>
      <c r="AKL84">
        <v>0</v>
      </c>
      <c r="AKM84">
        <v>1</v>
      </c>
      <c r="AKN84">
        <v>0</v>
      </c>
      <c r="AKO84">
        <v>0</v>
      </c>
      <c r="AKP84">
        <v>0</v>
      </c>
      <c r="AKQ84">
        <v>0</v>
      </c>
      <c r="AKR84">
        <v>0</v>
      </c>
      <c r="AKS84">
        <v>0</v>
      </c>
      <c r="AMM84" t="s">
        <v>1219</v>
      </c>
      <c r="AMN84">
        <v>1</v>
      </c>
      <c r="AMO84">
        <v>0</v>
      </c>
      <c r="AMP84">
        <v>0</v>
      </c>
      <c r="AMQ84">
        <v>0</v>
      </c>
      <c r="AMR84">
        <v>0</v>
      </c>
      <c r="AMS84">
        <v>0</v>
      </c>
      <c r="AMU84" t="s">
        <v>1133</v>
      </c>
      <c r="AMV84" t="s">
        <v>1150</v>
      </c>
      <c r="ANG84" t="s">
        <v>1135</v>
      </c>
      <c r="ANH84">
        <v>0</v>
      </c>
      <c r="ANI84">
        <v>0</v>
      </c>
      <c r="ANJ84">
        <v>0</v>
      </c>
      <c r="ANK84">
        <v>0</v>
      </c>
      <c r="ANL84">
        <v>0</v>
      </c>
      <c r="ANM84">
        <v>0</v>
      </c>
      <c r="ANN84">
        <v>0</v>
      </c>
      <c r="ANO84">
        <v>1</v>
      </c>
      <c r="ANP84">
        <v>0</v>
      </c>
      <c r="ANU84">
        <v>384442129</v>
      </c>
      <c r="ANV84" s="2">
        <v>44944.607870370368</v>
      </c>
      <c r="ANY84" t="s">
        <v>1137</v>
      </c>
      <c r="ANZ84" t="s">
        <v>1138</v>
      </c>
    </row>
    <row r="85" spans="1:981 1027:1066" x14ac:dyDescent="0.35">
      <c r="A85">
        <v>84</v>
      </c>
      <c r="B85" t="s">
        <v>1379</v>
      </c>
      <c r="C85" s="98">
        <v>44944</v>
      </c>
      <c r="D85" t="s">
        <v>1210</v>
      </c>
      <c r="E85" s="2">
        <v>44944.574618136568</v>
      </c>
      <c r="F85" s="2">
        <v>44944.58756083333</v>
      </c>
      <c r="G85" t="s">
        <v>1113</v>
      </c>
      <c r="J85" t="s">
        <v>1114</v>
      </c>
      <c r="K85" s="98">
        <v>44944</v>
      </c>
      <c r="L85" t="s">
        <v>1211</v>
      </c>
      <c r="M85" t="s">
        <v>1212</v>
      </c>
      <c r="N85" t="s">
        <v>1213</v>
      </c>
      <c r="O85" t="s">
        <v>1118</v>
      </c>
      <c r="R85" t="s">
        <v>1119</v>
      </c>
      <c r="S85" t="s">
        <v>1214</v>
      </c>
      <c r="U85" t="s">
        <v>1121</v>
      </c>
      <c r="W85" t="s">
        <v>1140</v>
      </c>
      <c r="Z85" t="s">
        <v>1123</v>
      </c>
      <c r="AA85">
        <v>0</v>
      </c>
      <c r="AB85">
        <v>0</v>
      </c>
      <c r="AC85">
        <v>0</v>
      </c>
      <c r="AD85">
        <v>1</v>
      </c>
      <c r="AE85">
        <v>1</v>
      </c>
      <c r="ED85" t="s">
        <v>1123</v>
      </c>
      <c r="EE85">
        <v>0</v>
      </c>
      <c r="EF85">
        <v>0</v>
      </c>
      <c r="EG85">
        <v>0</v>
      </c>
      <c r="EH85">
        <v>0</v>
      </c>
      <c r="EI85">
        <v>1</v>
      </c>
      <c r="EJ85">
        <v>1</v>
      </c>
      <c r="IM85" t="s">
        <v>1123</v>
      </c>
      <c r="IN85">
        <v>0</v>
      </c>
      <c r="IO85">
        <v>0</v>
      </c>
      <c r="IP85">
        <v>0</v>
      </c>
      <c r="IQ85">
        <v>0</v>
      </c>
      <c r="IR85">
        <v>0</v>
      </c>
      <c r="IS85">
        <v>0</v>
      </c>
      <c r="IT85">
        <v>0</v>
      </c>
      <c r="IU85">
        <v>0</v>
      </c>
      <c r="IV85">
        <v>0</v>
      </c>
      <c r="IW85">
        <v>0</v>
      </c>
      <c r="IX85">
        <v>0</v>
      </c>
      <c r="IY85">
        <v>0</v>
      </c>
      <c r="IZ85">
        <v>0</v>
      </c>
      <c r="JA85">
        <v>0</v>
      </c>
      <c r="JB85">
        <v>0</v>
      </c>
      <c r="JC85">
        <v>1</v>
      </c>
      <c r="JD85">
        <v>1</v>
      </c>
      <c r="JE85">
        <v>3</v>
      </c>
      <c r="TD85" t="s">
        <v>1380</v>
      </c>
      <c r="TE85">
        <v>0</v>
      </c>
      <c r="TF85">
        <v>0</v>
      </c>
      <c r="TG85">
        <v>0</v>
      </c>
      <c r="TH85">
        <v>0</v>
      </c>
      <c r="TI85">
        <v>0</v>
      </c>
      <c r="TJ85">
        <v>0</v>
      </c>
      <c r="TK85">
        <v>1</v>
      </c>
      <c r="TL85">
        <v>1</v>
      </c>
      <c r="TM85">
        <v>0</v>
      </c>
      <c r="TN85">
        <v>0</v>
      </c>
      <c r="TO85">
        <v>0</v>
      </c>
      <c r="TP85">
        <v>0</v>
      </c>
      <c r="TQ85">
        <v>0</v>
      </c>
      <c r="TR85">
        <v>0</v>
      </c>
      <c r="TS85">
        <v>0</v>
      </c>
      <c r="TT85">
        <v>0</v>
      </c>
      <c r="TU85">
        <v>0</v>
      </c>
      <c r="TV85">
        <v>0</v>
      </c>
      <c r="TW85">
        <v>0</v>
      </c>
      <c r="TX85">
        <v>0</v>
      </c>
      <c r="TY85">
        <v>0</v>
      </c>
      <c r="TZ85">
        <v>0</v>
      </c>
      <c r="UA85">
        <v>0</v>
      </c>
      <c r="UB85">
        <v>0</v>
      </c>
      <c r="UC85">
        <v>0</v>
      </c>
      <c r="UD85">
        <v>0</v>
      </c>
      <c r="UE85">
        <v>0</v>
      </c>
      <c r="UF85">
        <v>0</v>
      </c>
      <c r="UG85">
        <v>2</v>
      </c>
      <c r="XU85" t="s">
        <v>1144</v>
      </c>
      <c r="XV85" t="s">
        <v>1376</v>
      </c>
      <c r="XW85">
        <v>1</v>
      </c>
      <c r="XX85">
        <v>1</v>
      </c>
      <c r="XY85">
        <v>1</v>
      </c>
      <c r="XZ85">
        <v>425</v>
      </c>
      <c r="YA85">
        <v>1250</v>
      </c>
      <c r="YB85">
        <v>8750</v>
      </c>
      <c r="YC85" t="s">
        <v>1161</v>
      </c>
      <c r="YF85">
        <v>25</v>
      </c>
      <c r="YG85">
        <v>1</v>
      </c>
      <c r="YH85">
        <v>0</v>
      </c>
      <c r="YJ85" t="s">
        <v>1144</v>
      </c>
      <c r="YK85">
        <v>500</v>
      </c>
      <c r="YL85" t="s">
        <v>1161</v>
      </c>
      <c r="YO85">
        <v>4</v>
      </c>
      <c r="YP85">
        <v>1</v>
      </c>
      <c r="YQ85">
        <v>0</v>
      </c>
      <c r="AHD85" t="s">
        <v>1121</v>
      </c>
      <c r="AHF85" t="s">
        <v>1381</v>
      </c>
      <c r="AHG85">
        <v>0</v>
      </c>
      <c r="AHH85">
        <v>0</v>
      </c>
      <c r="AHI85">
        <v>0</v>
      </c>
      <c r="AHJ85">
        <v>0</v>
      </c>
      <c r="AHK85">
        <v>0</v>
      </c>
      <c r="AHL85">
        <v>0</v>
      </c>
      <c r="AHM85">
        <v>0</v>
      </c>
      <c r="AHN85">
        <v>1</v>
      </c>
      <c r="AHO85">
        <v>0</v>
      </c>
      <c r="AHP85">
        <v>0</v>
      </c>
      <c r="AHQ85">
        <v>0</v>
      </c>
      <c r="AHR85">
        <v>0</v>
      </c>
      <c r="AHS85">
        <v>0</v>
      </c>
      <c r="AHT85">
        <v>0</v>
      </c>
      <c r="AHU85">
        <v>0</v>
      </c>
      <c r="AHV85">
        <v>0</v>
      </c>
      <c r="AHW85">
        <v>0</v>
      </c>
      <c r="AHX85">
        <v>0</v>
      </c>
      <c r="AHY85">
        <v>0</v>
      </c>
      <c r="AHZ85">
        <v>0</v>
      </c>
      <c r="AIA85">
        <v>0</v>
      </c>
      <c r="AIB85">
        <v>0</v>
      </c>
      <c r="AIC85">
        <v>0</v>
      </c>
      <c r="AID85">
        <v>0</v>
      </c>
      <c r="AIE85">
        <v>0</v>
      </c>
      <c r="AIF85">
        <v>0</v>
      </c>
      <c r="AIG85">
        <v>0</v>
      </c>
      <c r="AIH85">
        <v>0</v>
      </c>
      <c r="AIJ85" t="s">
        <v>1253</v>
      </c>
      <c r="AIK85">
        <v>0</v>
      </c>
      <c r="AIL85">
        <v>0</v>
      </c>
      <c r="AIM85">
        <v>1</v>
      </c>
      <c r="AIN85">
        <v>0</v>
      </c>
      <c r="AIO85">
        <v>0</v>
      </c>
      <c r="AIP85">
        <v>0</v>
      </c>
      <c r="AIQ85">
        <v>0</v>
      </c>
      <c r="AIR85">
        <v>0</v>
      </c>
      <c r="AIS85">
        <v>0</v>
      </c>
      <c r="AIT85">
        <v>0</v>
      </c>
      <c r="AIU85">
        <v>0</v>
      </c>
      <c r="AIV85">
        <v>0</v>
      </c>
      <c r="AIY85" t="s">
        <v>1130</v>
      </c>
      <c r="AIZ85">
        <v>0</v>
      </c>
      <c r="AJA85">
        <v>1</v>
      </c>
      <c r="AJB85">
        <v>0</v>
      </c>
      <c r="AJC85">
        <v>0</v>
      </c>
      <c r="AJD85" t="s">
        <v>1381</v>
      </c>
      <c r="AJE85">
        <v>0</v>
      </c>
      <c r="AJF85">
        <v>0</v>
      </c>
      <c r="AJG85">
        <v>0</v>
      </c>
      <c r="AJH85">
        <v>0</v>
      </c>
      <c r="AJI85">
        <v>0</v>
      </c>
      <c r="AJJ85">
        <v>0</v>
      </c>
      <c r="AJK85">
        <v>0</v>
      </c>
      <c r="AJL85">
        <v>1</v>
      </c>
      <c r="AJM85">
        <v>0</v>
      </c>
      <c r="AJN85">
        <v>0</v>
      </c>
      <c r="AJO85">
        <v>0</v>
      </c>
      <c r="AJP85">
        <v>0</v>
      </c>
      <c r="AJQ85">
        <v>0</v>
      </c>
      <c r="AJR85">
        <v>0</v>
      </c>
      <c r="AJS85">
        <v>0</v>
      </c>
      <c r="AJT85">
        <v>0</v>
      </c>
      <c r="AJU85">
        <v>0</v>
      </c>
      <c r="AJV85">
        <v>0</v>
      </c>
      <c r="AJW85">
        <v>0</v>
      </c>
      <c r="AJX85">
        <v>0</v>
      </c>
      <c r="AJY85">
        <v>0</v>
      </c>
      <c r="AJZ85">
        <v>0</v>
      </c>
      <c r="AKA85">
        <v>0</v>
      </c>
      <c r="AKB85">
        <v>0</v>
      </c>
      <c r="AKC85">
        <v>0</v>
      </c>
      <c r="AKD85">
        <v>0</v>
      </c>
      <c r="AKE85">
        <v>0</v>
      </c>
      <c r="AKF85">
        <v>0</v>
      </c>
      <c r="AKG85" t="s">
        <v>1258</v>
      </c>
      <c r="AKH85">
        <v>1</v>
      </c>
      <c r="AKI85">
        <v>0</v>
      </c>
      <c r="AKJ85">
        <v>0</v>
      </c>
      <c r="AKK85">
        <v>0</v>
      </c>
      <c r="AKL85">
        <v>0</v>
      </c>
      <c r="AKM85">
        <v>0</v>
      </c>
      <c r="AKN85">
        <v>0</v>
      </c>
      <c r="AKO85">
        <v>0</v>
      </c>
      <c r="AKP85">
        <v>0</v>
      </c>
      <c r="AKQ85">
        <v>0</v>
      </c>
      <c r="AKR85">
        <v>0</v>
      </c>
      <c r="AKS85">
        <v>0</v>
      </c>
      <c r="AMM85" t="s">
        <v>1219</v>
      </c>
      <c r="AMN85">
        <v>1</v>
      </c>
      <c r="AMO85">
        <v>0</v>
      </c>
      <c r="AMP85">
        <v>0</v>
      </c>
      <c r="AMQ85">
        <v>0</v>
      </c>
      <c r="AMR85">
        <v>0</v>
      </c>
      <c r="AMS85">
        <v>0</v>
      </c>
      <c r="AMU85" t="s">
        <v>1133</v>
      </c>
      <c r="AMV85" t="s">
        <v>1150</v>
      </c>
      <c r="ANG85" t="s">
        <v>1135</v>
      </c>
      <c r="ANH85">
        <v>0</v>
      </c>
      <c r="ANI85">
        <v>0</v>
      </c>
      <c r="ANJ85">
        <v>0</v>
      </c>
      <c r="ANK85">
        <v>0</v>
      </c>
      <c r="ANL85">
        <v>0</v>
      </c>
      <c r="ANM85">
        <v>0</v>
      </c>
      <c r="ANN85">
        <v>0</v>
      </c>
      <c r="ANO85">
        <v>1</v>
      </c>
      <c r="ANP85">
        <v>0</v>
      </c>
      <c r="ANU85">
        <v>384442142</v>
      </c>
      <c r="ANV85" s="2">
        <v>44944.607893518521</v>
      </c>
      <c r="ANY85" t="s">
        <v>1137</v>
      </c>
      <c r="ANZ85" t="s">
        <v>1138</v>
      </c>
    </row>
    <row r="86" spans="1:981 1027:1066" x14ac:dyDescent="0.35">
      <c r="A86">
        <v>85</v>
      </c>
      <c r="B86" t="s">
        <v>1382</v>
      </c>
      <c r="C86" s="98">
        <v>44944</v>
      </c>
      <c r="D86" t="s">
        <v>1210</v>
      </c>
      <c r="E86" s="2">
        <v>44944.414941793977</v>
      </c>
      <c r="F86" s="2">
        <v>44944.427429930547</v>
      </c>
      <c r="G86" t="s">
        <v>1113</v>
      </c>
      <c r="J86" t="s">
        <v>1114</v>
      </c>
      <c r="K86" s="98">
        <v>44944</v>
      </c>
      <c r="L86" t="s">
        <v>1211</v>
      </c>
      <c r="M86" t="s">
        <v>1212</v>
      </c>
      <c r="N86" t="s">
        <v>1213</v>
      </c>
      <c r="O86" t="s">
        <v>1118</v>
      </c>
      <c r="R86" t="s">
        <v>1119</v>
      </c>
      <c r="S86" t="s">
        <v>1214</v>
      </c>
      <c r="U86" t="s">
        <v>1121</v>
      </c>
      <c r="W86" t="s">
        <v>1140</v>
      </c>
      <c r="Z86" t="s">
        <v>1123</v>
      </c>
      <c r="AA86">
        <v>0</v>
      </c>
      <c r="AB86">
        <v>0</v>
      </c>
      <c r="AC86">
        <v>0</v>
      </c>
      <c r="AD86">
        <v>1</v>
      </c>
      <c r="AE86">
        <v>1</v>
      </c>
      <c r="ED86" t="s">
        <v>1123</v>
      </c>
      <c r="EE86">
        <v>0</v>
      </c>
      <c r="EF86">
        <v>0</v>
      </c>
      <c r="EG86">
        <v>0</v>
      </c>
      <c r="EH86">
        <v>0</v>
      </c>
      <c r="EI86">
        <v>1</v>
      </c>
      <c r="EJ86">
        <v>1</v>
      </c>
      <c r="IM86" t="s">
        <v>1123</v>
      </c>
      <c r="IN86">
        <v>0</v>
      </c>
      <c r="IO86">
        <v>0</v>
      </c>
      <c r="IP86">
        <v>0</v>
      </c>
      <c r="IQ86">
        <v>0</v>
      </c>
      <c r="IR86">
        <v>0</v>
      </c>
      <c r="IS86">
        <v>0</v>
      </c>
      <c r="IT86">
        <v>0</v>
      </c>
      <c r="IU86">
        <v>0</v>
      </c>
      <c r="IV86">
        <v>0</v>
      </c>
      <c r="IW86">
        <v>0</v>
      </c>
      <c r="IX86">
        <v>0</v>
      </c>
      <c r="IY86">
        <v>0</v>
      </c>
      <c r="IZ86">
        <v>0</v>
      </c>
      <c r="JA86">
        <v>0</v>
      </c>
      <c r="JB86">
        <v>0</v>
      </c>
      <c r="JC86">
        <v>1</v>
      </c>
      <c r="JD86">
        <v>1</v>
      </c>
      <c r="JE86">
        <v>3</v>
      </c>
      <c r="TD86" t="s">
        <v>1383</v>
      </c>
      <c r="TE86">
        <v>0</v>
      </c>
      <c r="TF86">
        <v>0</v>
      </c>
      <c r="TG86">
        <v>0</v>
      </c>
      <c r="TH86">
        <v>0</v>
      </c>
      <c r="TI86">
        <v>0</v>
      </c>
      <c r="TJ86">
        <v>1</v>
      </c>
      <c r="TK86">
        <v>0</v>
      </c>
      <c r="TL86">
        <v>0</v>
      </c>
      <c r="TM86">
        <v>0</v>
      </c>
      <c r="TN86">
        <v>0</v>
      </c>
      <c r="TO86">
        <v>0</v>
      </c>
      <c r="TP86">
        <v>0</v>
      </c>
      <c r="TQ86">
        <v>0</v>
      </c>
      <c r="TR86">
        <v>0</v>
      </c>
      <c r="TS86">
        <v>0</v>
      </c>
      <c r="TT86">
        <v>0</v>
      </c>
      <c r="TU86">
        <v>0</v>
      </c>
      <c r="TV86">
        <v>0</v>
      </c>
      <c r="TW86">
        <v>0</v>
      </c>
      <c r="TX86">
        <v>0</v>
      </c>
      <c r="TY86">
        <v>0</v>
      </c>
      <c r="TZ86">
        <v>0</v>
      </c>
      <c r="UA86">
        <v>0</v>
      </c>
      <c r="UB86">
        <v>0</v>
      </c>
      <c r="UC86">
        <v>0</v>
      </c>
      <c r="UD86">
        <v>1</v>
      </c>
      <c r="UE86">
        <v>1</v>
      </c>
      <c r="UF86">
        <v>0</v>
      </c>
      <c r="UG86">
        <v>3</v>
      </c>
      <c r="XF86" t="s">
        <v>1144</v>
      </c>
      <c r="XG86" t="s">
        <v>1331</v>
      </c>
      <c r="XH86">
        <v>1</v>
      </c>
      <c r="XI86">
        <v>0</v>
      </c>
      <c r="XJ86">
        <v>0</v>
      </c>
      <c r="XK86">
        <v>450</v>
      </c>
      <c r="XN86" t="s">
        <v>1161</v>
      </c>
      <c r="XQ86">
        <v>30</v>
      </c>
      <c r="XR86">
        <v>1</v>
      </c>
      <c r="XS86">
        <v>0</v>
      </c>
      <c r="AGH86" t="s">
        <v>1144</v>
      </c>
      <c r="AGI86" t="s">
        <v>1332</v>
      </c>
      <c r="AGJ86">
        <v>1</v>
      </c>
      <c r="AGK86">
        <v>1</v>
      </c>
      <c r="AGL86">
        <v>750</v>
      </c>
      <c r="AGM86">
        <v>650</v>
      </c>
      <c r="AGN86" t="s">
        <v>1161</v>
      </c>
      <c r="AGQ86">
        <v>30</v>
      </c>
      <c r="AGR86">
        <v>1</v>
      </c>
      <c r="AGS86">
        <v>0</v>
      </c>
      <c r="AGU86" t="s">
        <v>1144</v>
      </c>
      <c r="AGV86">
        <v>500</v>
      </c>
      <c r="AGW86" t="s">
        <v>1218</v>
      </c>
      <c r="AGZ86">
        <v>20</v>
      </c>
      <c r="AHA86">
        <v>1</v>
      </c>
      <c r="AHB86">
        <v>0</v>
      </c>
      <c r="AHD86" t="s">
        <v>1150</v>
      </c>
      <c r="AIY86" t="s">
        <v>1147</v>
      </c>
      <c r="AIZ86">
        <v>1</v>
      </c>
      <c r="AJA86">
        <v>0</v>
      </c>
      <c r="AJB86">
        <v>0</v>
      </c>
      <c r="AJC86">
        <v>0</v>
      </c>
      <c r="AMM86" t="s">
        <v>1219</v>
      </c>
      <c r="AMN86">
        <v>1</v>
      </c>
      <c r="AMO86">
        <v>0</v>
      </c>
      <c r="AMP86">
        <v>0</v>
      </c>
      <c r="AMQ86">
        <v>0</v>
      </c>
      <c r="AMR86">
        <v>0</v>
      </c>
      <c r="AMS86">
        <v>0</v>
      </c>
      <c r="AMU86" t="s">
        <v>1151</v>
      </c>
      <c r="AMV86" t="s">
        <v>1150</v>
      </c>
      <c r="ANG86" t="s">
        <v>1135</v>
      </c>
      <c r="ANH86">
        <v>0</v>
      </c>
      <c r="ANI86">
        <v>0</v>
      </c>
      <c r="ANJ86">
        <v>0</v>
      </c>
      <c r="ANK86">
        <v>0</v>
      </c>
      <c r="ANL86">
        <v>0</v>
      </c>
      <c r="ANM86">
        <v>0</v>
      </c>
      <c r="ANN86">
        <v>0</v>
      </c>
      <c r="ANO86">
        <v>1</v>
      </c>
      <c r="ANP86">
        <v>0</v>
      </c>
      <c r="ANU86">
        <v>384442574</v>
      </c>
      <c r="ANV86" s="2">
        <v>44944.60836805556</v>
      </c>
      <c r="ANY86" t="s">
        <v>1137</v>
      </c>
      <c r="ANZ86" t="s">
        <v>1138</v>
      </c>
    </row>
    <row r="87" spans="1:981 1027:1066" x14ac:dyDescent="0.35">
      <c r="A87">
        <v>86</v>
      </c>
      <c r="B87" t="s">
        <v>1384</v>
      </c>
      <c r="C87" s="98">
        <v>44944</v>
      </c>
      <c r="D87" t="s">
        <v>1210</v>
      </c>
      <c r="E87" s="2">
        <v>44944.435013136579</v>
      </c>
      <c r="F87" s="2">
        <v>44944.443417129631</v>
      </c>
      <c r="G87" t="s">
        <v>1113</v>
      </c>
      <c r="J87" t="s">
        <v>1114</v>
      </c>
      <c r="K87" s="98">
        <v>44944</v>
      </c>
      <c r="L87" t="s">
        <v>1211</v>
      </c>
      <c r="M87" t="s">
        <v>1212</v>
      </c>
      <c r="N87" t="s">
        <v>1213</v>
      </c>
      <c r="O87" t="s">
        <v>1118</v>
      </c>
      <c r="R87" t="s">
        <v>1119</v>
      </c>
      <c r="S87" t="s">
        <v>1214</v>
      </c>
      <c r="U87" t="s">
        <v>1121</v>
      </c>
      <c r="W87" t="s">
        <v>1140</v>
      </c>
      <c r="Z87" t="s">
        <v>1123</v>
      </c>
      <c r="AA87">
        <v>0</v>
      </c>
      <c r="AB87">
        <v>0</v>
      </c>
      <c r="AC87">
        <v>0</v>
      </c>
      <c r="AD87">
        <v>1</v>
      </c>
      <c r="AE87">
        <v>1</v>
      </c>
      <c r="ED87" t="s">
        <v>1123</v>
      </c>
      <c r="EE87">
        <v>0</v>
      </c>
      <c r="EF87">
        <v>0</v>
      </c>
      <c r="EG87">
        <v>0</v>
      </c>
      <c r="EH87">
        <v>0</v>
      </c>
      <c r="EI87">
        <v>1</v>
      </c>
      <c r="EJ87">
        <v>1</v>
      </c>
      <c r="IM87" t="s">
        <v>1123</v>
      </c>
      <c r="IN87">
        <v>0</v>
      </c>
      <c r="IO87">
        <v>0</v>
      </c>
      <c r="IP87">
        <v>0</v>
      </c>
      <c r="IQ87">
        <v>0</v>
      </c>
      <c r="IR87">
        <v>0</v>
      </c>
      <c r="IS87">
        <v>0</v>
      </c>
      <c r="IT87">
        <v>0</v>
      </c>
      <c r="IU87">
        <v>0</v>
      </c>
      <c r="IV87">
        <v>0</v>
      </c>
      <c r="IW87">
        <v>0</v>
      </c>
      <c r="IX87">
        <v>0</v>
      </c>
      <c r="IY87">
        <v>0</v>
      </c>
      <c r="IZ87">
        <v>0</v>
      </c>
      <c r="JA87">
        <v>0</v>
      </c>
      <c r="JB87">
        <v>0</v>
      </c>
      <c r="JC87">
        <v>1</v>
      </c>
      <c r="JD87">
        <v>1</v>
      </c>
      <c r="JE87">
        <v>3</v>
      </c>
      <c r="TD87" t="s">
        <v>1385</v>
      </c>
      <c r="TE87">
        <v>0</v>
      </c>
      <c r="TF87">
        <v>0</v>
      </c>
      <c r="TG87">
        <v>0</v>
      </c>
      <c r="TH87">
        <v>0</v>
      </c>
      <c r="TI87">
        <v>0</v>
      </c>
      <c r="TJ87">
        <v>0</v>
      </c>
      <c r="TK87">
        <v>0</v>
      </c>
      <c r="TL87">
        <v>0</v>
      </c>
      <c r="TM87">
        <v>0</v>
      </c>
      <c r="TN87">
        <v>0</v>
      </c>
      <c r="TO87">
        <v>0</v>
      </c>
      <c r="TP87">
        <v>0</v>
      </c>
      <c r="TQ87">
        <v>0</v>
      </c>
      <c r="TR87">
        <v>0</v>
      </c>
      <c r="TS87">
        <v>0</v>
      </c>
      <c r="TT87">
        <v>0</v>
      </c>
      <c r="TU87">
        <v>0</v>
      </c>
      <c r="TV87">
        <v>0</v>
      </c>
      <c r="TW87">
        <v>0</v>
      </c>
      <c r="TX87">
        <v>0</v>
      </c>
      <c r="TY87">
        <v>0</v>
      </c>
      <c r="TZ87">
        <v>0</v>
      </c>
      <c r="UA87">
        <v>0</v>
      </c>
      <c r="UB87">
        <v>0</v>
      </c>
      <c r="UC87">
        <v>0</v>
      </c>
      <c r="UD87">
        <v>1</v>
      </c>
      <c r="UE87">
        <v>0</v>
      </c>
      <c r="UF87">
        <v>0</v>
      </c>
      <c r="UG87">
        <v>1</v>
      </c>
      <c r="AGH87" t="s">
        <v>1144</v>
      </c>
      <c r="AGI87" t="s">
        <v>1332</v>
      </c>
      <c r="AGJ87">
        <v>1</v>
      </c>
      <c r="AGK87">
        <v>1</v>
      </c>
      <c r="AGL87">
        <v>650</v>
      </c>
      <c r="AGM87">
        <v>750</v>
      </c>
      <c r="AGN87" t="s">
        <v>1218</v>
      </c>
      <c r="AGQ87">
        <v>20</v>
      </c>
      <c r="AGR87">
        <v>1</v>
      </c>
      <c r="AGS87">
        <v>0</v>
      </c>
      <c r="AHD87" t="s">
        <v>1150</v>
      </c>
      <c r="AIY87" t="s">
        <v>1147</v>
      </c>
      <c r="AIZ87">
        <v>1</v>
      </c>
      <c r="AJA87">
        <v>0</v>
      </c>
      <c r="AJB87">
        <v>0</v>
      </c>
      <c r="AJC87">
        <v>0</v>
      </c>
      <c r="AMM87" t="s">
        <v>1219</v>
      </c>
      <c r="AMN87">
        <v>1</v>
      </c>
      <c r="AMO87">
        <v>0</v>
      </c>
      <c r="AMP87">
        <v>0</v>
      </c>
      <c r="AMQ87">
        <v>0</v>
      </c>
      <c r="AMR87">
        <v>0</v>
      </c>
      <c r="AMS87">
        <v>0</v>
      </c>
      <c r="AMU87" t="s">
        <v>1151</v>
      </c>
      <c r="AMV87" t="s">
        <v>1150</v>
      </c>
      <c r="ANG87" t="s">
        <v>1135</v>
      </c>
      <c r="ANH87">
        <v>0</v>
      </c>
      <c r="ANI87">
        <v>0</v>
      </c>
      <c r="ANJ87">
        <v>0</v>
      </c>
      <c r="ANK87">
        <v>0</v>
      </c>
      <c r="ANL87">
        <v>0</v>
      </c>
      <c r="ANM87">
        <v>0</v>
      </c>
      <c r="ANN87">
        <v>0</v>
      </c>
      <c r="ANO87">
        <v>1</v>
      </c>
      <c r="ANP87">
        <v>0</v>
      </c>
      <c r="ANU87">
        <v>384442615</v>
      </c>
      <c r="ANV87" s="2">
        <v>44944.608402777783</v>
      </c>
      <c r="ANY87" t="s">
        <v>1137</v>
      </c>
      <c r="ANZ87" t="s">
        <v>1138</v>
      </c>
    </row>
    <row r="88" spans="1:981 1027:1066" x14ac:dyDescent="0.35">
      <c r="A88">
        <v>87</v>
      </c>
      <c r="B88" t="s">
        <v>1386</v>
      </c>
      <c r="C88" s="98">
        <v>44944</v>
      </c>
      <c r="D88" t="s">
        <v>1210</v>
      </c>
      <c r="E88" s="2">
        <v>44944.444664525457</v>
      </c>
      <c r="F88" s="2">
        <v>44944.477414247682</v>
      </c>
      <c r="G88" t="s">
        <v>1113</v>
      </c>
      <c r="J88" t="s">
        <v>1114</v>
      </c>
      <c r="K88" s="98">
        <v>44944</v>
      </c>
      <c r="L88" t="s">
        <v>1211</v>
      </c>
      <c r="M88" t="s">
        <v>1212</v>
      </c>
      <c r="N88" t="s">
        <v>1213</v>
      </c>
      <c r="O88" t="s">
        <v>1118</v>
      </c>
      <c r="R88" t="s">
        <v>1119</v>
      </c>
      <c r="S88" t="s">
        <v>1214</v>
      </c>
      <c r="U88" t="s">
        <v>1121</v>
      </c>
      <c r="W88" t="s">
        <v>1140</v>
      </c>
      <c r="Z88" t="s">
        <v>1123</v>
      </c>
      <c r="AA88">
        <v>0</v>
      </c>
      <c r="AB88">
        <v>0</v>
      </c>
      <c r="AC88">
        <v>0</v>
      </c>
      <c r="AD88">
        <v>1</v>
      </c>
      <c r="AE88">
        <v>1</v>
      </c>
      <c r="ED88" t="s">
        <v>1123</v>
      </c>
      <c r="EE88">
        <v>0</v>
      </c>
      <c r="EF88">
        <v>0</v>
      </c>
      <c r="EG88">
        <v>0</v>
      </c>
      <c r="EH88">
        <v>0</v>
      </c>
      <c r="EI88">
        <v>1</v>
      </c>
      <c r="EJ88">
        <v>1</v>
      </c>
      <c r="IM88" t="s">
        <v>1123</v>
      </c>
      <c r="IN88">
        <v>0</v>
      </c>
      <c r="IO88">
        <v>0</v>
      </c>
      <c r="IP88">
        <v>0</v>
      </c>
      <c r="IQ88">
        <v>0</v>
      </c>
      <c r="IR88">
        <v>0</v>
      </c>
      <c r="IS88">
        <v>0</v>
      </c>
      <c r="IT88">
        <v>0</v>
      </c>
      <c r="IU88">
        <v>0</v>
      </c>
      <c r="IV88">
        <v>0</v>
      </c>
      <c r="IW88">
        <v>0</v>
      </c>
      <c r="IX88">
        <v>0</v>
      </c>
      <c r="IY88">
        <v>0</v>
      </c>
      <c r="IZ88">
        <v>0</v>
      </c>
      <c r="JA88">
        <v>0</v>
      </c>
      <c r="JB88">
        <v>0</v>
      </c>
      <c r="JC88">
        <v>1</v>
      </c>
      <c r="JD88">
        <v>1</v>
      </c>
      <c r="JE88">
        <v>3</v>
      </c>
      <c r="TD88" t="s">
        <v>1336</v>
      </c>
      <c r="TE88">
        <v>1</v>
      </c>
      <c r="TF88">
        <v>1</v>
      </c>
      <c r="TG88">
        <v>1</v>
      </c>
      <c r="TH88">
        <v>1</v>
      </c>
      <c r="TI88">
        <v>1</v>
      </c>
      <c r="TJ88">
        <v>0</v>
      </c>
      <c r="TK88">
        <v>0</v>
      </c>
      <c r="TL88">
        <v>0</v>
      </c>
      <c r="TM88">
        <v>0</v>
      </c>
      <c r="TN88">
        <v>0</v>
      </c>
      <c r="TO88">
        <v>0</v>
      </c>
      <c r="TP88">
        <v>0</v>
      </c>
      <c r="TQ88">
        <v>0</v>
      </c>
      <c r="TR88">
        <v>0</v>
      </c>
      <c r="TS88">
        <v>0</v>
      </c>
      <c r="TT88">
        <v>0</v>
      </c>
      <c r="TU88">
        <v>1</v>
      </c>
      <c r="TV88">
        <v>1</v>
      </c>
      <c r="TW88">
        <v>1</v>
      </c>
      <c r="TX88">
        <v>1</v>
      </c>
      <c r="TY88">
        <v>0</v>
      </c>
      <c r="TZ88">
        <v>0</v>
      </c>
      <c r="UA88">
        <v>0</v>
      </c>
      <c r="UB88">
        <v>0</v>
      </c>
      <c r="UC88">
        <v>0</v>
      </c>
      <c r="UD88">
        <v>0</v>
      </c>
      <c r="UE88">
        <v>0</v>
      </c>
      <c r="UF88">
        <v>0</v>
      </c>
      <c r="UG88">
        <v>9</v>
      </c>
      <c r="UI88" t="s">
        <v>1144</v>
      </c>
      <c r="UJ88" t="s">
        <v>1337</v>
      </c>
      <c r="UK88">
        <v>0</v>
      </c>
      <c r="UL88">
        <v>1</v>
      </c>
      <c r="UM88">
        <v>1</v>
      </c>
      <c r="UO88">
        <v>750</v>
      </c>
      <c r="UP88">
        <v>5250</v>
      </c>
      <c r="UQ88" t="s">
        <v>1166</v>
      </c>
      <c r="UT88">
        <v>14</v>
      </c>
      <c r="UU88">
        <v>1</v>
      </c>
      <c r="UV88">
        <v>0</v>
      </c>
      <c r="UX88" t="s">
        <v>1144</v>
      </c>
      <c r="UY88" t="s">
        <v>1337</v>
      </c>
      <c r="UZ88">
        <v>0</v>
      </c>
      <c r="VA88">
        <v>1</v>
      </c>
      <c r="VB88">
        <v>1</v>
      </c>
      <c r="VD88">
        <v>600</v>
      </c>
      <c r="VE88">
        <v>4200</v>
      </c>
      <c r="VF88" t="s">
        <v>1166</v>
      </c>
      <c r="VI88">
        <v>20</v>
      </c>
      <c r="VJ88">
        <v>1</v>
      </c>
      <c r="VK88">
        <v>0</v>
      </c>
      <c r="VM88" t="s">
        <v>1144</v>
      </c>
      <c r="VN88" t="s">
        <v>1337</v>
      </c>
      <c r="VO88">
        <v>0</v>
      </c>
      <c r="VP88">
        <v>1</v>
      </c>
      <c r="VQ88">
        <v>1</v>
      </c>
      <c r="VS88">
        <v>300</v>
      </c>
      <c r="VT88">
        <v>900</v>
      </c>
      <c r="VU88" t="s">
        <v>1166</v>
      </c>
      <c r="VX88">
        <v>14</v>
      </c>
      <c r="VY88">
        <v>1</v>
      </c>
      <c r="VZ88">
        <v>0</v>
      </c>
      <c r="WB88" t="s">
        <v>1144</v>
      </c>
      <c r="WC88" t="s">
        <v>1337</v>
      </c>
      <c r="WD88">
        <v>0</v>
      </c>
      <c r="WE88">
        <v>1</v>
      </c>
      <c r="WF88">
        <v>1</v>
      </c>
      <c r="WH88">
        <v>650</v>
      </c>
      <c r="WI88">
        <v>4550</v>
      </c>
      <c r="WJ88" t="s">
        <v>1166</v>
      </c>
      <c r="WM88">
        <v>10</v>
      </c>
      <c r="WN88">
        <v>1</v>
      </c>
      <c r="WO88">
        <v>0</v>
      </c>
      <c r="WQ88" t="s">
        <v>1144</v>
      </c>
      <c r="WR88" t="s">
        <v>1337</v>
      </c>
      <c r="WS88">
        <v>0</v>
      </c>
      <c r="WT88">
        <v>1</v>
      </c>
      <c r="WU88">
        <v>1</v>
      </c>
      <c r="WW88">
        <v>1350</v>
      </c>
      <c r="WX88">
        <v>9450</v>
      </c>
      <c r="WY88" t="s">
        <v>1166</v>
      </c>
      <c r="XB88">
        <v>14</v>
      </c>
      <c r="XC88">
        <v>1</v>
      </c>
      <c r="XD88">
        <v>0</v>
      </c>
      <c r="ABM88" t="s">
        <v>1144</v>
      </c>
      <c r="ABN88" t="s">
        <v>1337</v>
      </c>
      <c r="ABO88">
        <v>0</v>
      </c>
      <c r="ABP88">
        <v>1</v>
      </c>
      <c r="ABQ88">
        <v>1</v>
      </c>
      <c r="ABS88">
        <v>1200</v>
      </c>
      <c r="ABT88">
        <v>8400</v>
      </c>
      <c r="ABU88" t="s">
        <v>1166</v>
      </c>
      <c r="ABX88">
        <v>14</v>
      </c>
      <c r="ABY88">
        <v>1</v>
      </c>
      <c r="ABZ88">
        <v>0</v>
      </c>
      <c r="ACB88" t="s">
        <v>1144</v>
      </c>
      <c r="ACC88" t="s">
        <v>1337</v>
      </c>
      <c r="ACD88">
        <v>0</v>
      </c>
      <c r="ACE88">
        <v>1</v>
      </c>
      <c r="ACF88">
        <v>1</v>
      </c>
      <c r="ACH88">
        <v>500</v>
      </c>
      <c r="ACI88">
        <v>3500</v>
      </c>
      <c r="ACJ88" t="s">
        <v>1166</v>
      </c>
      <c r="ACM88">
        <v>20</v>
      </c>
      <c r="ACN88">
        <v>1</v>
      </c>
      <c r="ACO88">
        <v>0</v>
      </c>
      <c r="ACQ88" t="s">
        <v>1144</v>
      </c>
      <c r="ACR88" t="s">
        <v>1337</v>
      </c>
      <c r="ACS88">
        <v>0</v>
      </c>
      <c r="ACT88">
        <v>1</v>
      </c>
      <c r="ACU88">
        <v>1</v>
      </c>
      <c r="ACW88">
        <v>1500</v>
      </c>
      <c r="ACX88">
        <v>10500</v>
      </c>
      <c r="ACY88" t="s">
        <v>1166</v>
      </c>
      <c r="ADB88">
        <v>20</v>
      </c>
      <c r="ADC88">
        <v>1</v>
      </c>
      <c r="ADD88">
        <v>0</v>
      </c>
      <c r="ADF88" t="s">
        <v>1144</v>
      </c>
      <c r="ADG88" t="s">
        <v>1337</v>
      </c>
      <c r="ADH88">
        <v>0</v>
      </c>
      <c r="ADI88">
        <v>1</v>
      </c>
      <c r="ADJ88">
        <v>1</v>
      </c>
      <c r="ADL88">
        <v>1400</v>
      </c>
      <c r="ADM88">
        <v>9800</v>
      </c>
      <c r="ADN88" t="s">
        <v>1166</v>
      </c>
      <c r="ADQ88">
        <v>20</v>
      </c>
      <c r="ADR88">
        <v>1</v>
      </c>
      <c r="ADS88">
        <v>0</v>
      </c>
      <c r="AHD88" t="s">
        <v>1150</v>
      </c>
      <c r="AIY88" t="s">
        <v>1147</v>
      </c>
      <c r="AIZ88">
        <v>1</v>
      </c>
      <c r="AJA88">
        <v>0</v>
      </c>
      <c r="AJB88">
        <v>0</v>
      </c>
      <c r="AJC88">
        <v>0</v>
      </c>
      <c r="AMM88" t="s">
        <v>1219</v>
      </c>
      <c r="AMN88">
        <v>1</v>
      </c>
      <c r="AMO88">
        <v>0</v>
      </c>
      <c r="AMP88">
        <v>0</v>
      </c>
      <c r="AMQ88">
        <v>0</v>
      </c>
      <c r="AMR88">
        <v>0</v>
      </c>
      <c r="AMS88">
        <v>0</v>
      </c>
      <c r="AMU88" t="s">
        <v>1151</v>
      </c>
      <c r="AMV88" t="s">
        <v>1150</v>
      </c>
      <c r="ANG88" t="s">
        <v>1135</v>
      </c>
      <c r="ANH88">
        <v>0</v>
      </c>
      <c r="ANI88">
        <v>0</v>
      </c>
      <c r="ANJ88">
        <v>0</v>
      </c>
      <c r="ANK88">
        <v>0</v>
      </c>
      <c r="ANL88">
        <v>0</v>
      </c>
      <c r="ANM88">
        <v>0</v>
      </c>
      <c r="ANN88">
        <v>0</v>
      </c>
      <c r="ANO88">
        <v>1</v>
      </c>
      <c r="ANP88">
        <v>0</v>
      </c>
      <c r="ANU88">
        <v>384442643</v>
      </c>
      <c r="ANV88" s="2">
        <v>44944.608437499999</v>
      </c>
      <c r="ANY88" t="s">
        <v>1137</v>
      </c>
      <c r="ANZ88" t="s">
        <v>1138</v>
      </c>
    </row>
    <row r="89" spans="1:981 1027:1066" x14ac:dyDescent="0.35">
      <c r="A89">
        <v>88</v>
      </c>
      <c r="B89" t="s">
        <v>1387</v>
      </c>
      <c r="C89" s="98">
        <v>44944</v>
      </c>
      <c r="D89" t="s">
        <v>1210</v>
      </c>
      <c r="E89" s="2">
        <v>44944.485730393513</v>
      </c>
      <c r="F89" s="2">
        <v>44944.496548645831</v>
      </c>
      <c r="G89" t="s">
        <v>1113</v>
      </c>
      <c r="J89" t="s">
        <v>1114</v>
      </c>
      <c r="K89" s="98">
        <v>44944</v>
      </c>
      <c r="L89" t="s">
        <v>1211</v>
      </c>
      <c r="M89" t="s">
        <v>1212</v>
      </c>
      <c r="N89" t="s">
        <v>1213</v>
      </c>
      <c r="O89" t="s">
        <v>1118</v>
      </c>
      <c r="R89" t="s">
        <v>1119</v>
      </c>
      <c r="S89" t="s">
        <v>1214</v>
      </c>
      <c r="U89" t="s">
        <v>1121</v>
      </c>
      <c r="W89" t="s">
        <v>1140</v>
      </c>
      <c r="Z89" t="s">
        <v>1123</v>
      </c>
      <c r="AA89">
        <v>0</v>
      </c>
      <c r="AB89">
        <v>0</v>
      </c>
      <c r="AC89">
        <v>0</v>
      </c>
      <c r="AD89">
        <v>1</v>
      </c>
      <c r="AE89">
        <v>1</v>
      </c>
      <c r="ED89" t="s">
        <v>1123</v>
      </c>
      <c r="EE89">
        <v>0</v>
      </c>
      <c r="EF89">
        <v>0</v>
      </c>
      <c r="EG89">
        <v>0</v>
      </c>
      <c r="EH89">
        <v>0</v>
      </c>
      <c r="EI89">
        <v>1</v>
      </c>
      <c r="EJ89">
        <v>1</v>
      </c>
      <c r="IM89" t="s">
        <v>1123</v>
      </c>
      <c r="IN89">
        <v>0</v>
      </c>
      <c r="IO89">
        <v>0</v>
      </c>
      <c r="IP89">
        <v>0</v>
      </c>
      <c r="IQ89">
        <v>0</v>
      </c>
      <c r="IR89">
        <v>0</v>
      </c>
      <c r="IS89">
        <v>0</v>
      </c>
      <c r="IT89">
        <v>0</v>
      </c>
      <c r="IU89">
        <v>0</v>
      </c>
      <c r="IV89">
        <v>0</v>
      </c>
      <c r="IW89">
        <v>0</v>
      </c>
      <c r="IX89">
        <v>0</v>
      </c>
      <c r="IY89">
        <v>0</v>
      </c>
      <c r="IZ89">
        <v>0</v>
      </c>
      <c r="JA89">
        <v>0</v>
      </c>
      <c r="JB89">
        <v>0</v>
      </c>
      <c r="JC89">
        <v>1</v>
      </c>
      <c r="JD89">
        <v>1</v>
      </c>
      <c r="JE89">
        <v>3</v>
      </c>
      <c r="TD89" t="s">
        <v>1388</v>
      </c>
      <c r="TE89">
        <v>0</v>
      </c>
      <c r="TF89">
        <v>0</v>
      </c>
      <c r="TG89">
        <v>0</v>
      </c>
      <c r="TH89">
        <v>1</v>
      </c>
      <c r="TI89">
        <v>1</v>
      </c>
      <c r="TJ89">
        <v>0</v>
      </c>
      <c r="TK89">
        <v>0</v>
      </c>
      <c r="TL89">
        <v>0</v>
      </c>
      <c r="TM89">
        <v>0</v>
      </c>
      <c r="TN89">
        <v>0</v>
      </c>
      <c r="TO89">
        <v>0</v>
      </c>
      <c r="TP89">
        <v>0</v>
      </c>
      <c r="TQ89">
        <v>0</v>
      </c>
      <c r="TR89">
        <v>0</v>
      </c>
      <c r="TS89">
        <v>0</v>
      </c>
      <c r="TT89">
        <v>0</v>
      </c>
      <c r="TU89">
        <v>1</v>
      </c>
      <c r="TV89">
        <v>0</v>
      </c>
      <c r="TW89">
        <v>0</v>
      </c>
      <c r="TX89">
        <v>0</v>
      </c>
      <c r="TY89">
        <v>0</v>
      </c>
      <c r="TZ89">
        <v>0</v>
      </c>
      <c r="UA89">
        <v>0</v>
      </c>
      <c r="UB89">
        <v>0</v>
      </c>
      <c r="UC89">
        <v>0</v>
      </c>
      <c r="UD89">
        <v>0</v>
      </c>
      <c r="UE89">
        <v>0</v>
      </c>
      <c r="UF89">
        <v>0</v>
      </c>
      <c r="UG89">
        <v>3</v>
      </c>
      <c r="WB89" t="s">
        <v>1144</v>
      </c>
      <c r="WC89" t="s">
        <v>1337</v>
      </c>
      <c r="WD89">
        <v>0</v>
      </c>
      <c r="WE89">
        <v>1</v>
      </c>
      <c r="WF89">
        <v>1</v>
      </c>
      <c r="WH89">
        <v>650</v>
      </c>
      <c r="WI89">
        <v>4550</v>
      </c>
      <c r="WJ89" t="s">
        <v>1166</v>
      </c>
      <c r="WM89">
        <v>20</v>
      </c>
      <c r="WN89">
        <v>1</v>
      </c>
      <c r="WO89">
        <v>0</v>
      </c>
      <c r="WQ89" t="s">
        <v>1144</v>
      </c>
      <c r="WR89" t="s">
        <v>1337</v>
      </c>
      <c r="WS89">
        <v>0</v>
      </c>
      <c r="WT89">
        <v>1</v>
      </c>
      <c r="WU89">
        <v>1</v>
      </c>
      <c r="WW89">
        <v>1350</v>
      </c>
      <c r="WX89">
        <v>9450</v>
      </c>
      <c r="WY89" t="s">
        <v>1166</v>
      </c>
      <c r="XB89">
        <v>14</v>
      </c>
      <c r="XC89">
        <v>1</v>
      </c>
      <c r="XD89">
        <v>0</v>
      </c>
      <c r="ABM89" t="s">
        <v>1144</v>
      </c>
      <c r="ABN89" t="s">
        <v>1337</v>
      </c>
      <c r="ABO89">
        <v>0</v>
      </c>
      <c r="ABP89">
        <v>1</v>
      </c>
      <c r="ABQ89">
        <v>1</v>
      </c>
      <c r="ABS89">
        <v>1200</v>
      </c>
      <c r="ABT89">
        <v>8400</v>
      </c>
      <c r="ABU89" t="s">
        <v>1166</v>
      </c>
      <c r="ABX89">
        <v>20</v>
      </c>
      <c r="ABY89">
        <v>1</v>
      </c>
      <c r="ABZ89">
        <v>0</v>
      </c>
      <c r="AHD89" t="s">
        <v>1150</v>
      </c>
      <c r="AIY89" t="s">
        <v>1147</v>
      </c>
      <c r="AIZ89">
        <v>1</v>
      </c>
      <c r="AJA89">
        <v>0</v>
      </c>
      <c r="AJB89">
        <v>0</v>
      </c>
      <c r="AJC89">
        <v>0</v>
      </c>
      <c r="AMM89" t="s">
        <v>1219</v>
      </c>
      <c r="AMN89">
        <v>1</v>
      </c>
      <c r="AMO89">
        <v>0</v>
      </c>
      <c r="AMP89">
        <v>0</v>
      </c>
      <c r="AMQ89">
        <v>0</v>
      </c>
      <c r="AMR89">
        <v>0</v>
      </c>
      <c r="AMS89">
        <v>0</v>
      </c>
      <c r="AMU89" t="s">
        <v>1151</v>
      </c>
      <c r="AMV89" t="s">
        <v>1150</v>
      </c>
      <c r="ANG89" t="s">
        <v>1135</v>
      </c>
      <c r="ANH89">
        <v>0</v>
      </c>
      <c r="ANI89">
        <v>0</v>
      </c>
      <c r="ANJ89">
        <v>0</v>
      </c>
      <c r="ANK89">
        <v>0</v>
      </c>
      <c r="ANL89">
        <v>0</v>
      </c>
      <c r="ANM89">
        <v>0</v>
      </c>
      <c r="ANN89">
        <v>0</v>
      </c>
      <c r="ANO89">
        <v>1</v>
      </c>
      <c r="ANP89">
        <v>0</v>
      </c>
      <c r="ANU89">
        <v>384442706</v>
      </c>
      <c r="ANV89" s="2">
        <v>44944.608530092592</v>
      </c>
      <c r="ANY89" t="s">
        <v>1137</v>
      </c>
      <c r="ANZ89" t="s">
        <v>1138</v>
      </c>
    </row>
    <row r="90" spans="1:981 1027:1066" x14ac:dyDescent="0.35">
      <c r="A90">
        <v>89</v>
      </c>
      <c r="B90" t="s">
        <v>1389</v>
      </c>
      <c r="C90" s="98">
        <v>44944</v>
      </c>
      <c r="D90" t="s">
        <v>1210</v>
      </c>
      <c r="E90" s="2">
        <v>44944.509693495369</v>
      </c>
      <c r="F90" s="2">
        <v>44944.515561736109</v>
      </c>
      <c r="G90" t="s">
        <v>1113</v>
      </c>
      <c r="J90" t="s">
        <v>1114</v>
      </c>
      <c r="K90" s="98">
        <v>44944</v>
      </c>
      <c r="L90" t="s">
        <v>1211</v>
      </c>
      <c r="M90" t="s">
        <v>1212</v>
      </c>
      <c r="N90" t="s">
        <v>1213</v>
      </c>
      <c r="O90" t="s">
        <v>1118</v>
      </c>
      <c r="R90" t="s">
        <v>1119</v>
      </c>
      <c r="S90" t="s">
        <v>1214</v>
      </c>
      <c r="U90" t="s">
        <v>1121</v>
      </c>
      <c r="W90" t="s">
        <v>1140</v>
      </c>
      <c r="Z90" t="s">
        <v>1123</v>
      </c>
      <c r="AA90">
        <v>0</v>
      </c>
      <c r="AB90">
        <v>0</v>
      </c>
      <c r="AC90">
        <v>0</v>
      </c>
      <c r="AD90">
        <v>1</v>
      </c>
      <c r="AE90">
        <v>1</v>
      </c>
      <c r="ED90" t="s">
        <v>1123</v>
      </c>
      <c r="EE90">
        <v>0</v>
      </c>
      <c r="EF90">
        <v>0</v>
      </c>
      <c r="EG90">
        <v>0</v>
      </c>
      <c r="EH90">
        <v>0</v>
      </c>
      <c r="EI90">
        <v>1</v>
      </c>
      <c r="EJ90">
        <v>1</v>
      </c>
      <c r="IM90" t="s">
        <v>1123</v>
      </c>
      <c r="IN90">
        <v>0</v>
      </c>
      <c r="IO90">
        <v>0</v>
      </c>
      <c r="IP90">
        <v>0</v>
      </c>
      <c r="IQ90">
        <v>0</v>
      </c>
      <c r="IR90">
        <v>0</v>
      </c>
      <c r="IS90">
        <v>0</v>
      </c>
      <c r="IT90">
        <v>0</v>
      </c>
      <c r="IU90">
        <v>0</v>
      </c>
      <c r="IV90">
        <v>0</v>
      </c>
      <c r="IW90">
        <v>0</v>
      </c>
      <c r="IX90">
        <v>0</v>
      </c>
      <c r="IY90">
        <v>0</v>
      </c>
      <c r="IZ90">
        <v>0</v>
      </c>
      <c r="JA90">
        <v>0</v>
      </c>
      <c r="JB90">
        <v>0</v>
      </c>
      <c r="JC90">
        <v>1</v>
      </c>
      <c r="JD90">
        <v>1</v>
      </c>
      <c r="JE90">
        <v>3</v>
      </c>
      <c r="TD90" t="s">
        <v>1344</v>
      </c>
      <c r="TE90">
        <v>0</v>
      </c>
      <c r="TF90">
        <v>0</v>
      </c>
      <c r="TG90">
        <v>0</v>
      </c>
      <c r="TH90">
        <v>0</v>
      </c>
      <c r="TI90">
        <v>0</v>
      </c>
      <c r="TJ90">
        <v>0</v>
      </c>
      <c r="TK90">
        <v>0</v>
      </c>
      <c r="TL90">
        <v>0</v>
      </c>
      <c r="TM90">
        <v>0</v>
      </c>
      <c r="TN90">
        <v>0</v>
      </c>
      <c r="TO90">
        <v>0</v>
      </c>
      <c r="TP90">
        <v>0</v>
      </c>
      <c r="TQ90">
        <v>0</v>
      </c>
      <c r="TR90">
        <v>0</v>
      </c>
      <c r="TS90">
        <v>0</v>
      </c>
      <c r="TT90">
        <v>0</v>
      </c>
      <c r="TU90">
        <v>0</v>
      </c>
      <c r="TV90">
        <v>0</v>
      </c>
      <c r="TW90">
        <v>0</v>
      </c>
      <c r="TX90">
        <v>0</v>
      </c>
      <c r="TY90">
        <v>0</v>
      </c>
      <c r="TZ90">
        <v>0</v>
      </c>
      <c r="UA90">
        <v>0</v>
      </c>
      <c r="UB90">
        <v>1</v>
      </c>
      <c r="UC90">
        <v>1</v>
      </c>
      <c r="UD90">
        <v>0</v>
      </c>
      <c r="UE90">
        <v>0</v>
      </c>
      <c r="UF90">
        <v>0</v>
      </c>
      <c r="UG90">
        <v>2</v>
      </c>
      <c r="AFJ90" t="s">
        <v>1144</v>
      </c>
      <c r="AFK90">
        <v>1400</v>
      </c>
      <c r="AFL90" t="s">
        <v>1166</v>
      </c>
      <c r="AFO90">
        <v>14</v>
      </c>
      <c r="AFP90">
        <v>1</v>
      </c>
      <c r="AFQ90">
        <v>0</v>
      </c>
      <c r="AFS90" t="s">
        <v>1144</v>
      </c>
      <c r="AFT90" t="s">
        <v>1370</v>
      </c>
      <c r="AFU90">
        <v>1</v>
      </c>
      <c r="AFV90">
        <v>0</v>
      </c>
      <c r="AFW90">
        <v>1</v>
      </c>
      <c r="AFX90">
        <v>2700</v>
      </c>
      <c r="AFZ90">
        <v>100</v>
      </c>
      <c r="AGA90" t="s">
        <v>1166</v>
      </c>
      <c r="AGD90">
        <v>14</v>
      </c>
      <c r="AGE90">
        <v>1</v>
      </c>
      <c r="AGF90">
        <v>0</v>
      </c>
      <c r="AHD90" t="s">
        <v>1150</v>
      </c>
      <c r="AIY90" t="s">
        <v>1147</v>
      </c>
      <c r="AIZ90">
        <v>1</v>
      </c>
      <c r="AJA90">
        <v>0</v>
      </c>
      <c r="AJB90">
        <v>0</v>
      </c>
      <c r="AJC90">
        <v>0</v>
      </c>
      <c r="AMM90" t="s">
        <v>1219</v>
      </c>
      <c r="AMN90">
        <v>1</v>
      </c>
      <c r="AMO90">
        <v>0</v>
      </c>
      <c r="AMP90">
        <v>0</v>
      </c>
      <c r="AMQ90">
        <v>0</v>
      </c>
      <c r="AMR90">
        <v>0</v>
      </c>
      <c r="AMS90">
        <v>0</v>
      </c>
      <c r="AMU90" t="s">
        <v>1151</v>
      </c>
      <c r="AMV90" t="s">
        <v>1150</v>
      </c>
      <c r="ANG90" t="s">
        <v>1135</v>
      </c>
      <c r="ANH90">
        <v>0</v>
      </c>
      <c r="ANI90">
        <v>0</v>
      </c>
      <c r="ANJ90">
        <v>0</v>
      </c>
      <c r="ANK90">
        <v>0</v>
      </c>
      <c r="ANL90">
        <v>0</v>
      </c>
      <c r="ANM90">
        <v>0</v>
      </c>
      <c r="ANN90">
        <v>0</v>
      </c>
      <c r="ANO90">
        <v>1</v>
      </c>
      <c r="ANP90">
        <v>0</v>
      </c>
      <c r="ANU90">
        <v>384442751</v>
      </c>
      <c r="ANV90" s="2">
        <v>44944.60864583333</v>
      </c>
      <c r="ANY90" t="s">
        <v>1137</v>
      </c>
      <c r="ANZ90" t="s">
        <v>1138</v>
      </c>
    </row>
    <row r="91" spans="1:981 1027:1066" x14ac:dyDescent="0.35">
      <c r="A91">
        <v>90</v>
      </c>
      <c r="B91" t="s">
        <v>1390</v>
      </c>
      <c r="C91" s="98">
        <v>44944</v>
      </c>
      <c r="D91" t="s">
        <v>1210</v>
      </c>
      <c r="E91" s="2">
        <v>44944.521421226847</v>
      </c>
      <c r="F91" s="2">
        <v>44944.529899988433</v>
      </c>
      <c r="G91" t="s">
        <v>1113</v>
      </c>
      <c r="J91" t="s">
        <v>1114</v>
      </c>
      <c r="K91" s="98">
        <v>44944</v>
      </c>
      <c r="L91" t="s">
        <v>1211</v>
      </c>
      <c r="M91" t="s">
        <v>1212</v>
      </c>
      <c r="N91" t="s">
        <v>1213</v>
      </c>
      <c r="O91" t="s">
        <v>1118</v>
      </c>
      <c r="R91" t="s">
        <v>1119</v>
      </c>
      <c r="S91" t="s">
        <v>1214</v>
      </c>
      <c r="U91" t="s">
        <v>1121</v>
      </c>
      <c r="W91" t="s">
        <v>1140</v>
      </c>
      <c r="Z91" t="s">
        <v>1123</v>
      </c>
      <c r="AA91">
        <v>0</v>
      </c>
      <c r="AB91">
        <v>0</v>
      </c>
      <c r="AC91">
        <v>0</v>
      </c>
      <c r="AD91">
        <v>1</v>
      </c>
      <c r="AE91">
        <v>1</v>
      </c>
      <c r="ED91" t="s">
        <v>1123</v>
      </c>
      <c r="EE91">
        <v>0</v>
      </c>
      <c r="EF91">
        <v>0</v>
      </c>
      <c r="EG91">
        <v>0</v>
      </c>
      <c r="EH91">
        <v>0</v>
      </c>
      <c r="EI91">
        <v>1</v>
      </c>
      <c r="EJ91">
        <v>1</v>
      </c>
      <c r="IM91" t="s">
        <v>1123</v>
      </c>
      <c r="IN91">
        <v>0</v>
      </c>
      <c r="IO91">
        <v>0</v>
      </c>
      <c r="IP91">
        <v>0</v>
      </c>
      <c r="IQ91">
        <v>0</v>
      </c>
      <c r="IR91">
        <v>0</v>
      </c>
      <c r="IS91">
        <v>0</v>
      </c>
      <c r="IT91">
        <v>0</v>
      </c>
      <c r="IU91">
        <v>0</v>
      </c>
      <c r="IV91">
        <v>0</v>
      </c>
      <c r="IW91">
        <v>0</v>
      </c>
      <c r="IX91">
        <v>0</v>
      </c>
      <c r="IY91">
        <v>0</v>
      </c>
      <c r="IZ91">
        <v>0</v>
      </c>
      <c r="JA91">
        <v>0</v>
      </c>
      <c r="JB91">
        <v>0</v>
      </c>
      <c r="JC91">
        <v>1</v>
      </c>
      <c r="JD91">
        <v>1</v>
      </c>
      <c r="JE91">
        <v>3</v>
      </c>
      <c r="TD91" t="s">
        <v>1391</v>
      </c>
      <c r="TE91">
        <v>0</v>
      </c>
      <c r="TF91">
        <v>0</v>
      </c>
      <c r="TG91">
        <v>0</v>
      </c>
      <c r="TH91">
        <v>0</v>
      </c>
      <c r="TI91">
        <v>0</v>
      </c>
      <c r="TJ91">
        <v>0</v>
      </c>
      <c r="TK91">
        <v>0</v>
      </c>
      <c r="TL91">
        <v>0</v>
      </c>
      <c r="TM91">
        <v>0</v>
      </c>
      <c r="TN91">
        <v>0</v>
      </c>
      <c r="TO91">
        <v>0</v>
      </c>
      <c r="TP91">
        <v>0</v>
      </c>
      <c r="TQ91">
        <v>0</v>
      </c>
      <c r="TR91">
        <v>0</v>
      </c>
      <c r="TS91">
        <v>1</v>
      </c>
      <c r="TT91">
        <v>1</v>
      </c>
      <c r="TU91">
        <v>0</v>
      </c>
      <c r="TV91">
        <v>0</v>
      </c>
      <c r="TW91">
        <v>0</v>
      </c>
      <c r="TX91">
        <v>0</v>
      </c>
      <c r="TY91">
        <v>0</v>
      </c>
      <c r="TZ91">
        <v>0</v>
      </c>
      <c r="UA91">
        <v>0</v>
      </c>
      <c r="UB91">
        <v>0</v>
      </c>
      <c r="UC91">
        <v>0</v>
      </c>
      <c r="UD91">
        <v>0</v>
      </c>
      <c r="UE91">
        <v>0</v>
      </c>
      <c r="UF91">
        <v>0</v>
      </c>
      <c r="UG91">
        <v>2</v>
      </c>
      <c r="AAU91" t="s">
        <v>1144</v>
      </c>
      <c r="AAV91">
        <v>1300</v>
      </c>
      <c r="AAW91" t="s">
        <v>1161</v>
      </c>
      <c r="AAZ91">
        <v>14</v>
      </c>
      <c r="ABA91">
        <v>1</v>
      </c>
      <c r="ABB91">
        <v>0</v>
      </c>
      <c r="ABD91" t="s">
        <v>1144</v>
      </c>
      <c r="ABE91">
        <v>600</v>
      </c>
      <c r="ABF91" t="s">
        <v>1166</v>
      </c>
      <c r="ABI91">
        <v>14</v>
      </c>
      <c r="ABJ91">
        <v>1</v>
      </c>
      <c r="ABK91">
        <v>0</v>
      </c>
      <c r="AHD91" t="s">
        <v>1150</v>
      </c>
      <c r="AIY91" t="s">
        <v>1147</v>
      </c>
      <c r="AIZ91">
        <v>1</v>
      </c>
      <c r="AJA91">
        <v>0</v>
      </c>
      <c r="AJB91">
        <v>0</v>
      </c>
      <c r="AJC91">
        <v>0</v>
      </c>
      <c r="AMM91" t="s">
        <v>1219</v>
      </c>
      <c r="AMN91">
        <v>1</v>
      </c>
      <c r="AMO91">
        <v>0</v>
      </c>
      <c r="AMP91">
        <v>0</v>
      </c>
      <c r="AMQ91">
        <v>0</v>
      </c>
      <c r="AMR91">
        <v>0</v>
      </c>
      <c r="AMS91">
        <v>0</v>
      </c>
      <c r="AMU91" t="s">
        <v>1151</v>
      </c>
      <c r="AMV91" t="s">
        <v>1150</v>
      </c>
      <c r="ANG91" t="s">
        <v>1135</v>
      </c>
      <c r="ANH91">
        <v>0</v>
      </c>
      <c r="ANI91">
        <v>0</v>
      </c>
      <c r="ANJ91">
        <v>0</v>
      </c>
      <c r="ANK91">
        <v>0</v>
      </c>
      <c r="ANL91">
        <v>0</v>
      </c>
      <c r="ANM91">
        <v>0</v>
      </c>
      <c r="ANN91">
        <v>0</v>
      </c>
      <c r="ANO91">
        <v>1</v>
      </c>
      <c r="ANP91">
        <v>0</v>
      </c>
      <c r="ANU91">
        <v>384443383</v>
      </c>
      <c r="ANV91" s="2">
        <v>44944.609328703707</v>
      </c>
      <c r="ANY91" t="s">
        <v>1137</v>
      </c>
      <c r="ANZ91" t="s">
        <v>1138</v>
      </c>
    </row>
    <row r="92" spans="1:981 1027:1066" x14ac:dyDescent="0.35">
      <c r="A92">
        <v>91</v>
      </c>
      <c r="B92" t="s">
        <v>1392</v>
      </c>
      <c r="C92" s="98">
        <v>44944</v>
      </c>
      <c r="D92" t="s">
        <v>1210</v>
      </c>
      <c r="E92" s="2">
        <v>44944.539328576393</v>
      </c>
      <c r="F92" s="2">
        <v>44944.560581990743</v>
      </c>
      <c r="G92" t="s">
        <v>1113</v>
      </c>
      <c r="J92" t="s">
        <v>1114</v>
      </c>
      <c r="K92" s="98">
        <v>44944</v>
      </c>
      <c r="L92" t="s">
        <v>1211</v>
      </c>
      <c r="M92" t="s">
        <v>1212</v>
      </c>
      <c r="N92" t="s">
        <v>1213</v>
      </c>
      <c r="O92" t="s">
        <v>1118</v>
      </c>
      <c r="R92" t="s">
        <v>1119</v>
      </c>
      <c r="S92" t="s">
        <v>1214</v>
      </c>
      <c r="U92" t="s">
        <v>1121</v>
      </c>
      <c r="W92" t="s">
        <v>1140</v>
      </c>
      <c r="Z92" t="s">
        <v>1123</v>
      </c>
      <c r="AA92">
        <v>0</v>
      </c>
      <c r="AB92">
        <v>0</v>
      </c>
      <c r="AC92">
        <v>0</v>
      </c>
      <c r="AD92">
        <v>1</v>
      </c>
      <c r="AE92">
        <v>1</v>
      </c>
      <c r="ED92" t="s">
        <v>1123</v>
      </c>
      <c r="EE92">
        <v>0</v>
      </c>
      <c r="EF92">
        <v>0</v>
      </c>
      <c r="EG92">
        <v>0</v>
      </c>
      <c r="EH92">
        <v>0</v>
      </c>
      <c r="EI92">
        <v>1</v>
      </c>
      <c r="EJ92">
        <v>1</v>
      </c>
      <c r="IM92" t="s">
        <v>1123</v>
      </c>
      <c r="IN92">
        <v>0</v>
      </c>
      <c r="IO92">
        <v>0</v>
      </c>
      <c r="IP92">
        <v>0</v>
      </c>
      <c r="IQ92">
        <v>0</v>
      </c>
      <c r="IR92">
        <v>0</v>
      </c>
      <c r="IS92">
        <v>0</v>
      </c>
      <c r="IT92">
        <v>0</v>
      </c>
      <c r="IU92">
        <v>0</v>
      </c>
      <c r="IV92">
        <v>0</v>
      </c>
      <c r="IW92">
        <v>0</v>
      </c>
      <c r="IX92">
        <v>0</v>
      </c>
      <c r="IY92">
        <v>0</v>
      </c>
      <c r="IZ92">
        <v>0</v>
      </c>
      <c r="JA92">
        <v>0</v>
      </c>
      <c r="JB92">
        <v>0</v>
      </c>
      <c r="JC92">
        <v>1</v>
      </c>
      <c r="JD92">
        <v>1</v>
      </c>
      <c r="JE92">
        <v>3</v>
      </c>
      <c r="TD92" t="s">
        <v>1393</v>
      </c>
      <c r="TE92">
        <v>0</v>
      </c>
      <c r="TF92">
        <v>0</v>
      </c>
      <c r="TG92">
        <v>0</v>
      </c>
      <c r="TH92">
        <v>0</v>
      </c>
      <c r="TI92">
        <v>0</v>
      </c>
      <c r="TJ92">
        <v>0</v>
      </c>
      <c r="TK92">
        <v>1</v>
      </c>
      <c r="TL92">
        <v>1</v>
      </c>
      <c r="TM92">
        <v>1</v>
      </c>
      <c r="TN92">
        <v>1</v>
      </c>
      <c r="TO92">
        <v>1</v>
      </c>
      <c r="TP92">
        <v>0</v>
      </c>
      <c r="TQ92">
        <v>0</v>
      </c>
      <c r="TR92">
        <v>0</v>
      </c>
      <c r="TS92">
        <v>0</v>
      </c>
      <c r="TT92">
        <v>0</v>
      </c>
      <c r="TU92">
        <v>0</v>
      </c>
      <c r="TV92">
        <v>0</v>
      </c>
      <c r="TW92">
        <v>0</v>
      </c>
      <c r="TX92">
        <v>0</v>
      </c>
      <c r="TY92">
        <v>1</v>
      </c>
      <c r="TZ92">
        <v>1</v>
      </c>
      <c r="UA92">
        <v>1</v>
      </c>
      <c r="UB92">
        <v>0</v>
      </c>
      <c r="UC92">
        <v>0</v>
      </c>
      <c r="UD92">
        <v>0</v>
      </c>
      <c r="UE92">
        <v>0</v>
      </c>
      <c r="UF92">
        <v>0</v>
      </c>
      <c r="UG92">
        <v>8</v>
      </c>
      <c r="XU92" t="s">
        <v>1125</v>
      </c>
      <c r="XV92" t="s">
        <v>1394</v>
      </c>
      <c r="XW92">
        <v>1</v>
      </c>
      <c r="XX92">
        <v>1</v>
      </c>
      <c r="XY92">
        <v>1</v>
      </c>
      <c r="XZ92">
        <v>425</v>
      </c>
      <c r="YA92">
        <v>1250</v>
      </c>
      <c r="YB92">
        <v>8750</v>
      </c>
      <c r="YC92" t="s">
        <v>1166</v>
      </c>
      <c r="YF92">
        <v>20</v>
      </c>
      <c r="YG92">
        <v>2</v>
      </c>
      <c r="YH92">
        <v>0</v>
      </c>
      <c r="YJ92" t="s">
        <v>1144</v>
      </c>
      <c r="YK92">
        <v>500</v>
      </c>
      <c r="YL92" t="s">
        <v>1166</v>
      </c>
      <c r="YO92">
        <v>3</v>
      </c>
      <c r="YP92">
        <v>1</v>
      </c>
      <c r="YQ92">
        <v>0</v>
      </c>
      <c r="YS92" t="s">
        <v>1144</v>
      </c>
      <c r="YT92">
        <v>800</v>
      </c>
      <c r="YU92" t="s">
        <v>1166</v>
      </c>
      <c r="YX92">
        <v>20</v>
      </c>
      <c r="YY92">
        <v>1</v>
      </c>
      <c r="YZ92">
        <v>0</v>
      </c>
      <c r="ZB92" t="s">
        <v>1144</v>
      </c>
      <c r="ZC92">
        <v>300</v>
      </c>
      <c r="ZD92" t="s">
        <v>1166</v>
      </c>
      <c r="ZG92">
        <v>14</v>
      </c>
      <c r="ZH92">
        <v>1</v>
      </c>
      <c r="ZI92">
        <v>0</v>
      </c>
      <c r="ZK92" t="s">
        <v>1322</v>
      </c>
      <c r="ADU92" t="s">
        <v>1144</v>
      </c>
      <c r="ADV92" t="s">
        <v>1351</v>
      </c>
      <c r="ADW92">
        <v>0</v>
      </c>
      <c r="ADX92">
        <v>1</v>
      </c>
      <c r="ADY92">
        <v>1</v>
      </c>
      <c r="AEA92">
        <v>600</v>
      </c>
      <c r="AEB92">
        <v>200</v>
      </c>
      <c r="AEC92" t="s">
        <v>1166</v>
      </c>
      <c r="AEF92">
        <v>20</v>
      </c>
      <c r="AEG92">
        <v>1</v>
      </c>
      <c r="AEH92">
        <v>0</v>
      </c>
      <c r="AEJ92" t="s">
        <v>1144</v>
      </c>
      <c r="AEK92" t="s">
        <v>1352</v>
      </c>
      <c r="AEL92">
        <v>0</v>
      </c>
      <c r="AEM92">
        <v>1</v>
      </c>
      <c r="AEO92">
        <v>200</v>
      </c>
      <c r="AEP92" t="s">
        <v>1166</v>
      </c>
      <c r="AES92">
        <v>14</v>
      </c>
      <c r="AET92">
        <v>1</v>
      </c>
      <c r="AEU92">
        <v>0</v>
      </c>
      <c r="AEW92" t="s">
        <v>1144</v>
      </c>
      <c r="AEX92" t="s">
        <v>1352</v>
      </c>
      <c r="AEY92">
        <v>0</v>
      </c>
      <c r="AEZ92">
        <v>1</v>
      </c>
      <c r="AFB92">
        <v>200</v>
      </c>
      <c r="AFC92" t="s">
        <v>1166</v>
      </c>
      <c r="AFF92">
        <v>4</v>
      </c>
      <c r="AFG92">
        <v>1</v>
      </c>
      <c r="AFH92">
        <v>0</v>
      </c>
      <c r="AHD92" t="s">
        <v>1121</v>
      </c>
      <c r="AHF92" t="s">
        <v>1353</v>
      </c>
      <c r="AHG92">
        <v>0</v>
      </c>
      <c r="AHH92">
        <v>0</v>
      </c>
      <c r="AHI92">
        <v>0</v>
      </c>
      <c r="AHJ92">
        <v>0</v>
      </c>
      <c r="AHK92">
        <v>0</v>
      </c>
      <c r="AHL92">
        <v>0</v>
      </c>
      <c r="AHM92">
        <v>0</v>
      </c>
      <c r="AHN92">
        <v>0</v>
      </c>
      <c r="AHO92">
        <v>0</v>
      </c>
      <c r="AHP92">
        <v>0</v>
      </c>
      <c r="AHQ92">
        <v>1</v>
      </c>
      <c r="AHR92">
        <v>0</v>
      </c>
      <c r="AHS92">
        <v>0</v>
      </c>
      <c r="AHT92">
        <v>0</v>
      </c>
      <c r="AHU92">
        <v>0</v>
      </c>
      <c r="AHV92">
        <v>0</v>
      </c>
      <c r="AHW92">
        <v>0</v>
      </c>
      <c r="AHX92">
        <v>0</v>
      </c>
      <c r="AHY92">
        <v>0</v>
      </c>
      <c r="AHZ92">
        <v>0</v>
      </c>
      <c r="AIA92">
        <v>0</v>
      </c>
      <c r="AIB92">
        <v>0</v>
      </c>
      <c r="AIC92">
        <v>0</v>
      </c>
      <c r="AID92">
        <v>0</v>
      </c>
      <c r="AIE92">
        <v>0</v>
      </c>
      <c r="AIF92">
        <v>0</v>
      </c>
      <c r="AIG92">
        <v>0</v>
      </c>
      <c r="AIH92">
        <v>0</v>
      </c>
      <c r="AIJ92" t="s">
        <v>1354</v>
      </c>
      <c r="AIK92">
        <v>0</v>
      </c>
      <c r="AIL92">
        <v>0</v>
      </c>
      <c r="AIM92">
        <v>0</v>
      </c>
      <c r="AIN92">
        <v>0</v>
      </c>
      <c r="AIO92">
        <v>1</v>
      </c>
      <c r="AIP92">
        <v>0</v>
      </c>
      <c r="AIQ92">
        <v>0</v>
      </c>
      <c r="AIR92">
        <v>0</v>
      </c>
      <c r="AIS92">
        <v>0</v>
      </c>
      <c r="AIT92">
        <v>0</v>
      </c>
      <c r="AIU92">
        <v>0</v>
      </c>
      <c r="AIV92">
        <v>0</v>
      </c>
      <c r="AIY92" t="s">
        <v>1147</v>
      </c>
      <c r="AIZ92">
        <v>1</v>
      </c>
      <c r="AJA92">
        <v>0</v>
      </c>
      <c r="AJB92">
        <v>0</v>
      </c>
      <c r="AJC92">
        <v>0</v>
      </c>
      <c r="AMM92" t="s">
        <v>1219</v>
      </c>
      <c r="AMN92">
        <v>1</v>
      </c>
      <c r="AMO92">
        <v>0</v>
      </c>
      <c r="AMP92">
        <v>0</v>
      </c>
      <c r="AMQ92">
        <v>0</v>
      </c>
      <c r="AMR92">
        <v>0</v>
      </c>
      <c r="AMS92">
        <v>0</v>
      </c>
      <c r="AMU92" t="s">
        <v>1151</v>
      </c>
      <c r="AMV92" t="s">
        <v>1150</v>
      </c>
      <c r="ANG92" t="s">
        <v>1135</v>
      </c>
      <c r="ANH92">
        <v>0</v>
      </c>
      <c r="ANI92">
        <v>0</v>
      </c>
      <c r="ANJ92">
        <v>0</v>
      </c>
      <c r="ANK92">
        <v>0</v>
      </c>
      <c r="ANL92">
        <v>0</v>
      </c>
      <c r="ANM92">
        <v>0</v>
      </c>
      <c r="ANN92">
        <v>0</v>
      </c>
      <c r="ANO92">
        <v>1</v>
      </c>
      <c r="ANP92">
        <v>0</v>
      </c>
      <c r="ANU92">
        <v>384443733</v>
      </c>
      <c r="ANV92" s="2">
        <v>44944.609907407408</v>
      </c>
      <c r="ANY92" t="s">
        <v>1137</v>
      </c>
      <c r="ANZ92" t="s">
        <v>1138</v>
      </c>
    </row>
    <row r="93" spans="1:981 1027:1066" x14ac:dyDescent="0.35">
      <c r="A93">
        <v>92</v>
      </c>
      <c r="B93" t="s">
        <v>1395</v>
      </c>
      <c r="C93" s="98">
        <v>44944</v>
      </c>
      <c r="D93" t="s">
        <v>1210</v>
      </c>
      <c r="E93" s="2">
        <v>44944.574490729166</v>
      </c>
      <c r="F93" s="2">
        <v>44944.58913688657</v>
      </c>
      <c r="G93" t="s">
        <v>1113</v>
      </c>
      <c r="J93" t="s">
        <v>1114</v>
      </c>
      <c r="K93" s="98">
        <v>44944</v>
      </c>
      <c r="L93" t="s">
        <v>1211</v>
      </c>
      <c r="M93" t="s">
        <v>1212</v>
      </c>
      <c r="N93" t="s">
        <v>1213</v>
      </c>
      <c r="O93" t="s">
        <v>1118</v>
      </c>
      <c r="R93" t="s">
        <v>1119</v>
      </c>
      <c r="S93" t="s">
        <v>1214</v>
      </c>
      <c r="U93" t="s">
        <v>1121</v>
      </c>
      <c r="W93" t="s">
        <v>1140</v>
      </c>
      <c r="Z93" t="s">
        <v>1123</v>
      </c>
      <c r="AA93">
        <v>0</v>
      </c>
      <c r="AB93">
        <v>0</v>
      </c>
      <c r="AC93">
        <v>0</v>
      </c>
      <c r="AD93">
        <v>1</v>
      </c>
      <c r="AE93">
        <v>1</v>
      </c>
      <c r="ED93" t="s">
        <v>1123</v>
      </c>
      <c r="EE93">
        <v>0</v>
      </c>
      <c r="EF93">
        <v>0</v>
      </c>
      <c r="EG93">
        <v>0</v>
      </c>
      <c r="EH93">
        <v>0</v>
      </c>
      <c r="EI93">
        <v>1</v>
      </c>
      <c r="EJ93">
        <v>1</v>
      </c>
      <c r="IM93" t="s">
        <v>1123</v>
      </c>
      <c r="IN93">
        <v>0</v>
      </c>
      <c r="IO93">
        <v>0</v>
      </c>
      <c r="IP93">
        <v>0</v>
      </c>
      <c r="IQ93">
        <v>0</v>
      </c>
      <c r="IR93">
        <v>0</v>
      </c>
      <c r="IS93">
        <v>0</v>
      </c>
      <c r="IT93">
        <v>0</v>
      </c>
      <c r="IU93">
        <v>0</v>
      </c>
      <c r="IV93">
        <v>0</v>
      </c>
      <c r="IW93">
        <v>0</v>
      </c>
      <c r="IX93">
        <v>0</v>
      </c>
      <c r="IY93">
        <v>0</v>
      </c>
      <c r="IZ93">
        <v>0</v>
      </c>
      <c r="JA93">
        <v>0</v>
      </c>
      <c r="JB93">
        <v>0</v>
      </c>
      <c r="JC93">
        <v>1</v>
      </c>
      <c r="JD93">
        <v>1</v>
      </c>
      <c r="JE93">
        <v>3</v>
      </c>
      <c r="TD93" t="s">
        <v>1396</v>
      </c>
      <c r="TE93">
        <v>0</v>
      </c>
      <c r="TF93">
        <v>0</v>
      </c>
      <c r="TG93">
        <v>0</v>
      </c>
      <c r="TH93">
        <v>0</v>
      </c>
      <c r="TI93">
        <v>0</v>
      </c>
      <c r="TJ93">
        <v>0</v>
      </c>
      <c r="TK93">
        <v>0</v>
      </c>
      <c r="TL93">
        <v>0</v>
      </c>
      <c r="TM93">
        <v>1</v>
      </c>
      <c r="TN93">
        <v>1</v>
      </c>
      <c r="TO93">
        <v>1</v>
      </c>
      <c r="TP93">
        <v>0</v>
      </c>
      <c r="TQ93">
        <v>0</v>
      </c>
      <c r="TR93">
        <v>0</v>
      </c>
      <c r="TS93">
        <v>0</v>
      </c>
      <c r="TT93">
        <v>0</v>
      </c>
      <c r="TU93">
        <v>0</v>
      </c>
      <c r="TV93">
        <v>0</v>
      </c>
      <c r="TW93">
        <v>0</v>
      </c>
      <c r="TX93">
        <v>0</v>
      </c>
      <c r="TY93">
        <v>0</v>
      </c>
      <c r="TZ93">
        <v>0</v>
      </c>
      <c r="UA93">
        <v>0</v>
      </c>
      <c r="UB93">
        <v>0</v>
      </c>
      <c r="UC93">
        <v>0</v>
      </c>
      <c r="UD93">
        <v>0</v>
      </c>
      <c r="UE93">
        <v>0</v>
      </c>
      <c r="UF93">
        <v>0</v>
      </c>
      <c r="UG93">
        <v>3</v>
      </c>
      <c r="YS93" t="s">
        <v>1144</v>
      </c>
      <c r="YT93">
        <v>750</v>
      </c>
      <c r="YU93" t="s">
        <v>1166</v>
      </c>
      <c r="YX93">
        <v>14</v>
      </c>
      <c r="YY93">
        <v>1</v>
      </c>
      <c r="YZ93">
        <v>0</v>
      </c>
      <c r="ZB93" t="s">
        <v>1144</v>
      </c>
      <c r="ZC93">
        <v>300</v>
      </c>
      <c r="ZD93" t="s">
        <v>1166</v>
      </c>
      <c r="ZG93">
        <v>7</v>
      </c>
      <c r="ZH93">
        <v>1</v>
      </c>
      <c r="ZI93">
        <v>0</v>
      </c>
      <c r="ZK93" t="s">
        <v>1322</v>
      </c>
      <c r="AHD93" t="s">
        <v>1121</v>
      </c>
      <c r="AHF93" t="s">
        <v>1353</v>
      </c>
      <c r="AHG93">
        <v>0</v>
      </c>
      <c r="AHH93">
        <v>0</v>
      </c>
      <c r="AHI93">
        <v>0</v>
      </c>
      <c r="AHJ93">
        <v>0</v>
      </c>
      <c r="AHK93">
        <v>0</v>
      </c>
      <c r="AHL93">
        <v>0</v>
      </c>
      <c r="AHM93">
        <v>0</v>
      </c>
      <c r="AHN93">
        <v>0</v>
      </c>
      <c r="AHO93">
        <v>0</v>
      </c>
      <c r="AHP93">
        <v>0</v>
      </c>
      <c r="AHQ93">
        <v>1</v>
      </c>
      <c r="AHR93">
        <v>0</v>
      </c>
      <c r="AHS93">
        <v>0</v>
      </c>
      <c r="AHT93">
        <v>0</v>
      </c>
      <c r="AHU93">
        <v>0</v>
      </c>
      <c r="AHV93">
        <v>0</v>
      </c>
      <c r="AHW93">
        <v>0</v>
      </c>
      <c r="AHX93">
        <v>0</v>
      </c>
      <c r="AHY93">
        <v>0</v>
      </c>
      <c r="AHZ93">
        <v>0</v>
      </c>
      <c r="AIA93">
        <v>0</v>
      </c>
      <c r="AIB93">
        <v>0</v>
      </c>
      <c r="AIC93">
        <v>0</v>
      </c>
      <c r="AID93">
        <v>0</v>
      </c>
      <c r="AIE93">
        <v>0</v>
      </c>
      <c r="AIF93">
        <v>0</v>
      </c>
      <c r="AIG93">
        <v>0</v>
      </c>
      <c r="AIH93">
        <v>0</v>
      </c>
      <c r="AIJ93" t="s">
        <v>1354</v>
      </c>
      <c r="AIK93">
        <v>0</v>
      </c>
      <c r="AIL93">
        <v>0</v>
      </c>
      <c r="AIM93">
        <v>0</v>
      </c>
      <c r="AIN93">
        <v>0</v>
      </c>
      <c r="AIO93">
        <v>1</v>
      </c>
      <c r="AIP93">
        <v>0</v>
      </c>
      <c r="AIQ93">
        <v>0</v>
      </c>
      <c r="AIR93">
        <v>0</v>
      </c>
      <c r="AIS93">
        <v>0</v>
      </c>
      <c r="AIT93">
        <v>0</v>
      </c>
      <c r="AIU93">
        <v>0</v>
      </c>
      <c r="AIV93">
        <v>0</v>
      </c>
      <c r="AIY93" t="s">
        <v>1147</v>
      </c>
      <c r="AIZ93">
        <v>1</v>
      </c>
      <c r="AJA93">
        <v>0</v>
      </c>
      <c r="AJB93">
        <v>0</v>
      </c>
      <c r="AJC93">
        <v>0</v>
      </c>
      <c r="AMM93" t="s">
        <v>1219</v>
      </c>
      <c r="AMN93">
        <v>1</v>
      </c>
      <c r="AMO93">
        <v>0</v>
      </c>
      <c r="AMP93">
        <v>0</v>
      </c>
      <c r="AMQ93">
        <v>0</v>
      </c>
      <c r="AMR93">
        <v>0</v>
      </c>
      <c r="AMS93">
        <v>0</v>
      </c>
      <c r="AMU93" t="s">
        <v>1151</v>
      </c>
      <c r="AMV93" t="s">
        <v>1150</v>
      </c>
      <c r="ANG93" t="s">
        <v>1135</v>
      </c>
      <c r="ANH93">
        <v>0</v>
      </c>
      <c r="ANI93">
        <v>0</v>
      </c>
      <c r="ANJ93">
        <v>0</v>
      </c>
      <c r="ANK93">
        <v>0</v>
      </c>
      <c r="ANL93">
        <v>0</v>
      </c>
      <c r="ANM93">
        <v>0</v>
      </c>
      <c r="ANN93">
        <v>0</v>
      </c>
      <c r="ANO93">
        <v>1</v>
      </c>
      <c r="ANP93">
        <v>0</v>
      </c>
      <c r="ANU93">
        <v>384443768</v>
      </c>
      <c r="ANV93" s="2">
        <v>44944.609976851847</v>
      </c>
      <c r="ANY93" t="s">
        <v>1137</v>
      </c>
      <c r="ANZ93" t="s">
        <v>1138</v>
      </c>
    </row>
    <row r="94" spans="1:981 1027:1066" x14ac:dyDescent="0.35">
      <c r="A94">
        <v>93</v>
      </c>
      <c r="B94" t="s">
        <v>1397</v>
      </c>
      <c r="C94" s="98">
        <v>44944</v>
      </c>
      <c r="D94" t="s">
        <v>1210</v>
      </c>
      <c r="E94" s="2">
        <v>44944.532686701386</v>
      </c>
      <c r="F94" s="2">
        <v>44944.538841886577</v>
      </c>
      <c r="G94" t="s">
        <v>1113</v>
      </c>
      <c r="J94" t="s">
        <v>1114</v>
      </c>
      <c r="K94" s="98">
        <v>44944</v>
      </c>
      <c r="L94" t="s">
        <v>1211</v>
      </c>
      <c r="M94" t="s">
        <v>1212</v>
      </c>
      <c r="N94" t="s">
        <v>1213</v>
      </c>
      <c r="O94" t="s">
        <v>1118</v>
      </c>
      <c r="R94" t="s">
        <v>1119</v>
      </c>
      <c r="S94" t="s">
        <v>1214</v>
      </c>
      <c r="U94" t="s">
        <v>1121</v>
      </c>
      <c r="W94" t="s">
        <v>1159</v>
      </c>
      <c r="Z94" t="s">
        <v>1123</v>
      </c>
      <c r="AA94">
        <v>0</v>
      </c>
      <c r="AB94">
        <v>0</v>
      </c>
      <c r="AC94">
        <v>0</v>
      </c>
      <c r="AD94">
        <v>1</v>
      </c>
      <c r="AE94">
        <v>1</v>
      </c>
      <c r="ED94" t="s">
        <v>1123</v>
      </c>
      <c r="EE94">
        <v>0</v>
      </c>
      <c r="EF94">
        <v>0</v>
      </c>
      <c r="EG94">
        <v>0</v>
      </c>
      <c r="EH94">
        <v>0</v>
      </c>
      <c r="EI94">
        <v>1</v>
      </c>
      <c r="EJ94">
        <v>1</v>
      </c>
      <c r="IM94" t="s">
        <v>1123</v>
      </c>
      <c r="IN94">
        <v>0</v>
      </c>
      <c r="IO94">
        <v>0</v>
      </c>
      <c r="IP94">
        <v>0</v>
      </c>
      <c r="IQ94">
        <v>0</v>
      </c>
      <c r="IR94">
        <v>0</v>
      </c>
      <c r="IS94">
        <v>0</v>
      </c>
      <c r="IT94">
        <v>0</v>
      </c>
      <c r="IU94">
        <v>0</v>
      </c>
      <c r="IV94">
        <v>0</v>
      </c>
      <c r="IW94">
        <v>0</v>
      </c>
      <c r="IX94">
        <v>0</v>
      </c>
      <c r="IY94">
        <v>0</v>
      </c>
      <c r="IZ94">
        <v>0</v>
      </c>
      <c r="JA94">
        <v>0</v>
      </c>
      <c r="JB94">
        <v>0</v>
      </c>
      <c r="JC94">
        <v>1</v>
      </c>
      <c r="JD94">
        <v>1</v>
      </c>
      <c r="JE94">
        <v>3</v>
      </c>
      <c r="TD94" t="s">
        <v>1372</v>
      </c>
      <c r="TE94">
        <v>0</v>
      </c>
      <c r="TF94">
        <v>0</v>
      </c>
      <c r="TG94">
        <v>0</v>
      </c>
      <c r="TH94">
        <v>0</v>
      </c>
      <c r="TI94">
        <v>0</v>
      </c>
      <c r="TJ94">
        <v>0</v>
      </c>
      <c r="TK94">
        <v>0</v>
      </c>
      <c r="TL94">
        <v>0</v>
      </c>
      <c r="TM94">
        <v>0</v>
      </c>
      <c r="TN94">
        <v>0</v>
      </c>
      <c r="TO94">
        <v>0</v>
      </c>
      <c r="TP94">
        <v>0</v>
      </c>
      <c r="TQ94">
        <v>0</v>
      </c>
      <c r="TR94">
        <v>0</v>
      </c>
      <c r="TS94">
        <v>1</v>
      </c>
      <c r="TT94">
        <v>1</v>
      </c>
      <c r="TU94">
        <v>0</v>
      </c>
      <c r="TV94">
        <v>0</v>
      </c>
      <c r="TW94">
        <v>0</v>
      </c>
      <c r="TX94">
        <v>0</v>
      </c>
      <c r="TY94">
        <v>0</v>
      </c>
      <c r="TZ94">
        <v>0</v>
      </c>
      <c r="UA94">
        <v>0</v>
      </c>
      <c r="UB94">
        <v>0</v>
      </c>
      <c r="UC94">
        <v>0</v>
      </c>
      <c r="UD94">
        <v>0</v>
      </c>
      <c r="UE94">
        <v>0</v>
      </c>
      <c r="UF94">
        <v>0</v>
      </c>
      <c r="UG94">
        <v>2</v>
      </c>
      <c r="AAU94" t="s">
        <v>1144</v>
      </c>
      <c r="AAV94">
        <v>1300</v>
      </c>
      <c r="AAW94" t="s">
        <v>1166</v>
      </c>
      <c r="AAZ94">
        <v>20</v>
      </c>
      <c r="ABA94">
        <v>1</v>
      </c>
      <c r="ABB94">
        <v>0</v>
      </c>
      <c r="ABD94" t="s">
        <v>1144</v>
      </c>
      <c r="ABE94">
        <v>600</v>
      </c>
      <c r="ABF94" t="s">
        <v>1166</v>
      </c>
      <c r="ABI94">
        <v>14</v>
      </c>
      <c r="ABJ94">
        <v>1</v>
      </c>
      <c r="ABK94">
        <v>0</v>
      </c>
      <c r="AHD94" t="s">
        <v>1150</v>
      </c>
      <c r="AIY94" t="s">
        <v>1147</v>
      </c>
      <c r="AIZ94">
        <v>1</v>
      </c>
      <c r="AJA94">
        <v>0</v>
      </c>
      <c r="AJB94">
        <v>0</v>
      </c>
      <c r="AJC94">
        <v>0</v>
      </c>
      <c r="AMM94" t="s">
        <v>1219</v>
      </c>
      <c r="AMN94">
        <v>1</v>
      </c>
      <c r="AMO94">
        <v>0</v>
      </c>
      <c r="AMP94">
        <v>0</v>
      </c>
      <c r="AMQ94">
        <v>0</v>
      </c>
      <c r="AMR94">
        <v>0</v>
      </c>
      <c r="AMS94">
        <v>0</v>
      </c>
      <c r="AMU94" t="s">
        <v>1151</v>
      </c>
      <c r="AMV94" t="s">
        <v>1150</v>
      </c>
      <c r="ANG94" t="s">
        <v>1135</v>
      </c>
      <c r="ANH94">
        <v>0</v>
      </c>
      <c r="ANI94">
        <v>0</v>
      </c>
      <c r="ANJ94">
        <v>0</v>
      </c>
      <c r="ANK94">
        <v>0</v>
      </c>
      <c r="ANL94">
        <v>0</v>
      </c>
      <c r="ANM94">
        <v>0</v>
      </c>
      <c r="ANN94">
        <v>0</v>
      </c>
      <c r="ANO94">
        <v>1</v>
      </c>
      <c r="ANP94">
        <v>0</v>
      </c>
      <c r="ANU94">
        <v>384443919</v>
      </c>
      <c r="ANV94" s="2">
        <v>44944.610243055547</v>
      </c>
      <c r="ANY94" t="s">
        <v>1137</v>
      </c>
      <c r="ANZ94" t="s">
        <v>1138</v>
      </c>
    </row>
    <row r="95" spans="1:981 1027:1066" x14ac:dyDescent="0.35">
      <c r="A95">
        <v>94</v>
      </c>
      <c r="B95" t="s">
        <v>1398</v>
      </c>
      <c r="C95" s="98">
        <v>44944</v>
      </c>
      <c r="D95" t="s">
        <v>1399</v>
      </c>
      <c r="E95" s="2">
        <v>44944.396314467587</v>
      </c>
      <c r="F95" s="2">
        <v>44944.463155324083</v>
      </c>
      <c r="G95" t="s">
        <v>1113</v>
      </c>
      <c r="J95" t="s">
        <v>1114</v>
      </c>
      <c r="K95" s="98">
        <v>44944</v>
      </c>
      <c r="L95" t="s">
        <v>1400</v>
      </c>
      <c r="M95" t="s">
        <v>1401</v>
      </c>
      <c r="N95" t="s">
        <v>1402</v>
      </c>
      <c r="O95" t="s">
        <v>1118</v>
      </c>
      <c r="R95" t="s">
        <v>1119</v>
      </c>
      <c r="S95" t="s">
        <v>1403</v>
      </c>
      <c r="U95" t="s">
        <v>1121</v>
      </c>
      <c r="W95" t="s">
        <v>1159</v>
      </c>
      <c r="Z95" t="s">
        <v>1123</v>
      </c>
      <c r="AA95">
        <v>0</v>
      </c>
      <c r="AB95">
        <v>0</v>
      </c>
      <c r="AC95">
        <v>0</v>
      </c>
      <c r="AD95">
        <v>1</v>
      </c>
      <c r="AE95">
        <v>1</v>
      </c>
      <c r="ED95" t="s">
        <v>1404</v>
      </c>
      <c r="EE95">
        <v>0</v>
      </c>
      <c r="EF95">
        <v>0</v>
      </c>
      <c r="EG95">
        <v>1</v>
      </c>
      <c r="EH95">
        <v>1</v>
      </c>
      <c r="EI95">
        <v>0</v>
      </c>
      <c r="EJ95">
        <v>2</v>
      </c>
      <c r="FD95" t="s">
        <v>1125</v>
      </c>
      <c r="FE95">
        <v>1500</v>
      </c>
      <c r="FF95" t="s">
        <v>1218</v>
      </c>
      <c r="FI95">
        <v>7</v>
      </c>
      <c r="FJ95">
        <v>3</v>
      </c>
      <c r="FK95">
        <v>0</v>
      </c>
      <c r="FM95" t="s">
        <v>1125</v>
      </c>
      <c r="FN95">
        <v>2000</v>
      </c>
      <c r="FO95" t="s">
        <v>1218</v>
      </c>
      <c r="FR95">
        <v>7</v>
      </c>
      <c r="FS95">
        <v>3</v>
      </c>
      <c r="FT95">
        <v>0</v>
      </c>
      <c r="FV95" t="s">
        <v>1121</v>
      </c>
      <c r="FX95" t="s">
        <v>1405</v>
      </c>
      <c r="FY95">
        <v>0</v>
      </c>
      <c r="FZ95">
        <v>0</v>
      </c>
      <c r="GA95">
        <v>1</v>
      </c>
      <c r="GB95">
        <v>1</v>
      </c>
      <c r="GC95">
        <v>0</v>
      </c>
      <c r="GE95" t="s">
        <v>1406</v>
      </c>
      <c r="GF95">
        <v>1</v>
      </c>
      <c r="GG95">
        <v>0</v>
      </c>
      <c r="GH95">
        <v>0</v>
      </c>
      <c r="GI95">
        <v>0</v>
      </c>
      <c r="GJ95">
        <v>0</v>
      </c>
      <c r="GK95">
        <v>0</v>
      </c>
      <c r="GL95">
        <v>0</v>
      </c>
      <c r="GM95">
        <v>1</v>
      </c>
      <c r="GN95">
        <v>1</v>
      </c>
      <c r="GO95">
        <v>0</v>
      </c>
      <c r="GP95">
        <v>0</v>
      </c>
      <c r="GS95" t="s">
        <v>1130</v>
      </c>
      <c r="GT95">
        <v>0</v>
      </c>
      <c r="GU95">
        <v>1</v>
      </c>
      <c r="GV95">
        <v>0</v>
      </c>
      <c r="GW95">
        <v>0</v>
      </c>
      <c r="GX95" t="s">
        <v>1243</v>
      </c>
      <c r="GY95">
        <v>0</v>
      </c>
      <c r="GZ95">
        <v>0</v>
      </c>
      <c r="HA95">
        <v>0</v>
      </c>
      <c r="HB95">
        <v>1</v>
      </c>
      <c r="HC95">
        <v>0</v>
      </c>
      <c r="HD95" t="s">
        <v>1131</v>
      </c>
      <c r="HE95">
        <v>0</v>
      </c>
      <c r="HF95">
        <v>0</v>
      </c>
      <c r="HG95">
        <v>0</v>
      </c>
      <c r="HH95">
        <v>0</v>
      </c>
      <c r="HI95">
        <v>0</v>
      </c>
      <c r="HJ95">
        <v>1</v>
      </c>
      <c r="HK95">
        <v>0</v>
      </c>
      <c r="HL95">
        <v>0</v>
      </c>
      <c r="HM95">
        <v>0</v>
      </c>
      <c r="HN95">
        <v>0</v>
      </c>
      <c r="HO95">
        <v>0</v>
      </c>
      <c r="HP95">
        <v>0</v>
      </c>
      <c r="IM95" t="s">
        <v>1265</v>
      </c>
      <c r="IN95">
        <v>0</v>
      </c>
      <c r="IO95">
        <v>0</v>
      </c>
      <c r="IP95">
        <v>1</v>
      </c>
      <c r="IQ95">
        <v>0</v>
      </c>
      <c r="IR95">
        <v>0</v>
      </c>
      <c r="IS95">
        <v>0</v>
      </c>
      <c r="IT95">
        <v>0</v>
      </c>
      <c r="IU95">
        <v>0</v>
      </c>
      <c r="IV95">
        <v>0</v>
      </c>
      <c r="IW95">
        <v>0</v>
      </c>
      <c r="IX95">
        <v>0</v>
      </c>
      <c r="IY95">
        <v>0</v>
      </c>
      <c r="IZ95">
        <v>0</v>
      </c>
      <c r="JA95">
        <v>0</v>
      </c>
      <c r="JB95">
        <v>0</v>
      </c>
      <c r="JC95">
        <v>0</v>
      </c>
      <c r="JD95">
        <v>1</v>
      </c>
      <c r="JE95">
        <v>4</v>
      </c>
      <c r="KC95" t="s">
        <v>1125</v>
      </c>
      <c r="KD95" t="s">
        <v>1407</v>
      </c>
      <c r="KE95">
        <v>0</v>
      </c>
      <c r="KF95">
        <v>1</v>
      </c>
      <c r="KG95">
        <v>0</v>
      </c>
      <c r="KI95">
        <v>27500</v>
      </c>
      <c r="KK95" t="s">
        <v>1161</v>
      </c>
      <c r="KN95">
        <v>10</v>
      </c>
      <c r="KO95">
        <v>3</v>
      </c>
      <c r="KP95">
        <v>0</v>
      </c>
      <c r="PE95" t="s">
        <v>1150</v>
      </c>
      <c r="QM95" t="s">
        <v>1130</v>
      </c>
      <c r="QN95">
        <v>0</v>
      </c>
      <c r="QO95">
        <v>1</v>
      </c>
      <c r="QP95">
        <v>0</v>
      </c>
      <c r="QQ95">
        <v>0</v>
      </c>
      <c r="QR95" t="s">
        <v>1265</v>
      </c>
      <c r="QS95">
        <v>0</v>
      </c>
      <c r="QT95">
        <v>0</v>
      </c>
      <c r="QU95">
        <v>1</v>
      </c>
      <c r="QV95">
        <v>0</v>
      </c>
      <c r="QW95">
        <v>0</v>
      </c>
      <c r="QX95">
        <v>0</v>
      </c>
      <c r="QY95">
        <v>0</v>
      </c>
      <c r="QZ95">
        <v>0</v>
      </c>
      <c r="RA95">
        <v>0</v>
      </c>
      <c r="RB95">
        <v>0</v>
      </c>
      <c r="RC95">
        <v>0</v>
      </c>
      <c r="RD95">
        <v>0</v>
      </c>
      <c r="RE95">
        <v>0</v>
      </c>
      <c r="RF95">
        <v>0</v>
      </c>
      <c r="RG95">
        <v>0</v>
      </c>
      <c r="RH95">
        <v>0</v>
      </c>
      <c r="RI95" t="s">
        <v>1227</v>
      </c>
      <c r="RJ95">
        <v>1</v>
      </c>
      <c r="RK95">
        <v>0</v>
      </c>
      <c r="RL95">
        <v>0</v>
      </c>
      <c r="RM95">
        <v>0</v>
      </c>
      <c r="RN95">
        <v>0</v>
      </c>
      <c r="RO95">
        <v>1</v>
      </c>
      <c r="RP95">
        <v>0</v>
      </c>
      <c r="RQ95">
        <v>0</v>
      </c>
      <c r="RR95">
        <v>0</v>
      </c>
      <c r="RS95">
        <v>0</v>
      </c>
      <c r="RT95">
        <v>0</v>
      </c>
      <c r="RU95">
        <v>0</v>
      </c>
      <c r="AMM95" t="s">
        <v>1219</v>
      </c>
      <c r="AMN95">
        <v>1</v>
      </c>
      <c r="AMO95">
        <v>0</v>
      </c>
      <c r="AMP95">
        <v>0</v>
      </c>
      <c r="AMQ95">
        <v>0</v>
      </c>
      <c r="AMR95">
        <v>0</v>
      </c>
      <c r="AMS95">
        <v>0</v>
      </c>
      <c r="AMU95" t="s">
        <v>1178</v>
      </c>
      <c r="AMV95" t="s">
        <v>1150</v>
      </c>
      <c r="ANG95" t="s">
        <v>1135</v>
      </c>
      <c r="ANH95">
        <v>0</v>
      </c>
      <c r="ANI95">
        <v>0</v>
      </c>
      <c r="ANJ95">
        <v>0</v>
      </c>
      <c r="ANK95">
        <v>0</v>
      </c>
      <c r="ANL95">
        <v>0</v>
      </c>
      <c r="ANM95">
        <v>0</v>
      </c>
      <c r="ANN95">
        <v>0</v>
      </c>
      <c r="ANO95">
        <v>1</v>
      </c>
      <c r="ANP95">
        <v>0</v>
      </c>
      <c r="ANR95" t="s">
        <v>1408</v>
      </c>
      <c r="ANU95">
        <v>384877424</v>
      </c>
      <c r="ANV95" s="2">
        <v>44945.716909722221</v>
      </c>
      <c r="ANY95" t="s">
        <v>1137</v>
      </c>
      <c r="ANZ95" t="s">
        <v>1138</v>
      </c>
    </row>
    <row r="96" spans="1:981 1027:1066" x14ac:dyDescent="0.35">
      <c r="A96">
        <v>95</v>
      </c>
      <c r="B96" t="s">
        <v>1409</v>
      </c>
      <c r="C96" s="98">
        <v>44944</v>
      </c>
      <c r="D96" t="s">
        <v>1399</v>
      </c>
      <c r="E96" s="2">
        <v>44944.631685625012</v>
      </c>
      <c r="F96" s="2">
        <v>44944.782473032406</v>
      </c>
      <c r="G96" t="s">
        <v>1113</v>
      </c>
      <c r="J96" t="s">
        <v>1114</v>
      </c>
      <c r="K96" s="98">
        <v>44944</v>
      </c>
      <c r="L96" t="s">
        <v>1400</v>
      </c>
      <c r="M96" t="s">
        <v>1401</v>
      </c>
      <c r="N96" t="s">
        <v>1402</v>
      </c>
      <c r="O96" t="s">
        <v>1118</v>
      </c>
      <c r="R96" t="s">
        <v>1119</v>
      </c>
      <c r="S96" t="s">
        <v>1403</v>
      </c>
      <c r="U96" t="s">
        <v>1121</v>
      </c>
      <c r="W96" t="s">
        <v>1140</v>
      </c>
      <c r="Z96" t="s">
        <v>1123</v>
      </c>
      <c r="AA96">
        <v>0</v>
      </c>
      <c r="AB96">
        <v>0</v>
      </c>
      <c r="AC96">
        <v>0</v>
      </c>
      <c r="AD96">
        <v>1</v>
      </c>
      <c r="AE96">
        <v>1</v>
      </c>
      <c r="ED96" t="s">
        <v>1123</v>
      </c>
      <c r="EE96">
        <v>0</v>
      </c>
      <c r="EF96">
        <v>0</v>
      </c>
      <c r="EG96">
        <v>0</v>
      </c>
      <c r="EH96">
        <v>0</v>
      </c>
      <c r="EI96">
        <v>1</v>
      </c>
      <c r="EJ96">
        <v>1</v>
      </c>
      <c r="IM96" t="s">
        <v>1223</v>
      </c>
      <c r="IN96">
        <v>0</v>
      </c>
      <c r="IO96">
        <v>1</v>
      </c>
      <c r="IP96">
        <v>0</v>
      </c>
      <c r="IQ96">
        <v>0</v>
      </c>
      <c r="IR96">
        <v>0</v>
      </c>
      <c r="IS96">
        <v>0</v>
      </c>
      <c r="IT96">
        <v>0</v>
      </c>
      <c r="IU96">
        <v>0</v>
      </c>
      <c r="IV96">
        <v>0</v>
      </c>
      <c r="IW96">
        <v>0</v>
      </c>
      <c r="IX96">
        <v>0</v>
      </c>
      <c r="IY96">
        <v>0</v>
      </c>
      <c r="IZ96">
        <v>0</v>
      </c>
      <c r="JA96">
        <v>0</v>
      </c>
      <c r="JB96">
        <v>0</v>
      </c>
      <c r="JC96">
        <v>0</v>
      </c>
      <c r="JD96">
        <v>1</v>
      </c>
      <c r="JE96">
        <v>3</v>
      </c>
      <c r="JP96" t="s">
        <v>1125</v>
      </c>
      <c r="JQ96" t="s">
        <v>1127</v>
      </c>
      <c r="JR96">
        <v>1</v>
      </c>
      <c r="JS96">
        <v>1</v>
      </c>
      <c r="JT96">
        <v>6500</v>
      </c>
      <c r="JU96">
        <v>100</v>
      </c>
      <c r="JV96" t="s">
        <v>1218</v>
      </c>
      <c r="JY96">
        <v>6</v>
      </c>
      <c r="JZ96">
        <v>30</v>
      </c>
      <c r="KA96">
        <v>1</v>
      </c>
      <c r="PE96" t="s">
        <v>1121</v>
      </c>
      <c r="PG96" t="s">
        <v>1223</v>
      </c>
      <c r="PH96">
        <v>0</v>
      </c>
      <c r="PI96">
        <v>1</v>
      </c>
      <c r="PJ96">
        <v>0</v>
      </c>
      <c r="PK96">
        <v>0</v>
      </c>
      <c r="PL96">
        <v>0</v>
      </c>
      <c r="PM96">
        <v>0</v>
      </c>
      <c r="PN96">
        <v>0</v>
      </c>
      <c r="PO96">
        <v>0</v>
      </c>
      <c r="PP96">
        <v>0</v>
      </c>
      <c r="PQ96">
        <v>0</v>
      </c>
      <c r="PR96">
        <v>0</v>
      </c>
      <c r="PS96">
        <v>0</v>
      </c>
      <c r="PT96">
        <v>0</v>
      </c>
      <c r="PU96">
        <v>0</v>
      </c>
      <c r="PV96">
        <v>0</v>
      </c>
      <c r="PW96">
        <v>0</v>
      </c>
      <c r="PY96" t="s">
        <v>1410</v>
      </c>
      <c r="PZ96">
        <v>0</v>
      </c>
      <c r="QA96">
        <v>0</v>
      </c>
      <c r="QB96">
        <v>0</v>
      </c>
      <c r="QC96">
        <v>1</v>
      </c>
      <c r="QD96">
        <v>0</v>
      </c>
      <c r="QE96">
        <v>1</v>
      </c>
      <c r="QF96">
        <v>0</v>
      </c>
      <c r="QG96">
        <v>0</v>
      </c>
      <c r="QH96">
        <v>0</v>
      </c>
      <c r="QI96">
        <v>0</v>
      </c>
      <c r="QJ96">
        <v>0</v>
      </c>
      <c r="QM96" t="s">
        <v>1147</v>
      </c>
      <c r="QN96">
        <v>1</v>
      </c>
      <c r="QO96">
        <v>0</v>
      </c>
      <c r="QP96">
        <v>0</v>
      </c>
      <c r="QQ96">
        <v>0</v>
      </c>
      <c r="AMM96" t="s">
        <v>1219</v>
      </c>
      <c r="AMN96">
        <v>1</v>
      </c>
      <c r="AMO96">
        <v>0</v>
      </c>
      <c r="AMP96">
        <v>0</v>
      </c>
      <c r="AMQ96">
        <v>0</v>
      </c>
      <c r="AMR96">
        <v>0</v>
      </c>
      <c r="AMS96">
        <v>0</v>
      </c>
      <c r="AMU96" t="s">
        <v>1151</v>
      </c>
      <c r="AMV96" t="s">
        <v>1150</v>
      </c>
      <c r="ANG96" t="s">
        <v>1411</v>
      </c>
      <c r="ANH96">
        <v>1</v>
      </c>
      <c r="ANI96">
        <v>1</v>
      </c>
      <c r="ANJ96">
        <v>1</v>
      </c>
      <c r="ANK96">
        <v>1</v>
      </c>
      <c r="ANL96">
        <v>1</v>
      </c>
      <c r="ANM96">
        <v>1</v>
      </c>
      <c r="ANN96">
        <v>0</v>
      </c>
      <c r="ANO96">
        <v>0</v>
      </c>
      <c r="ANP96">
        <v>0</v>
      </c>
      <c r="ANR96" t="s">
        <v>1271</v>
      </c>
      <c r="ANU96">
        <v>384877439</v>
      </c>
      <c r="ANV96" s="2">
        <v>44945.716956018507</v>
      </c>
      <c r="ANY96" t="s">
        <v>1137</v>
      </c>
      <c r="ANZ96" t="s">
        <v>1138</v>
      </c>
    </row>
    <row r="97" spans="1:489 1027:1066" x14ac:dyDescent="0.35">
      <c r="A97">
        <v>96</v>
      </c>
      <c r="B97" t="s">
        <v>1412</v>
      </c>
      <c r="C97" s="98">
        <v>44944</v>
      </c>
      <c r="D97" t="s">
        <v>1399</v>
      </c>
      <c r="E97" s="2">
        <v>44944.640646423613</v>
      </c>
      <c r="F97" s="2">
        <v>44944.643139201391</v>
      </c>
      <c r="G97" t="s">
        <v>1113</v>
      </c>
      <c r="J97" t="s">
        <v>1114</v>
      </c>
      <c r="K97" s="98">
        <v>44944</v>
      </c>
      <c r="L97" t="s">
        <v>1400</v>
      </c>
      <c r="M97" t="s">
        <v>1401</v>
      </c>
      <c r="N97" t="s">
        <v>1402</v>
      </c>
      <c r="O97" t="s">
        <v>1413</v>
      </c>
      <c r="R97" t="s">
        <v>1119</v>
      </c>
      <c r="S97" t="s">
        <v>1403</v>
      </c>
      <c r="U97" t="s">
        <v>1121</v>
      </c>
      <c r="W97" t="s">
        <v>1159</v>
      </c>
      <c r="Z97" t="s">
        <v>1123</v>
      </c>
      <c r="AA97">
        <v>0</v>
      </c>
      <c r="AB97">
        <v>0</v>
      </c>
      <c r="AC97">
        <v>0</v>
      </c>
      <c r="AD97">
        <v>1</v>
      </c>
      <c r="AE97">
        <v>1</v>
      </c>
      <c r="ED97" t="s">
        <v>1123</v>
      </c>
      <c r="EE97">
        <v>0</v>
      </c>
      <c r="EF97">
        <v>0</v>
      </c>
      <c r="EG97">
        <v>0</v>
      </c>
      <c r="EH97">
        <v>0</v>
      </c>
      <c r="EI97">
        <v>1</v>
      </c>
      <c r="EJ97">
        <v>1</v>
      </c>
      <c r="IM97" t="s">
        <v>1223</v>
      </c>
      <c r="IN97">
        <v>0</v>
      </c>
      <c r="IO97">
        <v>1</v>
      </c>
      <c r="IP97">
        <v>0</v>
      </c>
      <c r="IQ97">
        <v>0</v>
      </c>
      <c r="IR97">
        <v>0</v>
      </c>
      <c r="IS97">
        <v>0</v>
      </c>
      <c r="IT97">
        <v>0</v>
      </c>
      <c r="IU97">
        <v>0</v>
      </c>
      <c r="IV97">
        <v>0</v>
      </c>
      <c r="IW97">
        <v>0</v>
      </c>
      <c r="IX97">
        <v>0</v>
      </c>
      <c r="IY97">
        <v>0</v>
      </c>
      <c r="IZ97">
        <v>0</v>
      </c>
      <c r="JA97">
        <v>0</v>
      </c>
      <c r="JB97">
        <v>0</v>
      </c>
      <c r="JC97">
        <v>0</v>
      </c>
      <c r="JD97">
        <v>1</v>
      </c>
      <c r="JE97">
        <v>3</v>
      </c>
      <c r="JP97" t="s">
        <v>1125</v>
      </c>
      <c r="JQ97" t="s">
        <v>1238</v>
      </c>
      <c r="JR97">
        <v>1</v>
      </c>
      <c r="JS97">
        <v>0</v>
      </c>
      <c r="JT97">
        <v>6500</v>
      </c>
      <c r="JV97" t="s">
        <v>1218</v>
      </c>
      <c r="JY97">
        <v>14</v>
      </c>
      <c r="JZ97">
        <v>30</v>
      </c>
      <c r="KA97">
        <v>1</v>
      </c>
      <c r="PE97" t="s">
        <v>1121</v>
      </c>
      <c r="PG97" t="s">
        <v>1223</v>
      </c>
      <c r="PH97">
        <v>0</v>
      </c>
      <c r="PI97">
        <v>1</v>
      </c>
      <c r="PJ97">
        <v>0</v>
      </c>
      <c r="PK97">
        <v>0</v>
      </c>
      <c r="PL97">
        <v>0</v>
      </c>
      <c r="PM97">
        <v>0</v>
      </c>
      <c r="PN97">
        <v>0</v>
      </c>
      <c r="PO97">
        <v>0</v>
      </c>
      <c r="PP97">
        <v>0</v>
      </c>
      <c r="PQ97">
        <v>0</v>
      </c>
      <c r="PR97">
        <v>0</v>
      </c>
      <c r="PS97">
        <v>0</v>
      </c>
      <c r="PT97">
        <v>0</v>
      </c>
      <c r="PU97">
        <v>0</v>
      </c>
      <c r="PV97">
        <v>0</v>
      </c>
      <c r="PW97">
        <v>0</v>
      </c>
      <c r="PY97" t="s">
        <v>1414</v>
      </c>
      <c r="PZ97">
        <v>1</v>
      </c>
      <c r="QA97">
        <v>0</v>
      </c>
      <c r="QB97">
        <v>0</v>
      </c>
      <c r="QC97">
        <v>1</v>
      </c>
      <c r="QD97">
        <v>0</v>
      </c>
      <c r="QE97">
        <v>1</v>
      </c>
      <c r="QF97">
        <v>0</v>
      </c>
      <c r="QG97">
        <v>0</v>
      </c>
      <c r="QH97">
        <v>0</v>
      </c>
      <c r="QI97">
        <v>0</v>
      </c>
      <c r="QJ97">
        <v>0</v>
      </c>
      <c r="QM97" t="s">
        <v>1147</v>
      </c>
      <c r="QN97">
        <v>1</v>
      </c>
      <c r="QO97">
        <v>0</v>
      </c>
      <c r="QP97">
        <v>0</v>
      </c>
      <c r="QQ97">
        <v>0</v>
      </c>
      <c r="AMM97" t="s">
        <v>1219</v>
      </c>
      <c r="AMN97">
        <v>1</v>
      </c>
      <c r="AMO97">
        <v>0</v>
      </c>
      <c r="AMP97">
        <v>0</v>
      </c>
      <c r="AMQ97">
        <v>0</v>
      </c>
      <c r="AMR97">
        <v>0</v>
      </c>
      <c r="AMS97">
        <v>0</v>
      </c>
      <c r="AMU97" t="s">
        <v>1151</v>
      </c>
      <c r="AMV97" t="s">
        <v>1150</v>
      </c>
      <c r="ANG97" t="s">
        <v>1415</v>
      </c>
      <c r="ANH97">
        <v>1</v>
      </c>
      <c r="ANI97">
        <v>1</v>
      </c>
      <c r="ANJ97">
        <v>1</v>
      </c>
      <c r="ANK97">
        <v>1</v>
      </c>
      <c r="ANL97">
        <v>0</v>
      </c>
      <c r="ANM97">
        <v>0</v>
      </c>
      <c r="ANN97">
        <v>0</v>
      </c>
      <c r="ANO97">
        <v>0</v>
      </c>
      <c r="ANP97">
        <v>0</v>
      </c>
      <c r="ANR97" t="s">
        <v>1416</v>
      </c>
      <c r="ANU97">
        <v>384877444</v>
      </c>
      <c r="ANV97" s="2">
        <v>44945.716979166667</v>
      </c>
      <c r="ANY97" t="s">
        <v>1137</v>
      </c>
      <c r="ANZ97" t="s">
        <v>1138</v>
      </c>
    </row>
    <row r="98" spans="1:489 1027:1066" x14ac:dyDescent="0.35">
      <c r="A98">
        <v>97</v>
      </c>
      <c r="B98" t="s">
        <v>1417</v>
      </c>
      <c r="C98" s="98">
        <v>44944</v>
      </c>
      <c r="D98" t="s">
        <v>1399</v>
      </c>
      <c r="E98" s="2">
        <v>44944.547109733787</v>
      </c>
      <c r="F98" s="2">
        <v>44944.561027199074</v>
      </c>
      <c r="G98" t="s">
        <v>1113</v>
      </c>
      <c r="J98" t="s">
        <v>1114</v>
      </c>
      <c r="K98" s="98">
        <v>44944</v>
      </c>
      <c r="L98" t="s">
        <v>1400</v>
      </c>
      <c r="M98" t="s">
        <v>1401</v>
      </c>
      <c r="N98" t="s">
        <v>1402</v>
      </c>
      <c r="O98" t="s">
        <v>1118</v>
      </c>
      <c r="R98" t="s">
        <v>1119</v>
      </c>
      <c r="S98" t="s">
        <v>1403</v>
      </c>
      <c r="U98" t="s">
        <v>1121</v>
      </c>
      <c r="W98" t="s">
        <v>1159</v>
      </c>
      <c r="Z98" t="s">
        <v>1171</v>
      </c>
      <c r="AA98">
        <v>1</v>
      </c>
      <c r="AB98">
        <v>0</v>
      </c>
      <c r="AC98">
        <v>0</v>
      </c>
      <c r="AD98">
        <v>0</v>
      </c>
      <c r="AE98">
        <v>1</v>
      </c>
      <c r="AG98" t="s">
        <v>1144</v>
      </c>
      <c r="AH98">
        <v>1000</v>
      </c>
      <c r="AI98" t="s">
        <v>1161</v>
      </c>
      <c r="AL98">
        <v>7</v>
      </c>
      <c r="AM98">
        <v>2</v>
      </c>
      <c r="AN98">
        <v>0</v>
      </c>
      <c r="BP98" t="s">
        <v>1150</v>
      </c>
      <c r="CL98" t="s">
        <v>1147</v>
      </c>
      <c r="CM98">
        <v>1</v>
      </c>
      <c r="CN98">
        <v>0</v>
      </c>
      <c r="CO98">
        <v>0</v>
      </c>
      <c r="CP98">
        <v>0</v>
      </c>
      <c r="ED98" t="s">
        <v>1418</v>
      </c>
      <c r="EE98">
        <v>1</v>
      </c>
      <c r="EF98">
        <v>0</v>
      </c>
      <c r="EG98">
        <v>0</v>
      </c>
      <c r="EH98">
        <v>1</v>
      </c>
      <c r="EI98">
        <v>0</v>
      </c>
      <c r="EJ98">
        <v>2</v>
      </c>
      <c r="EL98" t="s">
        <v>1144</v>
      </c>
      <c r="EM98">
        <v>5000</v>
      </c>
      <c r="EN98" t="s">
        <v>1161</v>
      </c>
      <c r="EQ98">
        <v>7</v>
      </c>
      <c r="ER98">
        <v>2</v>
      </c>
      <c r="ES98">
        <v>0</v>
      </c>
      <c r="FM98" t="s">
        <v>1144</v>
      </c>
      <c r="FN98">
        <v>3000</v>
      </c>
      <c r="FO98" t="s">
        <v>1161</v>
      </c>
      <c r="FR98">
        <v>7</v>
      </c>
      <c r="FS98">
        <v>2</v>
      </c>
      <c r="FT98">
        <v>0</v>
      </c>
      <c r="FV98" t="s">
        <v>1150</v>
      </c>
      <c r="GS98" t="s">
        <v>1147</v>
      </c>
      <c r="GT98">
        <v>1</v>
      </c>
      <c r="GU98">
        <v>0</v>
      </c>
      <c r="GV98">
        <v>0</v>
      </c>
      <c r="GW98">
        <v>0</v>
      </c>
      <c r="IM98" t="s">
        <v>1419</v>
      </c>
      <c r="IN98">
        <v>0</v>
      </c>
      <c r="IO98">
        <v>0</v>
      </c>
      <c r="IP98">
        <v>0</v>
      </c>
      <c r="IQ98">
        <v>1</v>
      </c>
      <c r="IR98">
        <v>1</v>
      </c>
      <c r="IS98">
        <v>1</v>
      </c>
      <c r="IT98">
        <v>1</v>
      </c>
      <c r="IU98">
        <v>1</v>
      </c>
      <c r="IV98">
        <v>1</v>
      </c>
      <c r="IW98">
        <v>1</v>
      </c>
      <c r="IX98">
        <v>1</v>
      </c>
      <c r="IY98">
        <v>0</v>
      </c>
      <c r="IZ98">
        <v>1</v>
      </c>
      <c r="JA98">
        <v>1</v>
      </c>
      <c r="JB98">
        <v>1</v>
      </c>
      <c r="JC98">
        <v>0</v>
      </c>
      <c r="JD98">
        <v>11</v>
      </c>
      <c r="JE98">
        <v>14</v>
      </c>
      <c r="KR98" t="s">
        <v>1144</v>
      </c>
      <c r="KS98">
        <v>7000</v>
      </c>
      <c r="KT98" t="s">
        <v>1161</v>
      </c>
      <c r="KW98">
        <v>14</v>
      </c>
      <c r="KX98">
        <v>2</v>
      </c>
      <c r="KY98">
        <v>0</v>
      </c>
      <c r="LA98" t="s">
        <v>1144</v>
      </c>
      <c r="LB98">
        <v>5500</v>
      </c>
      <c r="LC98" t="s">
        <v>1161</v>
      </c>
      <c r="LF98">
        <v>14</v>
      </c>
      <c r="LG98">
        <v>2</v>
      </c>
      <c r="LH98">
        <v>0</v>
      </c>
      <c r="LJ98" t="s">
        <v>1144</v>
      </c>
      <c r="LK98">
        <v>1000</v>
      </c>
      <c r="LL98" t="s">
        <v>1161</v>
      </c>
      <c r="LO98">
        <v>7</v>
      </c>
      <c r="LP98">
        <v>2</v>
      </c>
      <c r="LQ98">
        <v>0</v>
      </c>
      <c r="LS98" t="s">
        <v>1144</v>
      </c>
      <c r="LT98">
        <v>125</v>
      </c>
      <c r="LU98" t="s">
        <v>1161</v>
      </c>
      <c r="LX98">
        <v>5</v>
      </c>
      <c r="LY98">
        <v>2</v>
      </c>
      <c r="LZ98">
        <v>0</v>
      </c>
      <c r="MB98" t="s">
        <v>1144</v>
      </c>
      <c r="MC98" t="s">
        <v>1173</v>
      </c>
      <c r="MD98">
        <v>1</v>
      </c>
      <c r="ME98">
        <v>1</v>
      </c>
      <c r="MF98">
        <v>1</v>
      </c>
      <c r="MG98">
        <v>500</v>
      </c>
      <c r="MH98">
        <v>750</v>
      </c>
      <c r="MI98">
        <v>1000</v>
      </c>
      <c r="MJ98" t="s">
        <v>1161</v>
      </c>
      <c r="MM98">
        <v>6</v>
      </c>
      <c r="MN98">
        <v>2</v>
      </c>
      <c r="MO98">
        <v>0</v>
      </c>
      <c r="MQ98" t="s">
        <v>1144</v>
      </c>
      <c r="MR98">
        <v>1500</v>
      </c>
      <c r="MS98" t="s">
        <v>1161</v>
      </c>
      <c r="MV98">
        <v>7</v>
      </c>
      <c r="MW98">
        <v>2</v>
      </c>
      <c r="MX98">
        <v>0</v>
      </c>
      <c r="MZ98" t="s">
        <v>1144</v>
      </c>
      <c r="NA98">
        <v>3000</v>
      </c>
      <c r="NB98" t="s">
        <v>1161</v>
      </c>
      <c r="NE98">
        <v>8</v>
      </c>
      <c r="NF98">
        <v>2</v>
      </c>
      <c r="NG98">
        <v>0</v>
      </c>
      <c r="NI98" t="s">
        <v>1144</v>
      </c>
      <c r="NJ98">
        <v>2500</v>
      </c>
      <c r="NK98" t="s">
        <v>1161</v>
      </c>
      <c r="NN98">
        <v>5</v>
      </c>
      <c r="NO98">
        <v>2</v>
      </c>
      <c r="NP98">
        <v>0</v>
      </c>
      <c r="OA98" t="s">
        <v>1144</v>
      </c>
      <c r="OB98">
        <v>3000</v>
      </c>
      <c r="OC98" t="s">
        <v>1161</v>
      </c>
      <c r="OF98">
        <v>5</v>
      </c>
      <c r="OG98">
        <v>2</v>
      </c>
      <c r="OH98">
        <v>0</v>
      </c>
      <c r="OJ98" t="s">
        <v>1144</v>
      </c>
      <c r="OK98" t="s">
        <v>1121</v>
      </c>
      <c r="OL98">
        <v>5000</v>
      </c>
      <c r="OO98" t="s">
        <v>1161</v>
      </c>
      <c r="OR98">
        <v>5</v>
      </c>
      <c r="OS98">
        <v>2</v>
      </c>
      <c r="OT98">
        <v>0</v>
      </c>
      <c r="OV98" t="s">
        <v>1144</v>
      </c>
      <c r="OW98">
        <v>500</v>
      </c>
      <c r="OX98" t="s">
        <v>1161</v>
      </c>
      <c r="PA98">
        <v>6</v>
      </c>
      <c r="PB98">
        <v>2</v>
      </c>
      <c r="PC98">
        <v>0</v>
      </c>
      <c r="PE98" t="s">
        <v>1150</v>
      </c>
      <c r="QM98" t="s">
        <v>1130</v>
      </c>
      <c r="QN98">
        <v>0</v>
      </c>
      <c r="QO98">
        <v>1</v>
      </c>
      <c r="QP98">
        <v>0</v>
      </c>
      <c r="QQ98">
        <v>0</v>
      </c>
      <c r="QR98" t="s">
        <v>1420</v>
      </c>
      <c r="QS98">
        <v>0</v>
      </c>
      <c r="QT98">
        <v>0</v>
      </c>
      <c r="QU98">
        <v>0</v>
      </c>
      <c r="QV98">
        <v>1</v>
      </c>
      <c r="QW98">
        <v>1</v>
      </c>
      <c r="QX98">
        <v>0</v>
      </c>
      <c r="QY98">
        <v>0</v>
      </c>
      <c r="QZ98">
        <v>0</v>
      </c>
      <c r="RA98">
        <v>0</v>
      </c>
      <c r="RB98">
        <v>1</v>
      </c>
      <c r="RC98">
        <v>1</v>
      </c>
      <c r="RD98">
        <v>0</v>
      </c>
      <c r="RE98">
        <v>1</v>
      </c>
      <c r="RF98">
        <v>1</v>
      </c>
      <c r="RG98">
        <v>0</v>
      </c>
      <c r="RH98">
        <v>0</v>
      </c>
      <c r="RI98" t="s">
        <v>1227</v>
      </c>
      <c r="RJ98">
        <v>1</v>
      </c>
      <c r="RK98">
        <v>0</v>
      </c>
      <c r="RL98">
        <v>0</v>
      </c>
      <c r="RM98">
        <v>0</v>
      </c>
      <c r="RN98">
        <v>0</v>
      </c>
      <c r="RO98">
        <v>1</v>
      </c>
      <c r="RP98">
        <v>0</v>
      </c>
      <c r="RQ98">
        <v>0</v>
      </c>
      <c r="RR98">
        <v>0</v>
      </c>
      <c r="RS98">
        <v>0</v>
      </c>
      <c r="RT98">
        <v>0</v>
      </c>
      <c r="RU98">
        <v>0</v>
      </c>
      <c r="AMM98" t="s">
        <v>1132</v>
      </c>
      <c r="AMN98">
        <v>1</v>
      </c>
      <c r="AMO98">
        <v>0</v>
      </c>
      <c r="AMP98">
        <v>0</v>
      </c>
      <c r="AMQ98">
        <v>1</v>
      </c>
      <c r="AMR98">
        <v>0</v>
      </c>
      <c r="AMS98">
        <v>0</v>
      </c>
      <c r="AMU98" t="s">
        <v>1151</v>
      </c>
      <c r="AMV98" t="s">
        <v>1150</v>
      </c>
      <c r="ANG98" t="s">
        <v>1135</v>
      </c>
      <c r="ANH98">
        <v>0</v>
      </c>
      <c r="ANI98">
        <v>0</v>
      </c>
      <c r="ANJ98">
        <v>0</v>
      </c>
      <c r="ANK98">
        <v>0</v>
      </c>
      <c r="ANL98">
        <v>0</v>
      </c>
      <c r="ANM98">
        <v>0</v>
      </c>
      <c r="ANN98">
        <v>0</v>
      </c>
      <c r="ANO98">
        <v>1</v>
      </c>
      <c r="ANP98">
        <v>0</v>
      </c>
      <c r="ANR98" t="s">
        <v>1408</v>
      </c>
      <c r="ANU98">
        <v>384877541</v>
      </c>
      <c r="ANV98" s="2">
        <v>44945.717280092591</v>
      </c>
      <c r="ANY98" t="s">
        <v>1137</v>
      </c>
      <c r="ANZ98" t="s">
        <v>1138</v>
      </c>
    </row>
    <row r="99" spans="1:489 1027:1066" x14ac:dyDescent="0.35">
      <c r="A99">
        <v>98</v>
      </c>
      <c r="B99" t="s">
        <v>1421</v>
      </c>
      <c r="C99" s="98">
        <v>44944</v>
      </c>
      <c r="D99" t="s">
        <v>1399</v>
      </c>
      <c r="E99" s="2">
        <v>44944.572560266199</v>
      </c>
      <c r="F99" s="2">
        <v>44944.583256307873</v>
      </c>
      <c r="G99" t="s">
        <v>1113</v>
      </c>
      <c r="J99" t="s">
        <v>1114</v>
      </c>
      <c r="K99" s="98">
        <v>44944</v>
      </c>
      <c r="L99" t="s">
        <v>1400</v>
      </c>
      <c r="M99" t="s">
        <v>1401</v>
      </c>
      <c r="N99" t="s">
        <v>1402</v>
      </c>
      <c r="O99" t="s">
        <v>1118</v>
      </c>
      <c r="R99" t="s">
        <v>1119</v>
      </c>
      <c r="S99" t="s">
        <v>1403</v>
      </c>
      <c r="U99" t="s">
        <v>1121</v>
      </c>
      <c r="W99" t="s">
        <v>1159</v>
      </c>
      <c r="Z99" t="s">
        <v>1123</v>
      </c>
      <c r="AA99">
        <v>0</v>
      </c>
      <c r="AB99">
        <v>0</v>
      </c>
      <c r="AC99">
        <v>0</v>
      </c>
      <c r="AD99">
        <v>1</v>
      </c>
      <c r="AE99">
        <v>1</v>
      </c>
      <c r="ED99" t="s">
        <v>1422</v>
      </c>
      <c r="EE99">
        <v>1</v>
      </c>
      <c r="EF99">
        <v>1</v>
      </c>
      <c r="EG99">
        <v>0</v>
      </c>
      <c r="EH99">
        <v>1</v>
      </c>
      <c r="EI99">
        <v>0</v>
      </c>
      <c r="EJ99">
        <v>3</v>
      </c>
      <c r="EL99" t="s">
        <v>1144</v>
      </c>
      <c r="EM99">
        <v>4500</v>
      </c>
      <c r="EN99" t="s">
        <v>1161</v>
      </c>
      <c r="EQ99">
        <v>7</v>
      </c>
      <c r="ER99">
        <v>2</v>
      </c>
      <c r="ES99">
        <v>0</v>
      </c>
      <c r="EU99" t="s">
        <v>1144</v>
      </c>
      <c r="EV99">
        <v>10000</v>
      </c>
      <c r="EW99" t="s">
        <v>1161</v>
      </c>
      <c r="EZ99">
        <v>6</v>
      </c>
      <c r="FA99">
        <v>2</v>
      </c>
      <c r="FB99">
        <v>0</v>
      </c>
      <c r="FM99" t="s">
        <v>1144</v>
      </c>
      <c r="FN99">
        <v>2000</v>
      </c>
      <c r="FO99" t="s">
        <v>1161</v>
      </c>
      <c r="FR99">
        <v>7</v>
      </c>
      <c r="FS99">
        <v>3</v>
      </c>
      <c r="FT99">
        <v>0</v>
      </c>
      <c r="FV99" t="s">
        <v>1150</v>
      </c>
      <c r="GS99" t="s">
        <v>1147</v>
      </c>
      <c r="GT99">
        <v>1</v>
      </c>
      <c r="GU99">
        <v>0</v>
      </c>
      <c r="GV99">
        <v>0</v>
      </c>
      <c r="GW99">
        <v>0</v>
      </c>
      <c r="IM99" t="s">
        <v>1183</v>
      </c>
      <c r="IN99">
        <v>0</v>
      </c>
      <c r="IO99">
        <v>0</v>
      </c>
      <c r="IP99">
        <v>0</v>
      </c>
      <c r="IQ99">
        <v>0</v>
      </c>
      <c r="IR99">
        <v>0</v>
      </c>
      <c r="IS99">
        <v>0</v>
      </c>
      <c r="IT99">
        <v>0</v>
      </c>
      <c r="IU99">
        <v>0</v>
      </c>
      <c r="IV99">
        <v>0</v>
      </c>
      <c r="IW99">
        <v>0</v>
      </c>
      <c r="IX99">
        <v>0</v>
      </c>
      <c r="IY99">
        <v>0</v>
      </c>
      <c r="IZ99">
        <v>0</v>
      </c>
      <c r="JA99">
        <v>0</v>
      </c>
      <c r="JB99">
        <v>1</v>
      </c>
      <c r="JC99">
        <v>0</v>
      </c>
      <c r="JD99">
        <v>1</v>
      </c>
      <c r="JE99">
        <v>5</v>
      </c>
      <c r="OV99" t="s">
        <v>1144</v>
      </c>
      <c r="OW99">
        <v>200</v>
      </c>
      <c r="OX99" t="s">
        <v>1161</v>
      </c>
      <c r="PA99">
        <v>5</v>
      </c>
      <c r="PB99">
        <v>3</v>
      </c>
      <c r="PC99">
        <v>0</v>
      </c>
      <c r="PE99" t="s">
        <v>1150</v>
      </c>
      <c r="QM99" t="s">
        <v>1147</v>
      </c>
      <c r="QN99">
        <v>1</v>
      </c>
      <c r="QO99">
        <v>0</v>
      </c>
      <c r="QP99">
        <v>0</v>
      </c>
      <c r="QQ99">
        <v>0</v>
      </c>
      <c r="AMM99" t="s">
        <v>1219</v>
      </c>
      <c r="AMN99">
        <v>1</v>
      </c>
      <c r="AMO99">
        <v>0</v>
      </c>
      <c r="AMP99">
        <v>0</v>
      </c>
      <c r="AMQ99">
        <v>0</v>
      </c>
      <c r="AMR99">
        <v>0</v>
      </c>
      <c r="AMS99">
        <v>0</v>
      </c>
      <c r="AMU99" t="s">
        <v>1151</v>
      </c>
      <c r="AMV99" t="s">
        <v>1150</v>
      </c>
      <c r="ANG99" t="s">
        <v>1135</v>
      </c>
      <c r="ANH99">
        <v>0</v>
      </c>
      <c r="ANI99">
        <v>0</v>
      </c>
      <c r="ANJ99">
        <v>0</v>
      </c>
      <c r="ANK99">
        <v>0</v>
      </c>
      <c r="ANL99">
        <v>0</v>
      </c>
      <c r="ANM99">
        <v>0</v>
      </c>
      <c r="ANN99">
        <v>0</v>
      </c>
      <c r="ANO99">
        <v>1</v>
      </c>
      <c r="ANP99">
        <v>0</v>
      </c>
      <c r="ANR99" t="s">
        <v>1408</v>
      </c>
      <c r="ANU99">
        <v>384877554</v>
      </c>
      <c r="ANV99" s="2">
        <v>44945.717291666668</v>
      </c>
      <c r="ANY99" t="s">
        <v>1137</v>
      </c>
      <c r="ANZ99" t="s">
        <v>1138</v>
      </c>
    </row>
    <row r="100" spans="1:489 1027:1066" x14ac:dyDescent="0.35">
      <c r="A100">
        <v>99</v>
      </c>
      <c r="B100" t="s">
        <v>1423</v>
      </c>
      <c r="C100" s="98">
        <v>44944</v>
      </c>
      <c r="D100" t="s">
        <v>1399</v>
      </c>
      <c r="E100" s="2">
        <v>44944.688721099526</v>
      </c>
      <c r="F100" s="2">
        <v>44944.78403782408</v>
      </c>
      <c r="G100" t="s">
        <v>1113</v>
      </c>
      <c r="J100" t="s">
        <v>1114</v>
      </c>
      <c r="K100" s="98">
        <v>44944</v>
      </c>
      <c r="L100" t="s">
        <v>1400</v>
      </c>
      <c r="M100" t="s">
        <v>1401</v>
      </c>
      <c r="N100" t="s">
        <v>1402</v>
      </c>
      <c r="O100" t="s">
        <v>1118</v>
      </c>
      <c r="R100" t="s">
        <v>1119</v>
      </c>
      <c r="S100" t="s">
        <v>1403</v>
      </c>
      <c r="U100" t="s">
        <v>1121</v>
      </c>
      <c r="W100" t="s">
        <v>1159</v>
      </c>
      <c r="Z100" t="s">
        <v>1123</v>
      </c>
      <c r="AA100">
        <v>0</v>
      </c>
      <c r="AB100">
        <v>0</v>
      </c>
      <c r="AC100">
        <v>0</v>
      </c>
      <c r="AD100">
        <v>1</v>
      </c>
      <c r="AE100">
        <v>1</v>
      </c>
      <c r="ED100" t="s">
        <v>1123</v>
      </c>
      <c r="EE100">
        <v>0</v>
      </c>
      <c r="EF100">
        <v>0</v>
      </c>
      <c r="EG100">
        <v>0</v>
      </c>
      <c r="EH100">
        <v>0</v>
      </c>
      <c r="EI100">
        <v>1</v>
      </c>
      <c r="EJ100">
        <v>1</v>
      </c>
      <c r="IM100" t="s">
        <v>1154</v>
      </c>
      <c r="IN100">
        <v>1</v>
      </c>
      <c r="IO100">
        <v>0</v>
      </c>
      <c r="IP100">
        <v>0</v>
      </c>
      <c r="IQ100">
        <v>0</v>
      </c>
      <c r="IR100">
        <v>0</v>
      </c>
      <c r="IS100">
        <v>0</v>
      </c>
      <c r="IT100">
        <v>0</v>
      </c>
      <c r="IU100">
        <v>0</v>
      </c>
      <c r="IV100">
        <v>0</v>
      </c>
      <c r="IW100">
        <v>0</v>
      </c>
      <c r="IX100">
        <v>0</v>
      </c>
      <c r="IY100">
        <v>0</v>
      </c>
      <c r="IZ100">
        <v>0</v>
      </c>
      <c r="JA100">
        <v>0</v>
      </c>
      <c r="JB100">
        <v>0</v>
      </c>
      <c r="JC100">
        <v>0</v>
      </c>
      <c r="JD100">
        <v>1</v>
      </c>
      <c r="JE100">
        <v>3</v>
      </c>
      <c r="JG100" t="s">
        <v>1144</v>
      </c>
      <c r="JH100">
        <v>500</v>
      </c>
      <c r="JI100" t="s">
        <v>1155</v>
      </c>
      <c r="JL100">
        <v>30</v>
      </c>
      <c r="JM100">
        <v>4</v>
      </c>
      <c r="JN100">
        <v>0</v>
      </c>
      <c r="PE100" t="s">
        <v>1150</v>
      </c>
      <c r="QM100" t="s">
        <v>1130</v>
      </c>
      <c r="QN100">
        <v>0</v>
      </c>
      <c r="QO100">
        <v>1</v>
      </c>
      <c r="QP100">
        <v>0</v>
      </c>
      <c r="QQ100">
        <v>0</v>
      </c>
      <c r="QR100" t="s">
        <v>1154</v>
      </c>
      <c r="QS100">
        <v>1</v>
      </c>
      <c r="QT100">
        <v>0</v>
      </c>
      <c r="QU100">
        <v>0</v>
      </c>
      <c r="QV100">
        <v>0</v>
      </c>
      <c r="QW100">
        <v>0</v>
      </c>
      <c r="QX100">
        <v>0</v>
      </c>
      <c r="QY100">
        <v>0</v>
      </c>
      <c r="QZ100">
        <v>0</v>
      </c>
      <c r="RA100">
        <v>0</v>
      </c>
      <c r="RB100">
        <v>0</v>
      </c>
      <c r="RC100">
        <v>0</v>
      </c>
      <c r="RD100">
        <v>0</v>
      </c>
      <c r="RE100">
        <v>0</v>
      </c>
      <c r="RF100">
        <v>0</v>
      </c>
      <c r="RG100">
        <v>0</v>
      </c>
      <c r="RH100">
        <v>0</v>
      </c>
      <c r="RI100" t="s">
        <v>1424</v>
      </c>
      <c r="RJ100">
        <v>1</v>
      </c>
      <c r="RK100">
        <v>0</v>
      </c>
      <c r="RL100">
        <v>0</v>
      </c>
      <c r="RM100">
        <v>0</v>
      </c>
      <c r="RN100">
        <v>0</v>
      </c>
      <c r="RO100">
        <v>1</v>
      </c>
      <c r="RP100">
        <v>0</v>
      </c>
      <c r="RQ100">
        <v>0</v>
      </c>
      <c r="RR100">
        <v>1</v>
      </c>
      <c r="RS100">
        <v>0</v>
      </c>
      <c r="RT100">
        <v>0</v>
      </c>
      <c r="RU100">
        <v>0</v>
      </c>
      <c r="AMM100" t="s">
        <v>1219</v>
      </c>
      <c r="AMN100">
        <v>1</v>
      </c>
      <c r="AMO100">
        <v>0</v>
      </c>
      <c r="AMP100">
        <v>0</v>
      </c>
      <c r="AMQ100">
        <v>0</v>
      </c>
      <c r="AMR100">
        <v>0</v>
      </c>
      <c r="AMS100">
        <v>0</v>
      </c>
      <c r="AMU100" t="s">
        <v>1178</v>
      </c>
      <c r="AMV100" t="s">
        <v>1150</v>
      </c>
      <c r="ANG100" t="s">
        <v>1135</v>
      </c>
      <c r="ANH100">
        <v>0</v>
      </c>
      <c r="ANI100">
        <v>0</v>
      </c>
      <c r="ANJ100">
        <v>0</v>
      </c>
      <c r="ANK100">
        <v>0</v>
      </c>
      <c r="ANL100">
        <v>0</v>
      </c>
      <c r="ANM100">
        <v>0</v>
      </c>
      <c r="ANN100">
        <v>0</v>
      </c>
      <c r="ANO100">
        <v>1</v>
      </c>
      <c r="ANP100">
        <v>0</v>
      </c>
      <c r="ANR100" t="s">
        <v>1425</v>
      </c>
      <c r="ANU100">
        <v>384877569</v>
      </c>
      <c r="ANV100" s="2">
        <v>44945.717326388884</v>
      </c>
      <c r="ANY100" t="s">
        <v>1137</v>
      </c>
      <c r="ANZ100" t="s">
        <v>1138</v>
      </c>
    </row>
    <row r="101" spans="1:489 1027:1066" x14ac:dyDescent="0.35">
      <c r="A101">
        <v>100</v>
      </c>
      <c r="B101" t="s">
        <v>1426</v>
      </c>
      <c r="C101" s="98">
        <v>44944</v>
      </c>
      <c r="D101" t="s">
        <v>1399</v>
      </c>
      <c r="E101" s="2">
        <v>44944.54190744213</v>
      </c>
      <c r="F101" s="2">
        <v>44944.552926979173</v>
      </c>
      <c r="G101" t="s">
        <v>1113</v>
      </c>
      <c r="J101" t="s">
        <v>1114</v>
      </c>
      <c r="K101" s="98">
        <v>44944</v>
      </c>
      <c r="L101" t="s">
        <v>1400</v>
      </c>
      <c r="M101" t="s">
        <v>1401</v>
      </c>
      <c r="N101" t="s">
        <v>1402</v>
      </c>
      <c r="O101" t="s">
        <v>1118</v>
      </c>
      <c r="R101" t="s">
        <v>1119</v>
      </c>
      <c r="S101" t="s">
        <v>1403</v>
      </c>
      <c r="U101" t="s">
        <v>1121</v>
      </c>
      <c r="W101" t="s">
        <v>1159</v>
      </c>
      <c r="Z101" t="s">
        <v>1123</v>
      </c>
      <c r="AA101">
        <v>0</v>
      </c>
      <c r="AB101">
        <v>0</v>
      </c>
      <c r="AC101">
        <v>0</v>
      </c>
      <c r="AD101">
        <v>1</v>
      </c>
      <c r="AE101">
        <v>1</v>
      </c>
      <c r="ED101" t="s">
        <v>1123</v>
      </c>
      <c r="EE101">
        <v>0</v>
      </c>
      <c r="EF101">
        <v>0</v>
      </c>
      <c r="EG101">
        <v>0</v>
      </c>
      <c r="EH101">
        <v>0</v>
      </c>
      <c r="EI101">
        <v>1</v>
      </c>
      <c r="EJ101">
        <v>1</v>
      </c>
      <c r="IM101" t="s">
        <v>1427</v>
      </c>
      <c r="IN101">
        <v>0</v>
      </c>
      <c r="IO101">
        <v>0</v>
      </c>
      <c r="IP101">
        <v>0</v>
      </c>
      <c r="IQ101">
        <v>0</v>
      </c>
      <c r="IR101">
        <v>0</v>
      </c>
      <c r="IS101">
        <v>0</v>
      </c>
      <c r="IT101">
        <v>0</v>
      </c>
      <c r="IU101">
        <v>0</v>
      </c>
      <c r="IV101">
        <v>0</v>
      </c>
      <c r="IW101">
        <v>0</v>
      </c>
      <c r="IX101">
        <v>1</v>
      </c>
      <c r="IY101">
        <v>0</v>
      </c>
      <c r="IZ101">
        <v>0</v>
      </c>
      <c r="JA101">
        <v>1</v>
      </c>
      <c r="JB101">
        <v>0</v>
      </c>
      <c r="JC101">
        <v>0</v>
      </c>
      <c r="JD101">
        <v>2</v>
      </c>
      <c r="JE101">
        <v>4</v>
      </c>
      <c r="NI101" t="s">
        <v>1144</v>
      </c>
      <c r="NJ101">
        <v>6000</v>
      </c>
      <c r="NK101" t="s">
        <v>1161</v>
      </c>
      <c r="NN101">
        <v>14</v>
      </c>
      <c r="NO101">
        <v>3</v>
      </c>
      <c r="NP101">
        <v>0</v>
      </c>
      <c r="OJ101" t="s">
        <v>1144</v>
      </c>
      <c r="OK101" t="s">
        <v>1121</v>
      </c>
      <c r="OL101">
        <v>5000</v>
      </c>
      <c r="OO101" t="s">
        <v>1161</v>
      </c>
      <c r="OR101">
        <v>3</v>
      </c>
      <c r="OS101">
        <v>3</v>
      </c>
      <c r="OT101">
        <v>1</v>
      </c>
      <c r="PE101" t="s">
        <v>1121</v>
      </c>
      <c r="PG101" t="s">
        <v>1246</v>
      </c>
      <c r="PH101">
        <v>0</v>
      </c>
      <c r="PI101">
        <v>0</v>
      </c>
      <c r="PJ101">
        <v>0</v>
      </c>
      <c r="PK101">
        <v>0</v>
      </c>
      <c r="PL101">
        <v>0</v>
      </c>
      <c r="PM101">
        <v>0</v>
      </c>
      <c r="PN101">
        <v>0</v>
      </c>
      <c r="PO101">
        <v>0</v>
      </c>
      <c r="PP101">
        <v>0</v>
      </c>
      <c r="PQ101">
        <v>0</v>
      </c>
      <c r="PR101">
        <v>0</v>
      </c>
      <c r="PS101">
        <v>0</v>
      </c>
      <c r="PT101">
        <v>0</v>
      </c>
      <c r="PU101">
        <v>1</v>
      </c>
      <c r="PV101">
        <v>0</v>
      </c>
      <c r="PW101">
        <v>0</v>
      </c>
      <c r="PY101" t="s">
        <v>1146</v>
      </c>
      <c r="PZ101">
        <v>0</v>
      </c>
      <c r="QA101">
        <v>0</v>
      </c>
      <c r="QB101">
        <v>0</v>
      </c>
      <c r="QC101">
        <v>0</v>
      </c>
      <c r="QD101">
        <v>1</v>
      </c>
      <c r="QE101">
        <v>0</v>
      </c>
      <c r="QF101">
        <v>0</v>
      </c>
      <c r="QG101">
        <v>0</v>
      </c>
      <c r="QH101">
        <v>0</v>
      </c>
      <c r="QI101">
        <v>0</v>
      </c>
      <c r="QJ101">
        <v>0</v>
      </c>
      <c r="QM101" t="s">
        <v>1130</v>
      </c>
      <c r="QN101">
        <v>0</v>
      </c>
      <c r="QO101">
        <v>1</v>
      </c>
      <c r="QP101">
        <v>0</v>
      </c>
      <c r="QQ101">
        <v>0</v>
      </c>
      <c r="QR101" t="s">
        <v>1428</v>
      </c>
      <c r="QS101">
        <v>0</v>
      </c>
      <c r="QT101">
        <v>0</v>
      </c>
      <c r="QU101">
        <v>0</v>
      </c>
      <c r="QV101">
        <v>0</v>
      </c>
      <c r="QW101">
        <v>0</v>
      </c>
      <c r="QX101">
        <v>0</v>
      </c>
      <c r="QY101">
        <v>0</v>
      </c>
      <c r="QZ101">
        <v>0</v>
      </c>
      <c r="RA101">
        <v>0</v>
      </c>
      <c r="RB101">
        <v>0</v>
      </c>
      <c r="RC101">
        <v>1</v>
      </c>
      <c r="RD101">
        <v>0</v>
      </c>
      <c r="RE101">
        <v>0</v>
      </c>
      <c r="RF101">
        <v>1</v>
      </c>
      <c r="RG101">
        <v>0</v>
      </c>
      <c r="RH101">
        <v>0</v>
      </c>
      <c r="RI101" t="s">
        <v>1429</v>
      </c>
      <c r="RJ101">
        <v>0</v>
      </c>
      <c r="RK101">
        <v>0</v>
      </c>
      <c r="RL101">
        <v>0</v>
      </c>
      <c r="RM101">
        <v>0</v>
      </c>
      <c r="RN101">
        <v>0</v>
      </c>
      <c r="RO101">
        <v>0</v>
      </c>
      <c r="RP101">
        <v>0</v>
      </c>
      <c r="RQ101">
        <v>0</v>
      </c>
      <c r="RR101">
        <v>0</v>
      </c>
      <c r="RS101">
        <v>0</v>
      </c>
      <c r="RT101">
        <v>0</v>
      </c>
      <c r="RU101">
        <v>1</v>
      </c>
      <c r="AMM101" t="s">
        <v>1132</v>
      </c>
      <c r="AMN101">
        <v>1</v>
      </c>
      <c r="AMO101">
        <v>0</v>
      </c>
      <c r="AMP101">
        <v>0</v>
      </c>
      <c r="AMQ101">
        <v>1</v>
      </c>
      <c r="AMR101">
        <v>0</v>
      </c>
      <c r="AMS101">
        <v>0</v>
      </c>
      <c r="AMU101" t="s">
        <v>1178</v>
      </c>
      <c r="AMV101" t="s">
        <v>1150</v>
      </c>
      <c r="ANG101" t="s">
        <v>1135</v>
      </c>
      <c r="ANH101">
        <v>0</v>
      </c>
      <c r="ANI101">
        <v>0</v>
      </c>
      <c r="ANJ101">
        <v>0</v>
      </c>
      <c r="ANK101">
        <v>0</v>
      </c>
      <c r="ANL101">
        <v>0</v>
      </c>
      <c r="ANM101">
        <v>0</v>
      </c>
      <c r="ANN101">
        <v>0</v>
      </c>
      <c r="ANO101">
        <v>1</v>
      </c>
      <c r="ANP101">
        <v>0</v>
      </c>
      <c r="ANR101" t="s">
        <v>1430</v>
      </c>
      <c r="ANU101">
        <v>384877650</v>
      </c>
      <c r="ANV101" s="2">
        <v>44945.717557870383</v>
      </c>
      <c r="ANY101" t="s">
        <v>1137</v>
      </c>
      <c r="ANZ101" t="s">
        <v>1138</v>
      </c>
    </row>
    <row r="102" spans="1:489 1027:1066" x14ac:dyDescent="0.35">
      <c r="A102">
        <v>101</v>
      </c>
      <c r="B102" t="s">
        <v>1431</v>
      </c>
      <c r="C102" s="98">
        <v>44944</v>
      </c>
      <c r="D102" t="s">
        <v>1399</v>
      </c>
      <c r="E102" s="2">
        <v>44944.620923831018</v>
      </c>
      <c r="F102" s="2">
        <v>44944.623291435193</v>
      </c>
      <c r="G102" t="s">
        <v>1113</v>
      </c>
      <c r="J102" t="s">
        <v>1114</v>
      </c>
      <c r="K102" s="98">
        <v>44944</v>
      </c>
      <c r="L102" t="s">
        <v>1400</v>
      </c>
      <c r="M102" t="s">
        <v>1401</v>
      </c>
      <c r="N102" t="s">
        <v>1402</v>
      </c>
      <c r="O102" t="s">
        <v>1118</v>
      </c>
      <c r="R102" t="s">
        <v>1119</v>
      </c>
      <c r="S102" t="s">
        <v>1403</v>
      </c>
      <c r="U102" t="s">
        <v>1121</v>
      </c>
      <c r="W102" t="s">
        <v>1159</v>
      </c>
      <c r="Z102" t="s">
        <v>1123</v>
      </c>
      <c r="AA102">
        <v>0</v>
      </c>
      <c r="AB102">
        <v>0</v>
      </c>
      <c r="AC102">
        <v>0</v>
      </c>
      <c r="AD102">
        <v>1</v>
      </c>
      <c r="AE102">
        <v>1</v>
      </c>
      <c r="ED102" t="s">
        <v>1123</v>
      </c>
      <c r="EE102">
        <v>0</v>
      </c>
      <c r="EF102">
        <v>0</v>
      </c>
      <c r="EG102">
        <v>0</v>
      </c>
      <c r="EH102">
        <v>0</v>
      </c>
      <c r="EI102">
        <v>1</v>
      </c>
      <c r="EJ102">
        <v>1</v>
      </c>
      <c r="IM102" t="s">
        <v>1223</v>
      </c>
      <c r="IN102">
        <v>0</v>
      </c>
      <c r="IO102">
        <v>1</v>
      </c>
      <c r="IP102">
        <v>0</v>
      </c>
      <c r="IQ102">
        <v>0</v>
      </c>
      <c r="IR102">
        <v>0</v>
      </c>
      <c r="IS102">
        <v>0</v>
      </c>
      <c r="IT102">
        <v>0</v>
      </c>
      <c r="IU102">
        <v>0</v>
      </c>
      <c r="IV102">
        <v>0</v>
      </c>
      <c r="IW102">
        <v>0</v>
      </c>
      <c r="IX102">
        <v>0</v>
      </c>
      <c r="IY102">
        <v>0</v>
      </c>
      <c r="IZ102">
        <v>0</v>
      </c>
      <c r="JA102">
        <v>0</v>
      </c>
      <c r="JB102">
        <v>0</v>
      </c>
      <c r="JC102">
        <v>0</v>
      </c>
      <c r="JD102">
        <v>1</v>
      </c>
      <c r="JE102">
        <v>3</v>
      </c>
      <c r="JP102" t="s">
        <v>1125</v>
      </c>
      <c r="JQ102" t="s">
        <v>1127</v>
      </c>
      <c r="JR102">
        <v>1</v>
      </c>
      <c r="JS102">
        <v>1</v>
      </c>
      <c r="JT102">
        <v>6500</v>
      </c>
      <c r="JU102">
        <v>100</v>
      </c>
      <c r="JV102" t="s">
        <v>1218</v>
      </c>
      <c r="JY102">
        <v>5</v>
      </c>
      <c r="JZ102">
        <v>4</v>
      </c>
      <c r="KA102">
        <v>0</v>
      </c>
      <c r="PE102" t="s">
        <v>1150</v>
      </c>
      <c r="QM102" t="s">
        <v>1147</v>
      </c>
      <c r="QN102">
        <v>1</v>
      </c>
      <c r="QO102">
        <v>0</v>
      </c>
      <c r="QP102">
        <v>0</v>
      </c>
      <c r="QQ102">
        <v>0</v>
      </c>
      <c r="AMM102" t="s">
        <v>1219</v>
      </c>
      <c r="AMN102">
        <v>1</v>
      </c>
      <c r="AMO102">
        <v>0</v>
      </c>
      <c r="AMP102">
        <v>0</v>
      </c>
      <c r="AMQ102">
        <v>0</v>
      </c>
      <c r="AMR102">
        <v>0</v>
      </c>
      <c r="AMS102">
        <v>0</v>
      </c>
      <c r="AMU102" t="s">
        <v>1151</v>
      </c>
      <c r="AMV102" t="s">
        <v>1150</v>
      </c>
      <c r="ANG102" t="s">
        <v>1135</v>
      </c>
      <c r="ANH102">
        <v>0</v>
      </c>
      <c r="ANI102">
        <v>0</v>
      </c>
      <c r="ANJ102">
        <v>0</v>
      </c>
      <c r="ANK102">
        <v>0</v>
      </c>
      <c r="ANL102">
        <v>0</v>
      </c>
      <c r="ANM102">
        <v>0</v>
      </c>
      <c r="ANN102">
        <v>0</v>
      </c>
      <c r="ANO102">
        <v>1</v>
      </c>
      <c r="ANP102">
        <v>0</v>
      </c>
      <c r="ANR102" t="s">
        <v>1271</v>
      </c>
      <c r="ANU102">
        <v>384877659</v>
      </c>
      <c r="ANV102" s="2">
        <v>44945.717569444438</v>
      </c>
      <c r="ANY102" t="s">
        <v>1137</v>
      </c>
      <c r="ANZ102" t="s">
        <v>1138</v>
      </c>
    </row>
    <row r="103" spans="1:489 1027:1066" x14ac:dyDescent="0.35">
      <c r="A103">
        <v>102</v>
      </c>
      <c r="B103" t="s">
        <v>1432</v>
      </c>
      <c r="C103" s="98">
        <v>44944</v>
      </c>
      <c r="D103" t="s">
        <v>1399</v>
      </c>
      <c r="E103" s="2">
        <v>44944.68228252315</v>
      </c>
      <c r="F103" s="2">
        <v>44944.68759371528</v>
      </c>
      <c r="G103" t="s">
        <v>1113</v>
      </c>
      <c r="J103" t="s">
        <v>1114</v>
      </c>
      <c r="K103" s="98">
        <v>44944</v>
      </c>
      <c r="L103" t="s">
        <v>1400</v>
      </c>
      <c r="M103" t="s">
        <v>1401</v>
      </c>
      <c r="N103" t="s">
        <v>1402</v>
      </c>
      <c r="O103" t="s">
        <v>1413</v>
      </c>
      <c r="R103" t="s">
        <v>1119</v>
      </c>
      <c r="S103" t="s">
        <v>1403</v>
      </c>
      <c r="U103" t="s">
        <v>1121</v>
      </c>
      <c r="W103" t="s">
        <v>1159</v>
      </c>
      <c r="Z103" t="s">
        <v>1123</v>
      </c>
      <c r="AA103">
        <v>0</v>
      </c>
      <c r="AB103">
        <v>0</v>
      </c>
      <c r="AC103">
        <v>0</v>
      </c>
      <c r="AD103">
        <v>1</v>
      </c>
      <c r="AE103">
        <v>1</v>
      </c>
      <c r="ED103" t="s">
        <v>1123</v>
      </c>
      <c r="EE103">
        <v>0</v>
      </c>
      <c r="EF103">
        <v>0</v>
      </c>
      <c r="EG103">
        <v>0</v>
      </c>
      <c r="EH103">
        <v>0</v>
      </c>
      <c r="EI103">
        <v>1</v>
      </c>
      <c r="EJ103">
        <v>1</v>
      </c>
      <c r="IM103" t="s">
        <v>1154</v>
      </c>
      <c r="IN103">
        <v>1</v>
      </c>
      <c r="IO103">
        <v>0</v>
      </c>
      <c r="IP103">
        <v>0</v>
      </c>
      <c r="IQ103">
        <v>0</v>
      </c>
      <c r="IR103">
        <v>0</v>
      </c>
      <c r="IS103">
        <v>0</v>
      </c>
      <c r="IT103">
        <v>0</v>
      </c>
      <c r="IU103">
        <v>0</v>
      </c>
      <c r="IV103">
        <v>0</v>
      </c>
      <c r="IW103">
        <v>0</v>
      </c>
      <c r="IX103">
        <v>0</v>
      </c>
      <c r="IY103">
        <v>0</v>
      </c>
      <c r="IZ103">
        <v>0</v>
      </c>
      <c r="JA103">
        <v>0</v>
      </c>
      <c r="JB103">
        <v>0</v>
      </c>
      <c r="JC103">
        <v>0</v>
      </c>
      <c r="JD103">
        <v>1</v>
      </c>
      <c r="JE103">
        <v>3</v>
      </c>
      <c r="JG103" t="s">
        <v>1144</v>
      </c>
      <c r="JH103">
        <v>500</v>
      </c>
      <c r="JI103" t="s">
        <v>1155</v>
      </c>
      <c r="JL103">
        <v>1</v>
      </c>
      <c r="JM103">
        <v>1</v>
      </c>
      <c r="JN103">
        <v>1</v>
      </c>
      <c r="PE103" t="s">
        <v>1150</v>
      </c>
      <c r="QM103" t="s">
        <v>1130</v>
      </c>
      <c r="QN103">
        <v>0</v>
      </c>
      <c r="QO103">
        <v>1</v>
      </c>
      <c r="QP103">
        <v>0</v>
      </c>
      <c r="QQ103">
        <v>0</v>
      </c>
      <c r="QR103" t="s">
        <v>1154</v>
      </c>
      <c r="QS103">
        <v>1</v>
      </c>
      <c r="QT103">
        <v>0</v>
      </c>
      <c r="QU103">
        <v>0</v>
      </c>
      <c r="QV103">
        <v>0</v>
      </c>
      <c r="QW103">
        <v>0</v>
      </c>
      <c r="QX103">
        <v>0</v>
      </c>
      <c r="QY103">
        <v>0</v>
      </c>
      <c r="QZ103">
        <v>0</v>
      </c>
      <c r="RA103">
        <v>0</v>
      </c>
      <c r="RB103">
        <v>0</v>
      </c>
      <c r="RC103">
        <v>0</v>
      </c>
      <c r="RD103">
        <v>0</v>
      </c>
      <c r="RE103">
        <v>0</v>
      </c>
      <c r="RF103">
        <v>0</v>
      </c>
      <c r="RG103">
        <v>0</v>
      </c>
      <c r="RH103">
        <v>0</v>
      </c>
      <c r="RI103" t="s">
        <v>1258</v>
      </c>
      <c r="RJ103">
        <v>1</v>
      </c>
      <c r="RK103">
        <v>0</v>
      </c>
      <c r="RL103">
        <v>0</v>
      </c>
      <c r="RM103">
        <v>0</v>
      </c>
      <c r="RN103">
        <v>0</v>
      </c>
      <c r="RO103">
        <v>0</v>
      </c>
      <c r="RP103">
        <v>0</v>
      </c>
      <c r="RQ103">
        <v>0</v>
      </c>
      <c r="RR103">
        <v>0</v>
      </c>
      <c r="RS103">
        <v>0</v>
      </c>
      <c r="RT103">
        <v>0</v>
      </c>
      <c r="RU103">
        <v>0</v>
      </c>
      <c r="AMM103" t="s">
        <v>1219</v>
      </c>
      <c r="AMN103">
        <v>1</v>
      </c>
      <c r="AMO103">
        <v>0</v>
      </c>
      <c r="AMP103">
        <v>0</v>
      </c>
      <c r="AMQ103">
        <v>0</v>
      </c>
      <c r="AMR103">
        <v>0</v>
      </c>
      <c r="AMS103">
        <v>0</v>
      </c>
      <c r="AMU103" t="s">
        <v>1133</v>
      </c>
      <c r="AMV103" t="s">
        <v>1150</v>
      </c>
      <c r="ANG103" t="s">
        <v>1433</v>
      </c>
      <c r="ANH103">
        <v>0</v>
      </c>
      <c r="ANI103">
        <v>1</v>
      </c>
      <c r="ANJ103">
        <v>0</v>
      </c>
      <c r="ANK103">
        <v>0</v>
      </c>
      <c r="ANL103">
        <v>0</v>
      </c>
      <c r="ANM103">
        <v>0</v>
      </c>
      <c r="ANN103">
        <v>0</v>
      </c>
      <c r="ANO103">
        <v>0</v>
      </c>
      <c r="ANP103">
        <v>0</v>
      </c>
      <c r="ANR103" t="s">
        <v>1434</v>
      </c>
      <c r="ANU103">
        <v>384877667</v>
      </c>
      <c r="ANV103" s="2">
        <v>44945.717581018507</v>
      </c>
      <c r="ANY103" t="s">
        <v>1137</v>
      </c>
      <c r="ANZ103" t="s">
        <v>1138</v>
      </c>
    </row>
    <row r="104" spans="1:489 1027:1066" x14ac:dyDescent="0.35">
      <c r="A104">
        <v>103</v>
      </c>
      <c r="B104" t="s">
        <v>1435</v>
      </c>
      <c r="C104" s="98">
        <v>44944</v>
      </c>
      <c r="D104" t="s">
        <v>1399</v>
      </c>
      <c r="E104" s="2">
        <v>44944.688290347221</v>
      </c>
      <c r="F104" s="2">
        <v>44944.697709652777</v>
      </c>
      <c r="G104" t="s">
        <v>1113</v>
      </c>
      <c r="J104" t="s">
        <v>1114</v>
      </c>
      <c r="K104" s="98">
        <v>44944</v>
      </c>
      <c r="L104" t="s">
        <v>1400</v>
      </c>
      <c r="M104" t="s">
        <v>1401</v>
      </c>
      <c r="N104" t="s">
        <v>1402</v>
      </c>
      <c r="O104" t="s">
        <v>1413</v>
      </c>
      <c r="R104" t="s">
        <v>1119</v>
      </c>
      <c r="S104" t="s">
        <v>1403</v>
      </c>
      <c r="U104" t="s">
        <v>1121</v>
      </c>
      <c r="W104" t="s">
        <v>1159</v>
      </c>
      <c r="Z104" t="s">
        <v>1123</v>
      </c>
      <c r="AA104">
        <v>0</v>
      </c>
      <c r="AB104">
        <v>0</v>
      </c>
      <c r="AC104">
        <v>0</v>
      </c>
      <c r="AD104">
        <v>1</v>
      </c>
      <c r="AE104">
        <v>1</v>
      </c>
      <c r="ED104" t="s">
        <v>1123</v>
      </c>
      <c r="EE104">
        <v>0</v>
      </c>
      <c r="EF104">
        <v>0</v>
      </c>
      <c r="EG104">
        <v>0</v>
      </c>
      <c r="EH104">
        <v>0</v>
      </c>
      <c r="EI104">
        <v>1</v>
      </c>
      <c r="EJ104">
        <v>1</v>
      </c>
      <c r="IM104" t="s">
        <v>1154</v>
      </c>
      <c r="IN104">
        <v>1</v>
      </c>
      <c r="IO104">
        <v>0</v>
      </c>
      <c r="IP104">
        <v>0</v>
      </c>
      <c r="IQ104">
        <v>0</v>
      </c>
      <c r="IR104">
        <v>0</v>
      </c>
      <c r="IS104">
        <v>0</v>
      </c>
      <c r="IT104">
        <v>0</v>
      </c>
      <c r="IU104">
        <v>0</v>
      </c>
      <c r="IV104">
        <v>0</v>
      </c>
      <c r="IW104">
        <v>0</v>
      </c>
      <c r="IX104">
        <v>0</v>
      </c>
      <c r="IY104">
        <v>0</v>
      </c>
      <c r="IZ104">
        <v>0</v>
      </c>
      <c r="JA104">
        <v>0</v>
      </c>
      <c r="JB104">
        <v>0</v>
      </c>
      <c r="JC104">
        <v>0</v>
      </c>
      <c r="JD104">
        <v>1</v>
      </c>
      <c r="JE104">
        <v>3</v>
      </c>
      <c r="JG104" t="s">
        <v>1125</v>
      </c>
      <c r="JH104">
        <v>500</v>
      </c>
      <c r="JI104" t="s">
        <v>1155</v>
      </c>
      <c r="JL104">
        <v>20</v>
      </c>
      <c r="JM104">
        <v>2</v>
      </c>
      <c r="JN104">
        <v>0</v>
      </c>
      <c r="PE104" t="s">
        <v>1121</v>
      </c>
      <c r="PG104" t="s">
        <v>1154</v>
      </c>
      <c r="PH104">
        <v>1</v>
      </c>
      <c r="PI104">
        <v>0</v>
      </c>
      <c r="PJ104">
        <v>0</v>
      </c>
      <c r="PK104">
        <v>0</v>
      </c>
      <c r="PL104">
        <v>0</v>
      </c>
      <c r="PM104">
        <v>0</v>
      </c>
      <c r="PN104">
        <v>0</v>
      </c>
      <c r="PO104">
        <v>0</v>
      </c>
      <c r="PP104">
        <v>0</v>
      </c>
      <c r="PQ104">
        <v>0</v>
      </c>
      <c r="PR104">
        <v>0</v>
      </c>
      <c r="PS104">
        <v>0</v>
      </c>
      <c r="PT104">
        <v>0</v>
      </c>
      <c r="PU104">
        <v>0</v>
      </c>
      <c r="PV104">
        <v>0</v>
      </c>
      <c r="PW104">
        <v>0</v>
      </c>
      <c r="PY104" t="s">
        <v>1146</v>
      </c>
      <c r="PZ104">
        <v>0</v>
      </c>
      <c r="QA104">
        <v>0</v>
      </c>
      <c r="QB104">
        <v>0</v>
      </c>
      <c r="QC104">
        <v>0</v>
      </c>
      <c r="QD104">
        <v>1</v>
      </c>
      <c r="QE104">
        <v>0</v>
      </c>
      <c r="QF104">
        <v>0</v>
      </c>
      <c r="QG104">
        <v>0</v>
      </c>
      <c r="QH104">
        <v>0</v>
      </c>
      <c r="QI104">
        <v>0</v>
      </c>
      <c r="QJ104">
        <v>0</v>
      </c>
      <c r="QM104" t="s">
        <v>1147</v>
      </c>
      <c r="QN104">
        <v>1</v>
      </c>
      <c r="QO104">
        <v>0</v>
      </c>
      <c r="QP104">
        <v>0</v>
      </c>
      <c r="QQ104">
        <v>0</v>
      </c>
      <c r="AMM104" t="s">
        <v>1219</v>
      </c>
      <c r="AMN104">
        <v>1</v>
      </c>
      <c r="AMO104">
        <v>0</v>
      </c>
      <c r="AMP104">
        <v>0</v>
      </c>
      <c r="AMQ104">
        <v>0</v>
      </c>
      <c r="AMR104">
        <v>0</v>
      </c>
      <c r="AMS104">
        <v>0</v>
      </c>
      <c r="AMU104" t="s">
        <v>1178</v>
      </c>
      <c r="AMV104" t="s">
        <v>1150</v>
      </c>
      <c r="ANG104" t="s">
        <v>1433</v>
      </c>
      <c r="ANH104">
        <v>0</v>
      </c>
      <c r="ANI104">
        <v>1</v>
      </c>
      <c r="ANJ104">
        <v>0</v>
      </c>
      <c r="ANK104">
        <v>0</v>
      </c>
      <c r="ANL104">
        <v>0</v>
      </c>
      <c r="ANM104">
        <v>0</v>
      </c>
      <c r="ANN104">
        <v>0</v>
      </c>
      <c r="ANO104">
        <v>0</v>
      </c>
      <c r="ANP104">
        <v>0</v>
      </c>
      <c r="ANR104" t="s">
        <v>1436</v>
      </c>
      <c r="ANU104">
        <v>384877673</v>
      </c>
      <c r="ANV104" s="2">
        <v>44945.717604166668</v>
      </c>
      <c r="ANY104" t="s">
        <v>1137</v>
      </c>
      <c r="ANZ104" t="s">
        <v>1138</v>
      </c>
    </row>
    <row r="105" spans="1:489 1027:1066" x14ac:dyDescent="0.35">
      <c r="A105">
        <v>104</v>
      </c>
      <c r="B105" t="s">
        <v>1437</v>
      </c>
      <c r="C105" s="98">
        <v>44944</v>
      </c>
      <c r="D105" t="s">
        <v>1399</v>
      </c>
      <c r="E105" s="2">
        <v>44944.46538219908</v>
      </c>
      <c r="F105" s="2">
        <v>44944.486004849532</v>
      </c>
      <c r="G105" t="s">
        <v>1113</v>
      </c>
      <c r="J105" t="s">
        <v>1114</v>
      </c>
      <c r="K105" s="98">
        <v>44944</v>
      </c>
      <c r="L105" t="s">
        <v>1400</v>
      </c>
      <c r="M105" t="s">
        <v>1401</v>
      </c>
      <c r="N105" t="s">
        <v>1402</v>
      </c>
      <c r="O105" t="s">
        <v>1118</v>
      </c>
      <c r="R105" t="s">
        <v>1119</v>
      </c>
      <c r="S105" t="s">
        <v>1403</v>
      </c>
      <c r="U105" t="s">
        <v>1121</v>
      </c>
      <c r="W105" t="s">
        <v>1159</v>
      </c>
      <c r="Z105" t="s">
        <v>1123</v>
      </c>
      <c r="AA105">
        <v>0</v>
      </c>
      <c r="AB105">
        <v>0</v>
      </c>
      <c r="AC105">
        <v>0</v>
      </c>
      <c r="AD105">
        <v>1</v>
      </c>
      <c r="AE105">
        <v>1</v>
      </c>
      <c r="ED105" t="s">
        <v>1438</v>
      </c>
      <c r="EE105">
        <v>1</v>
      </c>
      <c r="EF105">
        <v>0</v>
      </c>
      <c r="EG105">
        <v>1</v>
      </c>
      <c r="EH105">
        <v>1</v>
      </c>
      <c r="EI105">
        <v>0</v>
      </c>
      <c r="EJ105">
        <v>3</v>
      </c>
      <c r="EL105" t="s">
        <v>1144</v>
      </c>
      <c r="EM105">
        <v>6000</v>
      </c>
      <c r="EN105" t="s">
        <v>1218</v>
      </c>
      <c r="EQ105">
        <v>7</v>
      </c>
      <c r="ER105">
        <v>2</v>
      </c>
      <c r="ES105">
        <v>0</v>
      </c>
      <c r="FD105" t="s">
        <v>1144</v>
      </c>
      <c r="FE105">
        <v>1000</v>
      </c>
      <c r="FF105" t="s">
        <v>1218</v>
      </c>
      <c r="FI105">
        <v>7</v>
      </c>
      <c r="FJ105">
        <v>2</v>
      </c>
      <c r="FK105">
        <v>0</v>
      </c>
      <c r="FM105" t="s">
        <v>1144</v>
      </c>
      <c r="FN105">
        <v>2000</v>
      </c>
      <c r="FO105" t="s">
        <v>1218</v>
      </c>
      <c r="FR105">
        <v>7</v>
      </c>
      <c r="FS105">
        <v>2</v>
      </c>
      <c r="FT105">
        <v>0</v>
      </c>
      <c r="FV105" t="s">
        <v>1150</v>
      </c>
      <c r="GS105" t="s">
        <v>1130</v>
      </c>
      <c r="GT105">
        <v>0</v>
      </c>
      <c r="GU105">
        <v>1</v>
      </c>
      <c r="GV105">
        <v>0</v>
      </c>
      <c r="GW105">
        <v>0</v>
      </c>
      <c r="GX105" t="s">
        <v>1438</v>
      </c>
      <c r="GY105">
        <v>1</v>
      </c>
      <c r="GZ105">
        <v>0</v>
      </c>
      <c r="HA105">
        <v>1</v>
      </c>
      <c r="HB105">
        <v>1</v>
      </c>
      <c r="HC105">
        <v>0</v>
      </c>
      <c r="HD105" t="s">
        <v>1227</v>
      </c>
      <c r="HE105">
        <v>1</v>
      </c>
      <c r="HF105">
        <v>0</v>
      </c>
      <c r="HG105">
        <v>0</v>
      </c>
      <c r="HH105">
        <v>0</v>
      </c>
      <c r="HI105">
        <v>0</v>
      </c>
      <c r="HJ105">
        <v>1</v>
      </c>
      <c r="HK105">
        <v>0</v>
      </c>
      <c r="HL105">
        <v>0</v>
      </c>
      <c r="HM105">
        <v>0</v>
      </c>
      <c r="HN105">
        <v>0</v>
      </c>
      <c r="HO105">
        <v>0</v>
      </c>
      <c r="HP105">
        <v>0</v>
      </c>
      <c r="IM105" t="s">
        <v>1265</v>
      </c>
      <c r="IN105">
        <v>0</v>
      </c>
      <c r="IO105">
        <v>0</v>
      </c>
      <c r="IP105">
        <v>1</v>
      </c>
      <c r="IQ105">
        <v>0</v>
      </c>
      <c r="IR105">
        <v>0</v>
      </c>
      <c r="IS105">
        <v>0</v>
      </c>
      <c r="IT105">
        <v>0</v>
      </c>
      <c r="IU105">
        <v>0</v>
      </c>
      <c r="IV105">
        <v>0</v>
      </c>
      <c r="IW105">
        <v>0</v>
      </c>
      <c r="IX105">
        <v>0</v>
      </c>
      <c r="IY105">
        <v>0</v>
      </c>
      <c r="IZ105">
        <v>0</v>
      </c>
      <c r="JA105">
        <v>0</v>
      </c>
      <c r="JB105">
        <v>0</v>
      </c>
      <c r="JC105">
        <v>0</v>
      </c>
      <c r="JD105">
        <v>1</v>
      </c>
      <c r="JE105">
        <v>5</v>
      </c>
      <c r="KC105" t="s">
        <v>1144</v>
      </c>
      <c r="KD105" t="s">
        <v>1407</v>
      </c>
      <c r="KE105">
        <v>0</v>
      </c>
      <c r="KF105">
        <v>1</v>
      </c>
      <c r="KG105">
        <v>0</v>
      </c>
      <c r="KI105">
        <v>30000</v>
      </c>
      <c r="KK105" t="s">
        <v>1218</v>
      </c>
      <c r="KN105">
        <v>2</v>
      </c>
      <c r="KO105">
        <v>2</v>
      </c>
      <c r="KP105">
        <v>1</v>
      </c>
      <c r="PE105" t="s">
        <v>1150</v>
      </c>
      <c r="QM105" t="s">
        <v>1130</v>
      </c>
      <c r="QN105">
        <v>0</v>
      </c>
      <c r="QO105">
        <v>1</v>
      </c>
      <c r="QP105">
        <v>0</v>
      </c>
      <c r="QQ105">
        <v>0</v>
      </c>
      <c r="QR105" t="s">
        <v>1265</v>
      </c>
      <c r="QS105">
        <v>0</v>
      </c>
      <c r="QT105">
        <v>0</v>
      </c>
      <c r="QU105">
        <v>1</v>
      </c>
      <c r="QV105">
        <v>0</v>
      </c>
      <c r="QW105">
        <v>0</v>
      </c>
      <c r="QX105">
        <v>0</v>
      </c>
      <c r="QY105">
        <v>0</v>
      </c>
      <c r="QZ105">
        <v>0</v>
      </c>
      <c r="RA105">
        <v>0</v>
      </c>
      <c r="RB105">
        <v>0</v>
      </c>
      <c r="RC105">
        <v>0</v>
      </c>
      <c r="RD105">
        <v>0</v>
      </c>
      <c r="RE105">
        <v>0</v>
      </c>
      <c r="RF105">
        <v>0</v>
      </c>
      <c r="RG105">
        <v>0</v>
      </c>
      <c r="RH105">
        <v>0</v>
      </c>
      <c r="RI105" t="s">
        <v>1227</v>
      </c>
      <c r="RJ105">
        <v>1</v>
      </c>
      <c r="RK105">
        <v>0</v>
      </c>
      <c r="RL105">
        <v>0</v>
      </c>
      <c r="RM105">
        <v>0</v>
      </c>
      <c r="RN105">
        <v>0</v>
      </c>
      <c r="RO105">
        <v>1</v>
      </c>
      <c r="RP105">
        <v>0</v>
      </c>
      <c r="RQ105">
        <v>0</v>
      </c>
      <c r="RR105">
        <v>0</v>
      </c>
      <c r="RS105">
        <v>0</v>
      </c>
      <c r="RT105">
        <v>0</v>
      </c>
      <c r="RU105">
        <v>0</v>
      </c>
      <c r="AMM105" t="s">
        <v>1219</v>
      </c>
      <c r="AMN105">
        <v>1</v>
      </c>
      <c r="AMO105">
        <v>0</v>
      </c>
      <c r="AMP105">
        <v>0</v>
      </c>
      <c r="AMQ105">
        <v>0</v>
      </c>
      <c r="AMR105">
        <v>0</v>
      </c>
      <c r="AMS105">
        <v>0</v>
      </c>
      <c r="AMU105" t="s">
        <v>1178</v>
      </c>
      <c r="AMV105" t="s">
        <v>1150</v>
      </c>
      <c r="ANG105" t="s">
        <v>1135</v>
      </c>
      <c r="ANH105">
        <v>0</v>
      </c>
      <c r="ANI105">
        <v>0</v>
      </c>
      <c r="ANJ105">
        <v>0</v>
      </c>
      <c r="ANK105">
        <v>0</v>
      </c>
      <c r="ANL105">
        <v>0</v>
      </c>
      <c r="ANM105">
        <v>0</v>
      </c>
      <c r="ANN105">
        <v>0</v>
      </c>
      <c r="ANO105">
        <v>1</v>
      </c>
      <c r="ANP105">
        <v>0</v>
      </c>
      <c r="ANR105" t="s">
        <v>1271</v>
      </c>
      <c r="ANU105">
        <v>384878452</v>
      </c>
      <c r="ANV105" s="2">
        <v>44945.719085648147</v>
      </c>
      <c r="ANY105" t="s">
        <v>1137</v>
      </c>
      <c r="ANZ105" t="s">
        <v>1138</v>
      </c>
    </row>
    <row r="106" spans="1:489 1027:1066" x14ac:dyDescent="0.35">
      <c r="A106">
        <v>105</v>
      </c>
      <c r="B106" t="s">
        <v>1439</v>
      </c>
      <c r="C106" s="98">
        <v>44944</v>
      </c>
      <c r="D106" t="s">
        <v>1399</v>
      </c>
      <c r="E106" s="2">
        <v>44944.519158090283</v>
      </c>
      <c r="F106" s="2">
        <v>44944.537517962963</v>
      </c>
      <c r="G106" t="s">
        <v>1113</v>
      </c>
      <c r="J106" t="s">
        <v>1114</v>
      </c>
      <c r="K106" s="98">
        <v>44944</v>
      </c>
      <c r="L106" t="s">
        <v>1400</v>
      </c>
      <c r="M106" t="s">
        <v>1401</v>
      </c>
      <c r="N106" t="s">
        <v>1402</v>
      </c>
      <c r="O106" t="s">
        <v>1118</v>
      </c>
      <c r="R106" t="s">
        <v>1119</v>
      </c>
      <c r="S106" t="s">
        <v>1403</v>
      </c>
      <c r="U106" t="s">
        <v>1121</v>
      </c>
      <c r="W106" t="s">
        <v>1159</v>
      </c>
      <c r="Z106" t="s">
        <v>1440</v>
      </c>
      <c r="AA106">
        <v>1</v>
      </c>
      <c r="AB106">
        <v>1</v>
      </c>
      <c r="AC106">
        <v>0</v>
      </c>
      <c r="AD106">
        <v>0</v>
      </c>
      <c r="AE106">
        <v>2</v>
      </c>
      <c r="AG106" t="s">
        <v>1144</v>
      </c>
      <c r="AH106">
        <v>1000</v>
      </c>
      <c r="AI106" t="s">
        <v>1192</v>
      </c>
      <c r="AJ106" t="s">
        <v>1441</v>
      </c>
      <c r="AL106">
        <v>7</v>
      </c>
      <c r="AM106">
        <v>7</v>
      </c>
      <c r="AN106">
        <v>1</v>
      </c>
      <c r="AP106" t="s">
        <v>1125</v>
      </c>
      <c r="AQ106" t="s">
        <v>1215</v>
      </c>
      <c r="AR106">
        <v>1</v>
      </c>
      <c r="AS106">
        <v>1</v>
      </c>
      <c r="AT106">
        <v>2500</v>
      </c>
      <c r="AU106">
        <v>4000</v>
      </c>
      <c r="AV106" t="s">
        <v>1161</v>
      </c>
      <c r="AY106">
        <v>60</v>
      </c>
      <c r="AZ106">
        <v>7</v>
      </c>
      <c r="BA106">
        <v>0</v>
      </c>
      <c r="BP106" t="s">
        <v>1150</v>
      </c>
      <c r="CL106" t="s">
        <v>1147</v>
      </c>
      <c r="CM106">
        <v>1</v>
      </c>
      <c r="CN106">
        <v>0</v>
      </c>
      <c r="CO106">
        <v>0</v>
      </c>
      <c r="CP106">
        <v>0</v>
      </c>
      <c r="ED106" t="s">
        <v>1123</v>
      </c>
      <c r="EE106">
        <v>0</v>
      </c>
      <c r="EF106">
        <v>0</v>
      </c>
      <c r="EG106">
        <v>0</v>
      </c>
      <c r="EH106">
        <v>0</v>
      </c>
      <c r="EI106">
        <v>1</v>
      </c>
      <c r="EJ106">
        <v>1</v>
      </c>
      <c r="IM106" t="s">
        <v>1442</v>
      </c>
      <c r="IN106">
        <v>0</v>
      </c>
      <c r="IO106">
        <v>0</v>
      </c>
      <c r="IP106">
        <v>0</v>
      </c>
      <c r="IQ106">
        <v>1</v>
      </c>
      <c r="IR106">
        <v>1</v>
      </c>
      <c r="IS106">
        <v>1</v>
      </c>
      <c r="IT106">
        <v>1</v>
      </c>
      <c r="IU106">
        <v>1</v>
      </c>
      <c r="IV106">
        <v>1</v>
      </c>
      <c r="IW106">
        <v>0</v>
      </c>
      <c r="IX106">
        <v>0</v>
      </c>
      <c r="IY106">
        <v>0</v>
      </c>
      <c r="IZ106">
        <v>0</v>
      </c>
      <c r="JA106">
        <v>1</v>
      </c>
      <c r="JB106">
        <v>0</v>
      </c>
      <c r="JC106">
        <v>0</v>
      </c>
      <c r="JD106">
        <v>7</v>
      </c>
      <c r="JE106">
        <v>10</v>
      </c>
      <c r="KR106" t="s">
        <v>1144</v>
      </c>
      <c r="KS106">
        <v>6500</v>
      </c>
      <c r="KT106" t="s">
        <v>1161</v>
      </c>
      <c r="KW106">
        <v>7</v>
      </c>
      <c r="KX106">
        <v>2</v>
      </c>
      <c r="KY106">
        <v>0</v>
      </c>
      <c r="LA106" t="s">
        <v>1144</v>
      </c>
      <c r="LB106">
        <v>5000</v>
      </c>
      <c r="LC106" t="s">
        <v>1161</v>
      </c>
      <c r="LF106">
        <v>7</v>
      </c>
      <c r="LG106">
        <v>2</v>
      </c>
      <c r="LH106">
        <v>0</v>
      </c>
      <c r="LJ106" t="s">
        <v>1144</v>
      </c>
      <c r="LK106">
        <v>2000</v>
      </c>
      <c r="LL106" t="s">
        <v>1161</v>
      </c>
      <c r="LO106">
        <v>14</v>
      </c>
      <c r="LP106">
        <v>2</v>
      </c>
      <c r="LQ106">
        <v>0</v>
      </c>
      <c r="LS106" t="s">
        <v>1144</v>
      </c>
      <c r="LT106">
        <v>125</v>
      </c>
      <c r="LU106" t="s">
        <v>1161</v>
      </c>
      <c r="LX106">
        <v>7</v>
      </c>
      <c r="LY106">
        <v>2</v>
      </c>
      <c r="LZ106">
        <v>0</v>
      </c>
      <c r="MB106" t="s">
        <v>1144</v>
      </c>
      <c r="MC106" t="s">
        <v>1173</v>
      </c>
      <c r="MD106">
        <v>1</v>
      </c>
      <c r="ME106">
        <v>1</v>
      </c>
      <c r="MF106">
        <v>1</v>
      </c>
      <c r="MG106">
        <v>750</v>
      </c>
      <c r="MH106">
        <v>1000</v>
      </c>
      <c r="MI106">
        <v>1500</v>
      </c>
      <c r="MJ106" t="s">
        <v>1161</v>
      </c>
      <c r="MM106">
        <v>7</v>
      </c>
      <c r="MN106">
        <v>2</v>
      </c>
      <c r="MO106">
        <v>0</v>
      </c>
      <c r="MQ106" t="s">
        <v>1144</v>
      </c>
      <c r="MR106">
        <v>2000</v>
      </c>
      <c r="MS106" t="s">
        <v>1161</v>
      </c>
      <c r="MV106">
        <v>7</v>
      </c>
      <c r="MW106">
        <v>2</v>
      </c>
      <c r="MX106">
        <v>0</v>
      </c>
      <c r="OJ106" t="s">
        <v>1144</v>
      </c>
      <c r="OK106" t="s">
        <v>1121</v>
      </c>
      <c r="OL106">
        <v>5000</v>
      </c>
      <c r="OO106" t="s">
        <v>1161</v>
      </c>
      <c r="OR106">
        <v>7</v>
      </c>
      <c r="OS106">
        <v>2</v>
      </c>
      <c r="OT106">
        <v>0</v>
      </c>
      <c r="PE106" t="s">
        <v>1150</v>
      </c>
      <c r="QM106" t="s">
        <v>1130</v>
      </c>
      <c r="QN106">
        <v>0</v>
      </c>
      <c r="QO106">
        <v>1</v>
      </c>
      <c r="QP106">
        <v>0</v>
      </c>
      <c r="QQ106">
        <v>0</v>
      </c>
      <c r="QR106" t="s">
        <v>1443</v>
      </c>
      <c r="QS106">
        <v>0</v>
      </c>
      <c r="QT106">
        <v>0</v>
      </c>
      <c r="QU106">
        <v>0</v>
      </c>
      <c r="QV106">
        <v>1</v>
      </c>
      <c r="QW106">
        <v>1</v>
      </c>
      <c r="QX106">
        <v>1</v>
      </c>
      <c r="QY106">
        <v>0</v>
      </c>
      <c r="QZ106">
        <v>0</v>
      </c>
      <c r="RA106">
        <v>1</v>
      </c>
      <c r="RB106">
        <v>0</v>
      </c>
      <c r="RC106">
        <v>0</v>
      </c>
      <c r="RD106">
        <v>0</v>
      </c>
      <c r="RE106">
        <v>0</v>
      </c>
      <c r="RF106">
        <v>0</v>
      </c>
      <c r="RG106">
        <v>0</v>
      </c>
      <c r="RH106">
        <v>0</v>
      </c>
      <c r="RI106" t="s">
        <v>1444</v>
      </c>
      <c r="RJ106">
        <v>1</v>
      </c>
      <c r="RK106">
        <v>0</v>
      </c>
      <c r="RL106">
        <v>0</v>
      </c>
      <c r="RM106">
        <v>0</v>
      </c>
      <c r="RN106">
        <v>0</v>
      </c>
      <c r="RO106">
        <v>0</v>
      </c>
      <c r="RP106">
        <v>0</v>
      </c>
      <c r="RQ106">
        <v>0</v>
      </c>
      <c r="RR106">
        <v>1</v>
      </c>
      <c r="RS106">
        <v>0</v>
      </c>
      <c r="RT106">
        <v>0</v>
      </c>
      <c r="RU106">
        <v>0</v>
      </c>
      <c r="AMM106" t="s">
        <v>1445</v>
      </c>
      <c r="AMN106">
        <v>1</v>
      </c>
      <c r="AMO106">
        <v>1</v>
      </c>
      <c r="AMP106">
        <v>0</v>
      </c>
      <c r="AMQ106">
        <v>1</v>
      </c>
      <c r="AMR106">
        <v>0</v>
      </c>
      <c r="AMS106">
        <v>0</v>
      </c>
      <c r="AMU106" t="s">
        <v>1178</v>
      </c>
      <c r="AMV106" t="s">
        <v>1150</v>
      </c>
      <c r="ANG106" t="s">
        <v>1135</v>
      </c>
      <c r="ANH106">
        <v>0</v>
      </c>
      <c r="ANI106">
        <v>0</v>
      </c>
      <c r="ANJ106">
        <v>0</v>
      </c>
      <c r="ANK106">
        <v>0</v>
      </c>
      <c r="ANL106">
        <v>0</v>
      </c>
      <c r="ANM106">
        <v>0</v>
      </c>
      <c r="ANN106">
        <v>0</v>
      </c>
      <c r="ANO106">
        <v>1</v>
      </c>
      <c r="ANP106">
        <v>0</v>
      </c>
      <c r="ANR106" t="s">
        <v>1446</v>
      </c>
      <c r="ANU106">
        <v>384878467</v>
      </c>
      <c r="ANV106" s="2">
        <v>44945.7191087963</v>
      </c>
      <c r="ANY106" t="s">
        <v>1137</v>
      </c>
      <c r="ANZ106" t="s">
        <v>1138</v>
      </c>
    </row>
    <row r="107" spans="1:489 1027:1066" x14ac:dyDescent="0.35">
      <c r="A107">
        <v>106</v>
      </c>
      <c r="B107" t="s">
        <v>1447</v>
      </c>
      <c r="C107" s="98">
        <v>44944</v>
      </c>
      <c r="D107" t="s">
        <v>1399</v>
      </c>
      <c r="E107" s="2">
        <v>44944.552974710648</v>
      </c>
      <c r="F107" s="2">
        <v>44944.558857465279</v>
      </c>
      <c r="G107" t="s">
        <v>1113</v>
      </c>
      <c r="J107" t="s">
        <v>1114</v>
      </c>
      <c r="K107" s="98">
        <v>44944</v>
      </c>
      <c r="L107" t="s">
        <v>1400</v>
      </c>
      <c r="M107" t="s">
        <v>1401</v>
      </c>
      <c r="N107" t="s">
        <v>1402</v>
      </c>
      <c r="O107" t="s">
        <v>1118</v>
      </c>
      <c r="R107" t="s">
        <v>1119</v>
      </c>
      <c r="S107" t="s">
        <v>1403</v>
      </c>
      <c r="U107" t="s">
        <v>1121</v>
      </c>
      <c r="W107" t="s">
        <v>1159</v>
      </c>
      <c r="Z107" t="s">
        <v>1123</v>
      </c>
      <c r="AA107">
        <v>0</v>
      </c>
      <c r="AB107">
        <v>0</v>
      </c>
      <c r="AC107">
        <v>0</v>
      </c>
      <c r="AD107">
        <v>1</v>
      </c>
      <c r="AE107">
        <v>1</v>
      </c>
      <c r="ED107" t="s">
        <v>1123</v>
      </c>
      <c r="EE107">
        <v>0</v>
      </c>
      <c r="EF107">
        <v>0</v>
      </c>
      <c r="EG107">
        <v>0</v>
      </c>
      <c r="EH107">
        <v>0</v>
      </c>
      <c r="EI107">
        <v>1</v>
      </c>
      <c r="EJ107">
        <v>1</v>
      </c>
      <c r="IM107" t="s">
        <v>1317</v>
      </c>
      <c r="IN107">
        <v>0</v>
      </c>
      <c r="IO107">
        <v>0</v>
      </c>
      <c r="IP107">
        <v>0</v>
      </c>
      <c r="IQ107">
        <v>0</v>
      </c>
      <c r="IR107">
        <v>0</v>
      </c>
      <c r="IS107">
        <v>0</v>
      </c>
      <c r="IT107">
        <v>0</v>
      </c>
      <c r="IU107">
        <v>0</v>
      </c>
      <c r="IV107">
        <v>0</v>
      </c>
      <c r="IW107">
        <v>0</v>
      </c>
      <c r="IX107">
        <v>0</v>
      </c>
      <c r="IY107">
        <v>1</v>
      </c>
      <c r="IZ107">
        <v>0</v>
      </c>
      <c r="JA107">
        <v>0</v>
      </c>
      <c r="JB107">
        <v>0</v>
      </c>
      <c r="JC107">
        <v>0</v>
      </c>
      <c r="JD107">
        <v>1</v>
      </c>
      <c r="JE107">
        <v>3</v>
      </c>
      <c r="NR107" t="s">
        <v>1144</v>
      </c>
      <c r="NS107">
        <v>2000</v>
      </c>
      <c r="NT107" t="s">
        <v>1161</v>
      </c>
      <c r="NW107">
        <v>7</v>
      </c>
      <c r="NX107">
        <v>2</v>
      </c>
      <c r="NY107">
        <v>0</v>
      </c>
      <c r="PE107" t="s">
        <v>1150</v>
      </c>
      <c r="QM107" t="s">
        <v>1130</v>
      </c>
      <c r="QN107">
        <v>0</v>
      </c>
      <c r="QO107">
        <v>1</v>
      </c>
      <c r="QP107">
        <v>0</v>
      </c>
      <c r="QQ107">
        <v>0</v>
      </c>
      <c r="QR107" t="s">
        <v>1317</v>
      </c>
      <c r="QS107">
        <v>0</v>
      </c>
      <c r="QT107">
        <v>0</v>
      </c>
      <c r="QU107">
        <v>0</v>
      </c>
      <c r="QV107">
        <v>0</v>
      </c>
      <c r="QW107">
        <v>0</v>
      </c>
      <c r="QX107">
        <v>0</v>
      </c>
      <c r="QY107">
        <v>0</v>
      </c>
      <c r="QZ107">
        <v>0</v>
      </c>
      <c r="RA107">
        <v>0</v>
      </c>
      <c r="RB107">
        <v>0</v>
      </c>
      <c r="RC107">
        <v>0</v>
      </c>
      <c r="RD107">
        <v>1</v>
      </c>
      <c r="RE107">
        <v>0</v>
      </c>
      <c r="RF107">
        <v>0</v>
      </c>
      <c r="RG107">
        <v>0</v>
      </c>
      <c r="RH107">
        <v>0</v>
      </c>
      <c r="RI107" t="s">
        <v>1131</v>
      </c>
      <c r="RJ107">
        <v>0</v>
      </c>
      <c r="RK107">
        <v>0</v>
      </c>
      <c r="RL107">
        <v>0</v>
      </c>
      <c r="RM107">
        <v>0</v>
      </c>
      <c r="RN107">
        <v>0</v>
      </c>
      <c r="RO107">
        <v>1</v>
      </c>
      <c r="RP107">
        <v>0</v>
      </c>
      <c r="RQ107">
        <v>0</v>
      </c>
      <c r="RR107">
        <v>0</v>
      </c>
      <c r="RS107">
        <v>0</v>
      </c>
      <c r="RT107">
        <v>0</v>
      </c>
      <c r="RU107">
        <v>0</v>
      </c>
      <c r="AMM107" t="s">
        <v>1219</v>
      </c>
      <c r="AMN107">
        <v>1</v>
      </c>
      <c r="AMO107">
        <v>0</v>
      </c>
      <c r="AMP107">
        <v>0</v>
      </c>
      <c r="AMQ107">
        <v>0</v>
      </c>
      <c r="AMR107">
        <v>0</v>
      </c>
      <c r="AMS107">
        <v>0</v>
      </c>
      <c r="AMU107" t="s">
        <v>1178</v>
      </c>
      <c r="AMV107" t="s">
        <v>1150</v>
      </c>
      <c r="ANG107" t="s">
        <v>1135</v>
      </c>
      <c r="ANH107">
        <v>0</v>
      </c>
      <c r="ANI107">
        <v>0</v>
      </c>
      <c r="ANJ107">
        <v>0</v>
      </c>
      <c r="ANK107">
        <v>0</v>
      </c>
      <c r="ANL107">
        <v>0</v>
      </c>
      <c r="ANM107">
        <v>0</v>
      </c>
      <c r="ANN107">
        <v>0</v>
      </c>
      <c r="ANO107">
        <v>1</v>
      </c>
      <c r="ANP107">
        <v>0</v>
      </c>
      <c r="ANR107" t="s">
        <v>1408</v>
      </c>
      <c r="ANU107">
        <v>384878487</v>
      </c>
      <c r="ANV107" s="2">
        <v>44945.719131944439</v>
      </c>
      <c r="ANY107" t="s">
        <v>1137</v>
      </c>
      <c r="ANZ107" t="s">
        <v>1138</v>
      </c>
    </row>
    <row r="108" spans="1:489 1027:1066" x14ac:dyDescent="0.35">
      <c r="A108">
        <v>107</v>
      </c>
      <c r="B108" t="s">
        <v>1448</v>
      </c>
      <c r="C108" s="98">
        <v>44944</v>
      </c>
      <c r="D108" t="s">
        <v>1399</v>
      </c>
      <c r="E108" s="2">
        <v>44944.628441180554</v>
      </c>
      <c r="F108" s="2">
        <v>44944.63333280092</v>
      </c>
      <c r="G108" t="s">
        <v>1113</v>
      </c>
      <c r="J108" t="s">
        <v>1114</v>
      </c>
      <c r="K108" s="98">
        <v>44944</v>
      </c>
      <c r="L108" t="s">
        <v>1400</v>
      </c>
      <c r="M108" t="s">
        <v>1401</v>
      </c>
      <c r="N108" t="s">
        <v>1402</v>
      </c>
      <c r="O108" t="s">
        <v>1118</v>
      </c>
      <c r="R108" t="s">
        <v>1119</v>
      </c>
      <c r="S108" t="s">
        <v>1403</v>
      </c>
      <c r="U108" t="s">
        <v>1121</v>
      </c>
      <c r="W108" t="s">
        <v>1159</v>
      </c>
      <c r="Z108" t="s">
        <v>1123</v>
      </c>
      <c r="AA108">
        <v>0</v>
      </c>
      <c r="AB108">
        <v>0</v>
      </c>
      <c r="AC108">
        <v>0</v>
      </c>
      <c r="AD108">
        <v>1</v>
      </c>
      <c r="AE108">
        <v>1</v>
      </c>
      <c r="ED108" t="s">
        <v>1123</v>
      </c>
      <c r="EE108">
        <v>0</v>
      </c>
      <c r="EF108">
        <v>0</v>
      </c>
      <c r="EG108">
        <v>0</v>
      </c>
      <c r="EH108">
        <v>0</v>
      </c>
      <c r="EI108">
        <v>1</v>
      </c>
      <c r="EJ108">
        <v>1</v>
      </c>
      <c r="IM108" t="s">
        <v>1223</v>
      </c>
      <c r="IN108">
        <v>0</v>
      </c>
      <c r="IO108">
        <v>1</v>
      </c>
      <c r="IP108">
        <v>0</v>
      </c>
      <c r="IQ108">
        <v>0</v>
      </c>
      <c r="IR108">
        <v>0</v>
      </c>
      <c r="IS108">
        <v>0</v>
      </c>
      <c r="IT108">
        <v>0</v>
      </c>
      <c r="IU108">
        <v>0</v>
      </c>
      <c r="IV108">
        <v>0</v>
      </c>
      <c r="IW108">
        <v>0</v>
      </c>
      <c r="IX108">
        <v>0</v>
      </c>
      <c r="IY108">
        <v>0</v>
      </c>
      <c r="IZ108">
        <v>0</v>
      </c>
      <c r="JA108">
        <v>0</v>
      </c>
      <c r="JB108">
        <v>0</v>
      </c>
      <c r="JC108">
        <v>0</v>
      </c>
      <c r="JD108">
        <v>1</v>
      </c>
      <c r="JE108">
        <v>3</v>
      </c>
      <c r="JP108" t="s">
        <v>1125</v>
      </c>
      <c r="JQ108" t="s">
        <v>1127</v>
      </c>
      <c r="JR108">
        <v>1</v>
      </c>
      <c r="JS108">
        <v>1</v>
      </c>
      <c r="JT108">
        <v>6000</v>
      </c>
      <c r="JU108">
        <v>100</v>
      </c>
      <c r="JV108" t="s">
        <v>1218</v>
      </c>
      <c r="JY108">
        <v>7</v>
      </c>
      <c r="JZ108">
        <v>2</v>
      </c>
      <c r="KA108">
        <v>0</v>
      </c>
      <c r="PE108" t="s">
        <v>1150</v>
      </c>
      <c r="QM108" t="s">
        <v>1147</v>
      </c>
      <c r="QN108">
        <v>1</v>
      </c>
      <c r="QO108">
        <v>0</v>
      </c>
      <c r="QP108">
        <v>0</v>
      </c>
      <c r="QQ108">
        <v>0</v>
      </c>
      <c r="AMM108" t="s">
        <v>1219</v>
      </c>
      <c r="AMN108">
        <v>1</v>
      </c>
      <c r="AMO108">
        <v>0</v>
      </c>
      <c r="AMP108">
        <v>0</v>
      </c>
      <c r="AMQ108">
        <v>0</v>
      </c>
      <c r="AMR108">
        <v>0</v>
      </c>
      <c r="AMS108">
        <v>0</v>
      </c>
      <c r="AMU108" t="s">
        <v>1151</v>
      </c>
      <c r="AMV108" t="s">
        <v>1150</v>
      </c>
      <c r="ANG108" t="s">
        <v>1135</v>
      </c>
      <c r="ANH108">
        <v>0</v>
      </c>
      <c r="ANI108">
        <v>0</v>
      </c>
      <c r="ANJ108">
        <v>0</v>
      </c>
      <c r="ANK108">
        <v>0</v>
      </c>
      <c r="ANL108">
        <v>0</v>
      </c>
      <c r="ANM108">
        <v>0</v>
      </c>
      <c r="ANN108">
        <v>0</v>
      </c>
      <c r="ANO108">
        <v>1</v>
      </c>
      <c r="ANP108">
        <v>0</v>
      </c>
      <c r="ANR108" t="s">
        <v>1271</v>
      </c>
      <c r="ANU108">
        <v>384878498</v>
      </c>
      <c r="ANV108" s="2">
        <v>44945.719155092593</v>
      </c>
      <c r="ANY108" t="s">
        <v>1137</v>
      </c>
      <c r="ANZ108" t="s">
        <v>1138</v>
      </c>
    </row>
    <row r="109" spans="1:489 1027:1066" x14ac:dyDescent="0.35">
      <c r="A109">
        <v>108</v>
      </c>
      <c r="B109" t="s">
        <v>1449</v>
      </c>
      <c r="C109" s="98">
        <v>44944</v>
      </c>
      <c r="D109" t="s">
        <v>1399</v>
      </c>
      <c r="E109" s="2">
        <v>44944.500244120369</v>
      </c>
      <c r="F109" s="2">
        <v>44944.505539166668</v>
      </c>
      <c r="G109" t="s">
        <v>1113</v>
      </c>
      <c r="J109" t="s">
        <v>1114</v>
      </c>
      <c r="K109" s="98">
        <v>44944</v>
      </c>
      <c r="L109" t="s">
        <v>1400</v>
      </c>
      <c r="M109" t="s">
        <v>1401</v>
      </c>
      <c r="N109" t="s">
        <v>1402</v>
      </c>
      <c r="O109" t="s">
        <v>1118</v>
      </c>
      <c r="R109" t="s">
        <v>1119</v>
      </c>
      <c r="S109" t="s">
        <v>1403</v>
      </c>
      <c r="U109" t="s">
        <v>1121</v>
      </c>
      <c r="W109" t="s">
        <v>1159</v>
      </c>
      <c r="Z109" t="s">
        <v>1123</v>
      </c>
      <c r="AA109">
        <v>0</v>
      </c>
      <c r="AB109">
        <v>0</v>
      </c>
      <c r="AC109">
        <v>0</v>
      </c>
      <c r="AD109">
        <v>1</v>
      </c>
      <c r="AE109">
        <v>1</v>
      </c>
      <c r="ED109" t="s">
        <v>1123</v>
      </c>
      <c r="EE109">
        <v>0</v>
      </c>
      <c r="EF109">
        <v>0</v>
      </c>
      <c r="EG109">
        <v>0</v>
      </c>
      <c r="EH109">
        <v>0</v>
      </c>
      <c r="EI109">
        <v>1</v>
      </c>
      <c r="EJ109">
        <v>1</v>
      </c>
      <c r="IM109" t="s">
        <v>1246</v>
      </c>
      <c r="IN109">
        <v>0</v>
      </c>
      <c r="IO109">
        <v>0</v>
      </c>
      <c r="IP109">
        <v>0</v>
      </c>
      <c r="IQ109">
        <v>0</v>
      </c>
      <c r="IR109">
        <v>0</v>
      </c>
      <c r="IS109">
        <v>0</v>
      </c>
      <c r="IT109">
        <v>0</v>
      </c>
      <c r="IU109">
        <v>0</v>
      </c>
      <c r="IV109">
        <v>0</v>
      </c>
      <c r="IW109">
        <v>0</v>
      </c>
      <c r="IX109">
        <v>0</v>
      </c>
      <c r="IY109">
        <v>0</v>
      </c>
      <c r="IZ109">
        <v>0</v>
      </c>
      <c r="JA109">
        <v>1</v>
      </c>
      <c r="JB109">
        <v>0</v>
      </c>
      <c r="JC109">
        <v>0</v>
      </c>
      <c r="JD109">
        <v>1</v>
      </c>
      <c r="JE109">
        <v>3</v>
      </c>
      <c r="OJ109" t="s">
        <v>1144</v>
      </c>
      <c r="OK109" t="s">
        <v>1121</v>
      </c>
      <c r="OL109">
        <v>5000</v>
      </c>
      <c r="OO109" t="s">
        <v>1161</v>
      </c>
      <c r="OR109">
        <v>60</v>
      </c>
      <c r="OS109">
        <v>1</v>
      </c>
      <c r="OT109">
        <v>0</v>
      </c>
      <c r="PE109" t="s">
        <v>1150</v>
      </c>
      <c r="QM109" t="s">
        <v>1130</v>
      </c>
      <c r="QN109">
        <v>0</v>
      </c>
      <c r="QO109">
        <v>1</v>
      </c>
      <c r="QP109">
        <v>0</v>
      </c>
      <c r="QQ109">
        <v>0</v>
      </c>
      <c r="QR109" t="s">
        <v>1246</v>
      </c>
      <c r="QS109">
        <v>0</v>
      </c>
      <c r="QT109">
        <v>0</v>
      </c>
      <c r="QU109">
        <v>0</v>
      </c>
      <c r="QV109">
        <v>0</v>
      </c>
      <c r="QW109">
        <v>0</v>
      </c>
      <c r="QX109">
        <v>0</v>
      </c>
      <c r="QY109">
        <v>0</v>
      </c>
      <c r="QZ109">
        <v>0</v>
      </c>
      <c r="RA109">
        <v>0</v>
      </c>
      <c r="RB109">
        <v>0</v>
      </c>
      <c r="RC109">
        <v>0</v>
      </c>
      <c r="RD109">
        <v>0</v>
      </c>
      <c r="RE109">
        <v>0</v>
      </c>
      <c r="RF109">
        <v>1</v>
      </c>
      <c r="RG109">
        <v>0</v>
      </c>
      <c r="RH109">
        <v>0</v>
      </c>
      <c r="RI109" t="s">
        <v>1131</v>
      </c>
      <c r="RJ109">
        <v>0</v>
      </c>
      <c r="RK109">
        <v>0</v>
      </c>
      <c r="RL109">
        <v>0</v>
      </c>
      <c r="RM109">
        <v>0</v>
      </c>
      <c r="RN109">
        <v>0</v>
      </c>
      <c r="RO109">
        <v>1</v>
      </c>
      <c r="RP109">
        <v>0</v>
      </c>
      <c r="RQ109">
        <v>0</v>
      </c>
      <c r="RR109">
        <v>0</v>
      </c>
      <c r="RS109">
        <v>0</v>
      </c>
      <c r="RT109">
        <v>0</v>
      </c>
      <c r="RU109">
        <v>0</v>
      </c>
      <c r="AMM109" t="s">
        <v>1450</v>
      </c>
      <c r="AMN109">
        <v>1</v>
      </c>
      <c r="AMO109">
        <v>1</v>
      </c>
      <c r="AMP109">
        <v>0</v>
      </c>
      <c r="AMQ109">
        <v>1</v>
      </c>
      <c r="AMR109">
        <v>0</v>
      </c>
      <c r="AMS109">
        <v>0</v>
      </c>
      <c r="AMU109" t="s">
        <v>1178</v>
      </c>
      <c r="AMV109" t="s">
        <v>1150</v>
      </c>
      <c r="ANG109" t="s">
        <v>1135</v>
      </c>
      <c r="ANH109">
        <v>0</v>
      </c>
      <c r="ANI109">
        <v>0</v>
      </c>
      <c r="ANJ109">
        <v>0</v>
      </c>
      <c r="ANK109">
        <v>0</v>
      </c>
      <c r="ANL109">
        <v>0</v>
      </c>
      <c r="ANM109">
        <v>0</v>
      </c>
      <c r="ANN109">
        <v>0</v>
      </c>
      <c r="ANO109">
        <v>1</v>
      </c>
      <c r="ANP109">
        <v>0</v>
      </c>
      <c r="ANR109" t="s">
        <v>1271</v>
      </c>
      <c r="ANU109">
        <v>384878609</v>
      </c>
      <c r="ANV109" s="2">
        <v>44945.719317129631</v>
      </c>
      <c r="ANY109" t="s">
        <v>1137</v>
      </c>
      <c r="ANZ109" t="s">
        <v>1138</v>
      </c>
    </row>
    <row r="110" spans="1:489 1027:1066" x14ac:dyDescent="0.35">
      <c r="A110">
        <v>109</v>
      </c>
      <c r="B110" t="s">
        <v>1451</v>
      </c>
      <c r="C110" s="98">
        <v>44944</v>
      </c>
      <c r="D110" t="s">
        <v>1399</v>
      </c>
      <c r="E110" s="2">
        <v>44944.452808958333</v>
      </c>
      <c r="F110" s="2">
        <v>44944.47362986111</v>
      </c>
      <c r="G110" t="s">
        <v>1113</v>
      </c>
      <c r="J110" t="s">
        <v>1114</v>
      </c>
      <c r="K110" s="98">
        <v>44944</v>
      </c>
      <c r="L110" t="s">
        <v>1400</v>
      </c>
      <c r="M110" t="s">
        <v>1401</v>
      </c>
      <c r="N110" t="s">
        <v>1402</v>
      </c>
      <c r="O110" t="s">
        <v>1118</v>
      </c>
      <c r="R110" t="s">
        <v>1119</v>
      </c>
      <c r="S110" t="s">
        <v>1403</v>
      </c>
      <c r="U110" t="s">
        <v>1121</v>
      </c>
      <c r="W110" t="s">
        <v>1159</v>
      </c>
      <c r="Z110" t="s">
        <v>1123</v>
      </c>
      <c r="AA110">
        <v>0</v>
      </c>
      <c r="AB110">
        <v>0</v>
      </c>
      <c r="AC110">
        <v>0</v>
      </c>
      <c r="AD110">
        <v>1</v>
      </c>
      <c r="AE110">
        <v>1</v>
      </c>
      <c r="ED110" t="s">
        <v>1194</v>
      </c>
      <c r="EE110">
        <v>1</v>
      </c>
      <c r="EF110">
        <v>1</v>
      </c>
      <c r="EG110">
        <v>1</v>
      </c>
      <c r="EH110">
        <v>1</v>
      </c>
      <c r="EI110">
        <v>0</v>
      </c>
      <c r="EJ110">
        <v>4</v>
      </c>
      <c r="EL110" t="s">
        <v>1144</v>
      </c>
      <c r="EM110">
        <v>5000</v>
      </c>
      <c r="EN110" t="s">
        <v>1161</v>
      </c>
      <c r="EQ110">
        <v>10</v>
      </c>
      <c r="ER110">
        <v>4</v>
      </c>
      <c r="ES110">
        <v>0</v>
      </c>
      <c r="EU110" t="s">
        <v>1144</v>
      </c>
      <c r="EV110">
        <v>10000</v>
      </c>
      <c r="EW110" t="s">
        <v>1161</v>
      </c>
      <c r="EZ110">
        <v>10</v>
      </c>
      <c r="FA110">
        <v>4</v>
      </c>
      <c r="FB110">
        <v>0</v>
      </c>
      <c r="FD110" t="s">
        <v>1125</v>
      </c>
      <c r="FE110">
        <v>1000</v>
      </c>
      <c r="FF110" t="s">
        <v>1161</v>
      </c>
      <c r="FI110">
        <v>10</v>
      </c>
      <c r="FJ110">
        <v>4</v>
      </c>
      <c r="FK110">
        <v>0</v>
      </c>
      <c r="FM110" t="s">
        <v>1144</v>
      </c>
      <c r="FN110">
        <v>2000</v>
      </c>
      <c r="FO110" t="s">
        <v>1161</v>
      </c>
      <c r="FR110">
        <v>20</v>
      </c>
      <c r="FS110">
        <v>5</v>
      </c>
      <c r="FT110">
        <v>0</v>
      </c>
      <c r="FV110" t="s">
        <v>1150</v>
      </c>
      <c r="GS110" t="s">
        <v>1452</v>
      </c>
      <c r="GT110">
        <v>0</v>
      </c>
      <c r="GU110">
        <v>0</v>
      </c>
      <c r="GV110">
        <v>1</v>
      </c>
      <c r="GW110">
        <v>0</v>
      </c>
      <c r="HR110" t="s">
        <v>1148</v>
      </c>
      <c r="HS110">
        <v>1</v>
      </c>
      <c r="HT110">
        <v>0</v>
      </c>
      <c r="HU110">
        <v>0</v>
      </c>
      <c r="HV110">
        <v>0</v>
      </c>
      <c r="HW110">
        <v>0</v>
      </c>
      <c r="HX110" t="s">
        <v>1429</v>
      </c>
      <c r="HY110">
        <v>0</v>
      </c>
      <c r="HZ110">
        <v>0</v>
      </c>
      <c r="IA110">
        <v>0</v>
      </c>
      <c r="IB110">
        <v>0</v>
      </c>
      <c r="IC110">
        <v>0</v>
      </c>
      <c r="ID110">
        <v>0</v>
      </c>
      <c r="IE110">
        <v>0</v>
      </c>
      <c r="IF110">
        <v>0</v>
      </c>
      <c r="IG110">
        <v>0</v>
      </c>
      <c r="IH110">
        <v>0</v>
      </c>
      <c r="II110">
        <v>0</v>
      </c>
      <c r="IJ110">
        <v>1</v>
      </c>
      <c r="IM110" t="s">
        <v>1265</v>
      </c>
      <c r="IN110">
        <v>0</v>
      </c>
      <c r="IO110">
        <v>0</v>
      </c>
      <c r="IP110">
        <v>1</v>
      </c>
      <c r="IQ110">
        <v>0</v>
      </c>
      <c r="IR110">
        <v>0</v>
      </c>
      <c r="IS110">
        <v>0</v>
      </c>
      <c r="IT110">
        <v>0</v>
      </c>
      <c r="IU110">
        <v>0</v>
      </c>
      <c r="IV110">
        <v>0</v>
      </c>
      <c r="IW110">
        <v>0</v>
      </c>
      <c r="IX110">
        <v>0</v>
      </c>
      <c r="IY110">
        <v>0</v>
      </c>
      <c r="IZ110">
        <v>0</v>
      </c>
      <c r="JA110">
        <v>0</v>
      </c>
      <c r="JB110">
        <v>0</v>
      </c>
      <c r="JC110">
        <v>0</v>
      </c>
      <c r="JD110">
        <v>1</v>
      </c>
      <c r="JE110">
        <v>6</v>
      </c>
      <c r="KC110" t="s">
        <v>1322</v>
      </c>
      <c r="PE110" t="s">
        <v>1121</v>
      </c>
      <c r="PG110" t="s">
        <v>1265</v>
      </c>
      <c r="PH110">
        <v>0</v>
      </c>
      <c r="PI110">
        <v>0</v>
      </c>
      <c r="PJ110">
        <v>1</v>
      </c>
      <c r="PK110">
        <v>0</v>
      </c>
      <c r="PL110">
        <v>0</v>
      </c>
      <c r="PM110">
        <v>0</v>
      </c>
      <c r="PN110">
        <v>0</v>
      </c>
      <c r="PO110">
        <v>0</v>
      </c>
      <c r="PP110">
        <v>0</v>
      </c>
      <c r="PQ110">
        <v>0</v>
      </c>
      <c r="PR110">
        <v>0</v>
      </c>
      <c r="PS110">
        <v>0</v>
      </c>
      <c r="PT110">
        <v>0</v>
      </c>
      <c r="PU110">
        <v>0</v>
      </c>
      <c r="PV110">
        <v>0</v>
      </c>
      <c r="PW110">
        <v>0</v>
      </c>
      <c r="PY110" t="s">
        <v>1429</v>
      </c>
      <c r="PZ110">
        <v>0</v>
      </c>
      <c r="QA110">
        <v>0</v>
      </c>
      <c r="QB110">
        <v>0</v>
      </c>
      <c r="QC110">
        <v>0</v>
      </c>
      <c r="QD110">
        <v>0</v>
      </c>
      <c r="QE110">
        <v>0</v>
      </c>
      <c r="QF110">
        <v>0</v>
      </c>
      <c r="QG110">
        <v>0</v>
      </c>
      <c r="QH110">
        <v>0</v>
      </c>
      <c r="QI110">
        <v>0</v>
      </c>
      <c r="QJ110">
        <v>1</v>
      </c>
      <c r="QM110" t="s">
        <v>1130</v>
      </c>
      <c r="QN110">
        <v>0</v>
      </c>
      <c r="QO110">
        <v>1</v>
      </c>
      <c r="QP110">
        <v>0</v>
      </c>
      <c r="QQ110">
        <v>0</v>
      </c>
      <c r="QR110" t="s">
        <v>1265</v>
      </c>
      <c r="QS110">
        <v>0</v>
      </c>
      <c r="QT110">
        <v>0</v>
      </c>
      <c r="QU110">
        <v>1</v>
      </c>
      <c r="QV110">
        <v>0</v>
      </c>
      <c r="QW110">
        <v>0</v>
      </c>
      <c r="QX110">
        <v>0</v>
      </c>
      <c r="QY110">
        <v>0</v>
      </c>
      <c r="QZ110">
        <v>0</v>
      </c>
      <c r="RA110">
        <v>0</v>
      </c>
      <c r="RB110">
        <v>0</v>
      </c>
      <c r="RC110">
        <v>0</v>
      </c>
      <c r="RD110">
        <v>0</v>
      </c>
      <c r="RE110">
        <v>0</v>
      </c>
      <c r="RF110">
        <v>0</v>
      </c>
      <c r="RG110">
        <v>0</v>
      </c>
      <c r="RH110">
        <v>0</v>
      </c>
      <c r="RI110" t="s">
        <v>1429</v>
      </c>
      <c r="RJ110">
        <v>0</v>
      </c>
      <c r="RK110">
        <v>0</v>
      </c>
      <c r="RL110">
        <v>0</v>
      </c>
      <c r="RM110">
        <v>0</v>
      </c>
      <c r="RN110">
        <v>0</v>
      </c>
      <c r="RO110">
        <v>0</v>
      </c>
      <c r="RP110">
        <v>0</v>
      </c>
      <c r="RQ110">
        <v>0</v>
      </c>
      <c r="RR110">
        <v>0</v>
      </c>
      <c r="RS110">
        <v>0</v>
      </c>
      <c r="RT110">
        <v>0</v>
      </c>
      <c r="RU110">
        <v>1</v>
      </c>
      <c r="AMM110" t="s">
        <v>1132</v>
      </c>
      <c r="AMN110">
        <v>1</v>
      </c>
      <c r="AMO110">
        <v>0</v>
      </c>
      <c r="AMP110">
        <v>0</v>
      </c>
      <c r="AMQ110">
        <v>1</v>
      </c>
      <c r="AMR110">
        <v>0</v>
      </c>
      <c r="AMS110">
        <v>0</v>
      </c>
      <c r="AMU110" t="s">
        <v>1133</v>
      </c>
      <c r="AMV110" t="s">
        <v>1150</v>
      </c>
      <c r="ANG110" t="s">
        <v>1453</v>
      </c>
      <c r="ANH110">
        <v>1</v>
      </c>
      <c r="ANI110">
        <v>0</v>
      </c>
      <c r="ANJ110">
        <v>0</v>
      </c>
      <c r="ANK110">
        <v>0</v>
      </c>
      <c r="ANL110">
        <v>0</v>
      </c>
      <c r="ANM110">
        <v>0</v>
      </c>
      <c r="ANN110">
        <v>0</v>
      </c>
      <c r="ANO110">
        <v>0</v>
      </c>
      <c r="ANP110">
        <v>0</v>
      </c>
      <c r="ANR110" t="s">
        <v>1434</v>
      </c>
      <c r="ANU110">
        <v>384878685</v>
      </c>
      <c r="ANV110" s="2">
        <v>44945.719548611123</v>
      </c>
      <c r="ANY110" t="s">
        <v>1137</v>
      </c>
      <c r="ANZ110" t="s">
        <v>1138</v>
      </c>
    </row>
    <row r="111" spans="1:489 1027:1066" x14ac:dyDescent="0.35">
      <c r="A111">
        <v>110</v>
      </c>
      <c r="B111" t="s">
        <v>1454</v>
      </c>
      <c r="C111" s="98">
        <v>44944</v>
      </c>
      <c r="D111" t="s">
        <v>1399</v>
      </c>
      <c r="E111" s="2">
        <v>44944.474722627318</v>
      </c>
      <c r="F111" s="2">
        <v>44944.493382812499</v>
      </c>
      <c r="G111" t="s">
        <v>1113</v>
      </c>
      <c r="J111" t="s">
        <v>1114</v>
      </c>
      <c r="K111" s="98">
        <v>44944</v>
      </c>
      <c r="L111" t="s">
        <v>1400</v>
      </c>
      <c r="M111" t="s">
        <v>1401</v>
      </c>
      <c r="N111" t="s">
        <v>1402</v>
      </c>
      <c r="O111" t="s">
        <v>1118</v>
      </c>
      <c r="R111" t="s">
        <v>1119</v>
      </c>
      <c r="S111" t="s">
        <v>1403</v>
      </c>
      <c r="U111" t="s">
        <v>1121</v>
      </c>
      <c r="W111" t="s">
        <v>1159</v>
      </c>
      <c r="Z111" t="s">
        <v>1123</v>
      </c>
      <c r="AA111">
        <v>0</v>
      </c>
      <c r="AB111">
        <v>0</v>
      </c>
      <c r="AC111">
        <v>0</v>
      </c>
      <c r="AD111">
        <v>1</v>
      </c>
      <c r="AE111">
        <v>1</v>
      </c>
      <c r="ED111" t="s">
        <v>1422</v>
      </c>
      <c r="EE111">
        <v>1</v>
      </c>
      <c r="EF111">
        <v>1</v>
      </c>
      <c r="EG111">
        <v>0</v>
      </c>
      <c r="EH111">
        <v>1</v>
      </c>
      <c r="EI111">
        <v>0</v>
      </c>
      <c r="EJ111">
        <v>3</v>
      </c>
      <c r="EL111" t="s">
        <v>1144</v>
      </c>
      <c r="EM111">
        <v>5000</v>
      </c>
      <c r="EN111" t="s">
        <v>1161</v>
      </c>
      <c r="EQ111">
        <v>60</v>
      </c>
      <c r="ER111">
        <v>3</v>
      </c>
      <c r="ES111">
        <v>0</v>
      </c>
      <c r="EU111" t="s">
        <v>1144</v>
      </c>
      <c r="EV111">
        <v>11000</v>
      </c>
      <c r="EW111" t="s">
        <v>1161</v>
      </c>
      <c r="EZ111">
        <v>30</v>
      </c>
      <c r="FA111">
        <v>7</v>
      </c>
      <c r="FB111">
        <v>0</v>
      </c>
      <c r="FM111" t="s">
        <v>1144</v>
      </c>
      <c r="FN111">
        <v>1750</v>
      </c>
      <c r="FO111" t="s">
        <v>1161</v>
      </c>
      <c r="FR111">
        <v>21</v>
      </c>
      <c r="FS111">
        <v>2</v>
      </c>
      <c r="FT111">
        <v>0</v>
      </c>
      <c r="FV111" t="s">
        <v>1150</v>
      </c>
      <c r="GS111" t="s">
        <v>1147</v>
      </c>
      <c r="GT111">
        <v>1</v>
      </c>
      <c r="GU111">
        <v>0</v>
      </c>
      <c r="GV111">
        <v>0</v>
      </c>
      <c r="GW111">
        <v>0</v>
      </c>
      <c r="IM111" t="s">
        <v>1455</v>
      </c>
      <c r="IN111">
        <v>0</v>
      </c>
      <c r="IO111">
        <v>0</v>
      </c>
      <c r="IP111">
        <v>1</v>
      </c>
      <c r="IQ111">
        <v>0</v>
      </c>
      <c r="IR111">
        <v>0</v>
      </c>
      <c r="IS111">
        <v>0</v>
      </c>
      <c r="IT111">
        <v>0</v>
      </c>
      <c r="IU111">
        <v>0</v>
      </c>
      <c r="IV111">
        <v>0</v>
      </c>
      <c r="IW111">
        <v>0</v>
      </c>
      <c r="IX111">
        <v>0</v>
      </c>
      <c r="IY111">
        <v>0</v>
      </c>
      <c r="IZ111">
        <v>1</v>
      </c>
      <c r="JA111">
        <v>0</v>
      </c>
      <c r="JB111">
        <v>0</v>
      </c>
      <c r="JC111">
        <v>0</v>
      </c>
      <c r="JD111">
        <v>2</v>
      </c>
      <c r="JE111">
        <v>6</v>
      </c>
      <c r="KC111" t="s">
        <v>1125</v>
      </c>
      <c r="KD111" t="s">
        <v>1202</v>
      </c>
      <c r="KE111">
        <v>0</v>
      </c>
      <c r="KF111">
        <v>1</v>
      </c>
      <c r="KG111">
        <v>1</v>
      </c>
      <c r="KI111">
        <v>27000</v>
      </c>
      <c r="KJ111">
        <v>35000</v>
      </c>
      <c r="KK111" t="s">
        <v>1161</v>
      </c>
      <c r="KN111">
        <v>7</v>
      </c>
      <c r="KO111">
        <v>7</v>
      </c>
      <c r="KP111">
        <v>1</v>
      </c>
      <c r="OA111" t="s">
        <v>1144</v>
      </c>
      <c r="OB111">
        <v>2000</v>
      </c>
      <c r="OC111" t="s">
        <v>1161</v>
      </c>
      <c r="OF111">
        <v>30</v>
      </c>
      <c r="OG111">
        <v>7</v>
      </c>
      <c r="OH111">
        <v>0</v>
      </c>
      <c r="PE111" t="s">
        <v>1121</v>
      </c>
      <c r="PG111" t="s">
        <v>1265</v>
      </c>
      <c r="PH111">
        <v>0</v>
      </c>
      <c r="PI111">
        <v>0</v>
      </c>
      <c r="PJ111">
        <v>1</v>
      </c>
      <c r="PK111">
        <v>0</v>
      </c>
      <c r="PL111">
        <v>0</v>
      </c>
      <c r="PM111">
        <v>0</v>
      </c>
      <c r="PN111">
        <v>0</v>
      </c>
      <c r="PO111">
        <v>0</v>
      </c>
      <c r="PP111">
        <v>0</v>
      </c>
      <c r="PQ111">
        <v>0</v>
      </c>
      <c r="PR111">
        <v>0</v>
      </c>
      <c r="PS111">
        <v>0</v>
      </c>
      <c r="PT111">
        <v>0</v>
      </c>
      <c r="PU111">
        <v>0</v>
      </c>
      <c r="PV111">
        <v>0</v>
      </c>
      <c r="PW111">
        <v>0</v>
      </c>
      <c r="PY111" t="s">
        <v>1456</v>
      </c>
      <c r="PZ111">
        <v>0</v>
      </c>
      <c r="QA111">
        <v>0</v>
      </c>
      <c r="QB111">
        <v>0</v>
      </c>
      <c r="QC111">
        <v>0</v>
      </c>
      <c r="QD111">
        <v>1</v>
      </c>
      <c r="QE111">
        <v>1</v>
      </c>
      <c r="QF111">
        <v>1</v>
      </c>
      <c r="QG111">
        <v>0</v>
      </c>
      <c r="QH111">
        <v>0</v>
      </c>
      <c r="QI111">
        <v>1</v>
      </c>
      <c r="QJ111">
        <v>0</v>
      </c>
      <c r="QK111" t="s">
        <v>1457</v>
      </c>
      <c r="QM111" t="s">
        <v>1130</v>
      </c>
      <c r="QN111">
        <v>0</v>
      </c>
      <c r="QO111">
        <v>1</v>
      </c>
      <c r="QP111">
        <v>0</v>
      </c>
      <c r="QQ111">
        <v>0</v>
      </c>
      <c r="QR111" t="s">
        <v>1265</v>
      </c>
      <c r="QS111">
        <v>0</v>
      </c>
      <c r="QT111">
        <v>0</v>
      </c>
      <c r="QU111">
        <v>1</v>
      </c>
      <c r="QV111">
        <v>0</v>
      </c>
      <c r="QW111">
        <v>0</v>
      </c>
      <c r="QX111">
        <v>0</v>
      </c>
      <c r="QY111">
        <v>0</v>
      </c>
      <c r="QZ111">
        <v>0</v>
      </c>
      <c r="RA111">
        <v>0</v>
      </c>
      <c r="RB111">
        <v>0</v>
      </c>
      <c r="RC111">
        <v>0</v>
      </c>
      <c r="RD111">
        <v>0</v>
      </c>
      <c r="RE111">
        <v>0</v>
      </c>
      <c r="RF111">
        <v>0</v>
      </c>
      <c r="RG111">
        <v>0</v>
      </c>
      <c r="RH111">
        <v>0</v>
      </c>
      <c r="RI111" t="s">
        <v>1340</v>
      </c>
      <c r="RJ111">
        <v>0</v>
      </c>
      <c r="RK111">
        <v>0</v>
      </c>
      <c r="RL111">
        <v>0</v>
      </c>
      <c r="RM111">
        <v>0</v>
      </c>
      <c r="RN111">
        <v>0</v>
      </c>
      <c r="RO111">
        <v>1</v>
      </c>
      <c r="RP111">
        <v>1</v>
      </c>
      <c r="RQ111">
        <v>0</v>
      </c>
      <c r="RR111">
        <v>0</v>
      </c>
      <c r="RS111">
        <v>0</v>
      </c>
      <c r="RT111">
        <v>0</v>
      </c>
      <c r="RU111">
        <v>0</v>
      </c>
      <c r="AMM111" t="s">
        <v>1445</v>
      </c>
      <c r="AMN111">
        <v>1</v>
      </c>
      <c r="AMO111">
        <v>1</v>
      </c>
      <c r="AMP111">
        <v>0</v>
      </c>
      <c r="AMQ111">
        <v>1</v>
      </c>
      <c r="AMR111">
        <v>0</v>
      </c>
      <c r="AMS111">
        <v>0</v>
      </c>
      <c r="AMU111" t="s">
        <v>1133</v>
      </c>
      <c r="AMV111" t="s">
        <v>1150</v>
      </c>
      <c r="ANG111" t="s">
        <v>1135</v>
      </c>
      <c r="ANH111">
        <v>0</v>
      </c>
      <c r="ANI111">
        <v>0</v>
      </c>
      <c r="ANJ111">
        <v>0</v>
      </c>
      <c r="ANK111">
        <v>0</v>
      </c>
      <c r="ANL111">
        <v>0</v>
      </c>
      <c r="ANM111">
        <v>0</v>
      </c>
      <c r="ANN111">
        <v>0</v>
      </c>
      <c r="ANO111">
        <v>1</v>
      </c>
      <c r="ANP111">
        <v>0</v>
      </c>
      <c r="ANR111" t="s">
        <v>1271</v>
      </c>
      <c r="ANU111">
        <v>384878697</v>
      </c>
      <c r="ANV111" s="2">
        <v>44945.719583333332</v>
      </c>
      <c r="ANY111" t="s">
        <v>1137</v>
      </c>
      <c r="ANZ111" t="s">
        <v>1138</v>
      </c>
    </row>
    <row r="112" spans="1:489 1027:1066" x14ac:dyDescent="0.35">
      <c r="A112">
        <v>111</v>
      </c>
      <c r="B112" t="s">
        <v>1458</v>
      </c>
      <c r="C112" s="98">
        <v>44944</v>
      </c>
      <c r="D112" t="s">
        <v>1399</v>
      </c>
      <c r="E112" s="2">
        <v>44944.503051238433</v>
      </c>
      <c r="F112" s="2">
        <v>44944.512165613429</v>
      </c>
      <c r="G112" t="s">
        <v>1113</v>
      </c>
      <c r="J112" t="s">
        <v>1114</v>
      </c>
      <c r="K112" s="98">
        <v>44944</v>
      </c>
      <c r="L112" t="s">
        <v>1400</v>
      </c>
      <c r="M112" t="s">
        <v>1401</v>
      </c>
      <c r="N112" t="s">
        <v>1402</v>
      </c>
      <c r="O112" t="s">
        <v>1118</v>
      </c>
      <c r="R112" t="s">
        <v>1119</v>
      </c>
      <c r="S112" t="s">
        <v>1403</v>
      </c>
      <c r="U112" t="s">
        <v>1121</v>
      </c>
      <c r="W112" t="s">
        <v>1159</v>
      </c>
      <c r="Z112" t="s">
        <v>1143</v>
      </c>
      <c r="AA112">
        <v>0</v>
      </c>
      <c r="AB112">
        <v>0</v>
      </c>
      <c r="AC112">
        <v>1</v>
      </c>
      <c r="AD112">
        <v>0</v>
      </c>
      <c r="AE112">
        <v>1</v>
      </c>
      <c r="BC112" t="s">
        <v>1144</v>
      </c>
      <c r="BD112" t="s">
        <v>1459</v>
      </c>
      <c r="BE112">
        <v>1</v>
      </c>
      <c r="BF112">
        <v>1</v>
      </c>
      <c r="BG112">
        <v>450</v>
      </c>
      <c r="BH112">
        <v>275</v>
      </c>
      <c r="BI112" t="s">
        <v>1161</v>
      </c>
      <c r="BL112">
        <v>15</v>
      </c>
      <c r="BM112">
        <v>3</v>
      </c>
      <c r="BN112">
        <v>0</v>
      </c>
      <c r="BP112" t="s">
        <v>1429</v>
      </c>
      <c r="CL112" t="s">
        <v>1147</v>
      </c>
      <c r="CM112">
        <v>1</v>
      </c>
      <c r="CN112">
        <v>0</v>
      </c>
      <c r="CO112">
        <v>0</v>
      </c>
      <c r="CP112">
        <v>0</v>
      </c>
      <c r="ED112" t="s">
        <v>1123</v>
      </c>
      <c r="EE112">
        <v>0</v>
      </c>
      <c r="EF112">
        <v>0</v>
      </c>
      <c r="EG112">
        <v>0</v>
      </c>
      <c r="EH112">
        <v>0</v>
      </c>
      <c r="EI112">
        <v>1</v>
      </c>
      <c r="EJ112">
        <v>1</v>
      </c>
      <c r="IM112" t="s">
        <v>1123</v>
      </c>
      <c r="IN112">
        <v>0</v>
      </c>
      <c r="IO112">
        <v>0</v>
      </c>
      <c r="IP112">
        <v>0</v>
      </c>
      <c r="IQ112">
        <v>0</v>
      </c>
      <c r="IR112">
        <v>0</v>
      </c>
      <c r="IS112">
        <v>0</v>
      </c>
      <c r="IT112">
        <v>0</v>
      </c>
      <c r="IU112">
        <v>0</v>
      </c>
      <c r="IV112">
        <v>0</v>
      </c>
      <c r="IW112">
        <v>0</v>
      </c>
      <c r="IX112">
        <v>0</v>
      </c>
      <c r="IY112">
        <v>0</v>
      </c>
      <c r="IZ112">
        <v>0</v>
      </c>
      <c r="JA112">
        <v>0</v>
      </c>
      <c r="JB112">
        <v>0</v>
      </c>
      <c r="JC112">
        <v>1</v>
      </c>
      <c r="JD112">
        <v>1</v>
      </c>
      <c r="JE112">
        <v>3</v>
      </c>
      <c r="AMM112" t="s">
        <v>1219</v>
      </c>
      <c r="AMN112">
        <v>1</v>
      </c>
      <c r="AMO112">
        <v>0</v>
      </c>
      <c r="AMP112">
        <v>0</v>
      </c>
      <c r="AMQ112">
        <v>0</v>
      </c>
      <c r="AMR112">
        <v>0</v>
      </c>
      <c r="AMS112">
        <v>0</v>
      </c>
      <c r="AMU112" t="s">
        <v>1151</v>
      </c>
      <c r="AMV112" t="s">
        <v>1150</v>
      </c>
      <c r="ANG112" t="s">
        <v>1135</v>
      </c>
      <c r="ANH112">
        <v>0</v>
      </c>
      <c r="ANI112">
        <v>0</v>
      </c>
      <c r="ANJ112">
        <v>0</v>
      </c>
      <c r="ANK112">
        <v>0</v>
      </c>
      <c r="ANL112">
        <v>0</v>
      </c>
      <c r="ANM112">
        <v>0</v>
      </c>
      <c r="ANN112">
        <v>0</v>
      </c>
      <c r="ANO112">
        <v>1</v>
      </c>
      <c r="ANP112">
        <v>0</v>
      </c>
      <c r="ANR112" t="s">
        <v>1271</v>
      </c>
      <c r="ANU112">
        <v>384878704</v>
      </c>
      <c r="ANV112" s="2">
        <v>44945.719606481478</v>
      </c>
      <c r="ANY112" t="s">
        <v>1137</v>
      </c>
      <c r="ANZ112" t="s">
        <v>1138</v>
      </c>
    </row>
    <row r="113" spans="1:489 1027:1066" x14ac:dyDescent="0.35">
      <c r="A113">
        <v>112</v>
      </c>
      <c r="B113" t="s">
        <v>1460</v>
      </c>
      <c r="C113" s="98">
        <v>44946</v>
      </c>
      <c r="D113" t="s">
        <v>1399</v>
      </c>
      <c r="E113" s="2">
        <v>44946.393795405093</v>
      </c>
      <c r="F113" s="2">
        <v>44946.404511956018</v>
      </c>
      <c r="G113" t="s">
        <v>1113</v>
      </c>
      <c r="J113" t="s">
        <v>1114</v>
      </c>
      <c r="K113" s="98">
        <v>44946</v>
      </c>
      <c r="L113" t="s">
        <v>1400</v>
      </c>
      <c r="M113" t="s">
        <v>1401</v>
      </c>
      <c r="N113" t="s">
        <v>1402</v>
      </c>
      <c r="O113" t="s">
        <v>1118</v>
      </c>
      <c r="R113" t="s">
        <v>1119</v>
      </c>
      <c r="S113" t="s">
        <v>1403</v>
      </c>
      <c r="U113" t="s">
        <v>1121</v>
      </c>
      <c r="W113" t="s">
        <v>1159</v>
      </c>
      <c r="Z113" t="s">
        <v>1123</v>
      </c>
      <c r="AA113">
        <v>0</v>
      </c>
      <c r="AB113">
        <v>0</v>
      </c>
      <c r="AC113">
        <v>0</v>
      </c>
      <c r="AD113">
        <v>1</v>
      </c>
      <c r="AE113">
        <v>1</v>
      </c>
      <c r="ED113" t="s">
        <v>1123</v>
      </c>
      <c r="EE113">
        <v>0</v>
      </c>
      <c r="EF113">
        <v>0</v>
      </c>
      <c r="EG113">
        <v>0</v>
      </c>
      <c r="EH113">
        <v>0</v>
      </c>
      <c r="EI113">
        <v>1</v>
      </c>
      <c r="EJ113">
        <v>1</v>
      </c>
      <c r="IM113" t="s">
        <v>1255</v>
      </c>
      <c r="IN113">
        <v>0</v>
      </c>
      <c r="IO113">
        <v>0</v>
      </c>
      <c r="IP113">
        <v>0</v>
      </c>
      <c r="IQ113">
        <v>0</v>
      </c>
      <c r="IR113">
        <v>0</v>
      </c>
      <c r="IS113">
        <v>0</v>
      </c>
      <c r="IT113">
        <v>0</v>
      </c>
      <c r="IU113">
        <v>0</v>
      </c>
      <c r="IV113">
        <v>0</v>
      </c>
      <c r="IW113">
        <v>0</v>
      </c>
      <c r="IX113">
        <v>0</v>
      </c>
      <c r="IY113">
        <v>0</v>
      </c>
      <c r="IZ113">
        <v>1</v>
      </c>
      <c r="JA113">
        <v>0</v>
      </c>
      <c r="JB113">
        <v>0</v>
      </c>
      <c r="JC113">
        <v>0</v>
      </c>
      <c r="JD113">
        <v>1</v>
      </c>
      <c r="JE113">
        <v>3</v>
      </c>
      <c r="OA113" t="s">
        <v>1144</v>
      </c>
      <c r="OB113">
        <v>1500</v>
      </c>
      <c r="OC113" t="s">
        <v>1161</v>
      </c>
      <c r="OF113">
        <v>14</v>
      </c>
      <c r="OG113">
        <v>1</v>
      </c>
      <c r="OH113">
        <v>0</v>
      </c>
      <c r="PE113" t="s">
        <v>1150</v>
      </c>
      <c r="QM113" t="s">
        <v>1147</v>
      </c>
      <c r="QN113">
        <v>1</v>
      </c>
      <c r="QO113">
        <v>0</v>
      </c>
      <c r="QP113">
        <v>0</v>
      </c>
      <c r="QQ113">
        <v>0</v>
      </c>
      <c r="AMM113" t="s">
        <v>1461</v>
      </c>
      <c r="AMN113">
        <v>1</v>
      </c>
      <c r="AMO113">
        <v>1</v>
      </c>
      <c r="AMP113">
        <v>0</v>
      </c>
      <c r="AMQ113">
        <v>1</v>
      </c>
      <c r="AMR113">
        <v>0</v>
      </c>
      <c r="AMS113">
        <v>0</v>
      </c>
      <c r="AMU113" t="s">
        <v>1178</v>
      </c>
      <c r="AMV113" t="s">
        <v>1150</v>
      </c>
      <c r="ANG113" t="s">
        <v>1135</v>
      </c>
      <c r="ANH113">
        <v>0</v>
      </c>
      <c r="ANI113">
        <v>0</v>
      </c>
      <c r="ANJ113">
        <v>0</v>
      </c>
      <c r="ANK113">
        <v>0</v>
      </c>
      <c r="ANL113">
        <v>0</v>
      </c>
      <c r="ANM113">
        <v>0</v>
      </c>
      <c r="ANN113">
        <v>0</v>
      </c>
      <c r="ANO113">
        <v>1</v>
      </c>
      <c r="ANP113">
        <v>0</v>
      </c>
      <c r="ANR113" t="s">
        <v>1271</v>
      </c>
      <c r="ANU113">
        <v>385059202</v>
      </c>
      <c r="ANV113" s="2">
        <v>44946.485000000001</v>
      </c>
      <c r="ANY113" t="s">
        <v>1137</v>
      </c>
      <c r="ANZ113" t="s">
        <v>1138</v>
      </c>
    </row>
    <row r="114" spans="1:489 1027:1066" x14ac:dyDescent="0.35">
      <c r="A114">
        <v>113</v>
      </c>
      <c r="B114" t="s">
        <v>1462</v>
      </c>
      <c r="C114" s="98">
        <v>44946</v>
      </c>
      <c r="D114" t="s">
        <v>1399</v>
      </c>
      <c r="E114" s="2">
        <v>44946.435195300932</v>
      </c>
      <c r="F114" s="2">
        <v>44946.443170115737</v>
      </c>
      <c r="G114" t="s">
        <v>1113</v>
      </c>
      <c r="J114" t="s">
        <v>1114</v>
      </c>
      <c r="K114" s="98">
        <v>44946</v>
      </c>
      <c r="L114" t="s">
        <v>1400</v>
      </c>
      <c r="M114" t="s">
        <v>1401</v>
      </c>
      <c r="N114" t="s">
        <v>1402</v>
      </c>
      <c r="O114" t="s">
        <v>1118</v>
      </c>
      <c r="R114" t="s">
        <v>1119</v>
      </c>
      <c r="S114" t="s">
        <v>1403</v>
      </c>
      <c r="U114" t="s">
        <v>1121</v>
      </c>
      <c r="W114" t="s">
        <v>1429</v>
      </c>
      <c r="Z114" t="s">
        <v>1143</v>
      </c>
      <c r="AA114">
        <v>0</v>
      </c>
      <c r="AB114">
        <v>0</v>
      </c>
      <c r="AC114">
        <v>1</v>
      </c>
      <c r="AD114">
        <v>0</v>
      </c>
      <c r="AE114">
        <v>1</v>
      </c>
      <c r="BC114" t="s">
        <v>1144</v>
      </c>
      <c r="BD114" t="s">
        <v>1463</v>
      </c>
      <c r="BE114">
        <v>0</v>
      </c>
      <c r="BF114">
        <v>1</v>
      </c>
      <c r="BH114">
        <v>300</v>
      </c>
      <c r="BI114" t="s">
        <v>1192</v>
      </c>
      <c r="BJ114" t="s">
        <v>1464</v>
      </c>
      <c r="BL114">
        <v>14</v>
      </c>
      <c r="BM114">
        <v>72</v>
      </c>
      <c r="BN114">
        <v>1</v>
      </c>
      <c r="BP114" t="s">
        <v>1121</v>
      </c>
      <c r="BR114" t="s">
        <v>1143</v>
      </c>
      <c r="BS114">
        <v>0</v>
      </c>
      <c r="BT114">
        <v>0</v>
      </c>
      <c r="BU114">
        <v>1</v>
      </c>
      <c r="BV114">
        <v>0</v>
      </c>
      <c r="BX114" t="s">
        <v>1253</v>
      </c>
      <c r="BY114">
        <v>0</v>
      </c>
      <c r="BZ114">
        <v>0</v>
      </c>
      <c r="CA114">
        <v>1</v>
      </c>
      <c r="CB114">
        <v>0</v>
      </c>
      <c r="CC114">
        <v>0</v>
      </c>
      <c r="CD114">
        <v>0</v>
      </c>
      <c r="CE114">
        <v>0</v>
      </c>
      <c r="CF114">
        <v>0</v>
      </c>
      <c r="CG114">
        <v>0</v>
      </c>
      <c r="CH114">
        <v>0</v>
      </c>
      <c r="CI114">
        <v>0</v>
      </c>
      <c r="CL114" t="s">
        <v>1452</v>
      </c>
      <c r="CM114">
        <v>0</v>
      </c>
      <c r="CN114">
        <v>0</v>
      </c>
      <c r="CO114">
        <v>1</v>
      </c>
      <c r="CP114">
        <v>0</v>
      </c>
      <c r="DJ114" t="s">
        <v>1143</v>
      </c>
      <c r="DK114">
        <v>0</v>
      </c>
      <c r="DL114">
        <v>0</v>
      </c>
      <c r="DM114">
        <v>1</v>
      </c>
      <c r="DN114">
        <v>0</v>
      </c>
      <c r="DO114" t="s">
        <v>1465</v>
      </c>
      <c r="DP114">
        <v>0</v>
      </c>
      <c r="DQ114">
        <v>0</v>
      </c>
      <c r="DR114">
        <v>0</v>
      </c>
      <c r="DS114">
        <v>0</v>
      </c>
      <c r="DT114">
        <v>0</v>
      </c>
      <c r="DU114">
        <v>0</v>
      </c>
      <c r="DV114">
        <v>0</v>
      </c>
      <c r="DW114">
        <v>0</v>
      </c>
      <c r="DX114">
        <v>0</v>
      </c>
      <c r="DY114">
        <v>0</v>
      </c>
      <c r="DZ114">
        <v>1</v>
      </c>
      <c r="EA114">
        <v>0</v>
      </c>
      <c r="EB114" t="s">
        <v>1466</v>
      </c>
      <c r="ED114" t="s">
        <v>1123</v>
      </c>
      <c r="EE114">
        <v>0</v>
      </c>
      <c r="EF114">
        <v>0</v>
      </c>
      <c r="EG114">
        <v>0</v>
      </c>
      <c r="EH114">
        <v>0</v>
      </c>
      <c r="EI114">
        <v>1</v>
      </c>
      <c r="EJ114">
        <v>1</v>
      </c>
      <c r="IM114" t="s">
        <v>1123</v>
      </c>
      <c r="IN114">
        <v>0</v>
      </c>
      <c r="IO114">
        <v>0</v>
      </c>
      <c r="IP114">
        <v>0</v>
      </c>
      <c r="IQ114">
        <v>0</v>
      </c>
      <c r="IR114">
        <v>0</v>
      </c>
      <c r="IS114">
        <v>0</v>
      </c>
      <c r="IT114">
        <v>0</v>
      </c>
      <c r="IU114">
        <v>0</v>
      </c>
      <c r="IV114">
        <v>0</v>
      </c>
      <c r="IW114">
        <v>0</v>
      </c>
      <c r="IX114">
        <v>0</v>
      </c>
      <c r="IY114">
        <v>0</v>
      </c>
      <c r="IZ114">
        <v>0</v>
      </c>
      <c r="JA114">
        <v>0</v>
      </c>
      <c r="JB114">
        <v>0</v>
      </c>
      <c r="JC114">
        <v>1</v>
      </c>
      <c r="JD114">
        <v>1</v>
      </c>
      <c r="JE114">
        <v>3</v>
      </c>
      <c r="AMM114" t="s">
        <v>1132</v>
      </c>
      <c r="AMN114">
        <v>1</v>
      </c>
      <c r="AMO114">
        <v>0</v>
      </c>
      <c r="AMP114">
        <v>0</v>
      </c>
      <c r="AMQ114">
        <v>1</v>
      </c>
      <c r="AMR114">
        <v>0</v>
      </c>
      <c r="AMS114">
        <v>0</v>
      </c>
      <c r="AMU114" t="s">
        <v>1178</v>
      </c>
      <c r="AMV114" t="s">
        <v>1150</v>
      </c>
      <c r="ANG114" t="s">
        <v>1433</v>
      </c>
      <c r="ANH114">
        <v>0</v>
      </c>
      <c r="ANI114">
        <v>1</v>
      </c>
      <c r="ANJ114">
        <v>0</v>
      </c>
      <c r="ANK114">
        <v>0</v>
      </c>
      <c r="ANL114">
        <v>0</v>
      </c>
      <c r="ANM114">
        <v>0</v>
      </c>
      <c r="ANN114">
        <v>0</v>
      </c>
      <c r="ANO114">
        <v>0</v>
      </c>
      <c r="ANP114">
        <v>0</v>
      </c>
      <c r="ANR114" t="s">
        <v>1467</v>
      </c>
      <c r="ANU114">
        <v>385060198</v>
      </c>
      <c r="ANV114" s="2">
        <v>44946.487013888887</v>
      </c>
      <c r="ANY114" t="s">
        <v>1137</v>
      </c>
      <c r="ANZ114" t="s">
        <v>1138</v>
      </c>
    </row>
    <row r="115" spans="1:489 1027:1066" x14ac:dyDescent="0.35">
      <c r="A115">
        <v>114</v>
      </c>
      <c r="B115" t="s">
        <v>1468</v>
      </c>
      <c r="C115" s="98">
        <v>44946</v>
      </c>
      <c r="D115" t="s">
        <v>1399</v>
      </c>
      <c r="E115" s="2">
        <v>44946.389291527783</v>
      </c>
      <c r="F115" s="2">
        <v>44946.398880266213</v>
      </c>
      <c r="G115" t="s">
        <v>1113</v>
      </c>
      <c r="J115" t="s">
        <v>1114</v>
      </c>
      <c r="K115" s="98">
        <v>44946</v>
      </c>
      <c r="L115" t="s">
        <v>1400</v>
      </c>
      <c r="M115" t="s">
        <v>1401</v>
      </c>
      <c r="N115" t="s">
        <v>1402</v>
      </c>
      <c r="O115" t="s">
        <v>1118</v>
      </c>
      <c r="R115" t="s">
        <v>1119</v>
      </c>
      <c r="S115" t="s">
        <v>1403</v>
      </c>
      <c r="U115" t="s">
        <v>1121</v>
      </c>
      <c r="W115" t="s">
        <v>1159</v>
      </c>
      <c r="Z115" t="s">
        <v>1123</v>
      </c>
      <c r="AA115">
        <v>0</v>
      </c>
      <c r="AB115">
        <v>0</v>
      </c>
      <c r="AC115">
        <v>0</v>
      </c>
      <c r="AD115">
        <v>1</v>
      </c>
      <c r="AE115">
        <v>1</v>
      </c>
      <c r="ED115" t="s">
        <v>1148</v>
      </c>
      <c r="EE115">
        <v>1</v>
      </c>
      <c r="EF115">
        <v>0</v>
      </c>
      <c r="EG115">
        <v>0</v>
      </c>
      <c r="EH115">
        <v>0</v>
      </c>
      <c r="EI115">
        <v>0</v>
      </c>
      <c r="EJ115">
        <v>1</v>
      </c>
      <c r="EL115" t="s">
        <v>1125</v>
      </c>
      <c r="EM115">
        <v>6000</v>
      </c>
      <c r="EN115" t="s">
        <v>1161</v>
      </c>
      <c r="EQ115">
        <v>7</v>
      </c>
      <c r="ER115">
        <v>4</v>
      </c>
      <c r="ES115">
        <v>0</v>
      </c>
      <c r="FV115" t="s">
        <v>1150</v>
      </c>
      <c r="GS115" t="s">
        <v>1130</v>
      </c>
      <c r="GT115">
        <v>0</v>
      </c>
      <c r="GU115">
        <v>1</v>
      </c>
      <c r="GV115">
        <v>0</v>
      </c>
      <c r="GW115">
        <v>0</v>
      </c>
      <c r="GX115" t="s">
        <v>1148</v>
      </c>
      <c r="GY115">
        <v>1</v>
      </c>
      <c r="GZ115">
        <v>0</v>
      </c>
      <c r="HA115">
        <v>0</v>
      </c>
      <c r="HB115">
        <v>0</v>
      </c>
      <c r="HC115">
        <v>0</v>
      </c>
      <c r="HD115" t="s">
        <v>1469</v>
      </c>
      <c r="HE115">
        <v>1</v>
      </c>
      <c r="HF115">
        <v>0</v>
      </c>
      <c r="HG115">
        <v>0</v>
      </c>
      <c r="HH115">
        <v>0</v>
      </c>
      <c r="HI115">
        <v>0</v>
      </c>
      <c r="HJ115">
        <v>1</v>
      </c>
      <c r="HK115">
        <v>0</v>
      </c>
      <c r="HL115">
        <v>0</v>
      </c>
      <c r="HM115">
        <v>0</v>
      </c>
      <c r="HN115">
        <v>0</v>
      </c>
      <c r="HO115">
        <v>0</v>
      </c>
      <c r="HP115">
        <v>0</v>
      </c>
      <c r="IM115" t="s">
        <v>1470</v>
      </c>
      <c r="IN115">
        <v>0</v>
      </c>
      <c r="IO115">
        <v>0</v>
      </c>
      <c r="IP115">
        <v>0</v>
      </c>
      <c r="IQ115">
        <v>0</v>
      </c>
      <c r="IR115">
        <v>0</v>
      </c>
      <c r="IS115">
        <v>0</v>
      </c>
      <c r="IT115">
        <v>0</v>
      </c>
      <c r="IU115">
        <v>0</v>
      </c>
      <c r="IV115">
        <v>0</v>
      </c>
      <c r="IW115">
        <v>1</v>
      </c>
      <c r="IX115">
        <v>1</v>
      </c>
      <c r="IY115">
        <v>1</v>
      </c>
      <c r="IZ115">
        <v>0</v>
      </c>
      <c r="JA115">
        <v>0</v>
      </c>
      <c r="JB115">
        <v>1</v>
      </c>
      <c r="JC115">
        <v>0</v>
      </c>
      <c r="JD115">
        <v>4</v>
      </c>
      <c r="JE115">
        <v>6</v>
      </c>
      <c r="MZ115" t="s">
        <v>1125</v>
      </c>
      <c r="NA115">
        <v>3500</v>
      </c>
      <c r="NB115" t="s">
        <v>1161</v>
      </c>
      <c r="NE115">
        <v>14</v>
      </c>
      <c r="NF115">
        <v>4</v>
      </c>
      <c r="NG115">
        <v>0</v>
      </c>
      <c r="NI115" t="s">
        <v>1125</v>
      </c>
      <c r="NJ115">
        <v>2500</v>
      </c>
      <c r="NK115" t="s">
        <v>1161</v>
      </c>
      <c r="NN115">
        <v>7</v>
      </c>
      <c r="NO115">
        <v>4</v>
      </c>
      <c r="NP115">
        <v>0</v>
      </c>
      <c r="NR115" t="s">
        <v>1125</v>
      </c>
      <c r="NS115">
        <v>2500</v>
      </c>
      <c r="NT115" t="s">
        <v>1161</v>
      </c>
      <c r="NW115">
        <v>7</v>
      </c>
      <c r="NX115">
        <v>4</v>
      </c>
      <c r="NY115">
        <v>0</v>
      </c>
      <c r="OV115" t="s">
        <v>1125</v>
      </c>
      <c r="OW115">
        <v>300</v>
      </c>
      <c r="OX115" t="s">
        <v>1161</v>
      </c>
      <c r="PA115">
        <v>7</v>
      </c>
      <c r="PB115">
        <v>4</v>
      </c>
      <c r="PC115">
        <v>0</v>
      </c>
      <c r="PE115" t="s">
        <v>1150</v>
      </c>
      <c r="QM115" t="s">
        <v>1147</v>
      </c>
      <c r="QN115">
        <v>1</v>
      </c>
      <c r="QO115">
        <v>0</v>
      </c>
      <c r="QP115">
        <v>0</v>
      </c>
      <c r="QQ115">
        <v>0</v>
      </c>
      <c r="AMM115" t="s">
        <v>1132</v>
      </c>
      <c r="AMN115">
        <v>1</v>
      </c>
      <c r="AMO115">
        <v>0</v>
      </c>
      <c r="AMP115">
        <v>0</v>
      </c>
      <c r="AMQ115">
        <v>1</v>
      </c>
      <c r="AMR115">
        <v>0</v>
      </c>
      <c r="AMS115">
        <v>0</v>
      </c>
      <c r="AMU115" t="s">
        <v>1178</v>
      </c>
      <c r="AMV115" t="s">
        <v>1150</v>
      </c>
      <c r="ANG115" t="s">
        <v>1135</v>
      </c>
      <c r="ANH115">
        <v>0</v>
      </c>
      <c r="ANI115">
        <v>0</v>
      </c>
      <c r="ANJ115">
        <v>0</v>
      </c>
      <c r="ANK115">
        <v>0</v>
      </c>
      <c r="ANL115">
        <v>0</v>
      </c>
      <c r="ANM115">
        <v>0</v>
      </c>
      <c r="ANN115">
        <v>0</v>
      </c>
      <c r="ANO115">
        <v>1</v>
      </c>
      <c r="ANP115">
        <v>0</v>
      </c>
      <c r="ANR115" t="s">
        <v>1408</v>
      </c>
      <c r="ANU115">
        <v>385060703</v>
      </c>
      <c r="ANV115" s="2">
        <v>44946.487916666672</v>
      </c>
      <c r="ANY115" t="s">
        <v>1137</v>
      </c>
      <c r="ANZ115" t="s">
        <v>1138</v>
      </c>
    </row>
    <row r="116" spans="1:489 1027:1066" x14ac:dyDescent="0.35">
      <c r="A116">
        <v>115</v>
      </c>
      <c r="B116" t="s">
        <v>1471</v>
      </c>
      <c r="C116" s="98">
        <v>44946</v>
      </c>
      <c r="D116" t="s">
        <v>1399</v>
      </c>
      <c r="E116" s="2">
        <v>44946.422560543993</v>
      </c>
      <c r="F116" s="2">
        <v>44946.430460000003</v>
      </c>
      <c r="G116" t="s">
        <v>1113</v>
      </c>
      <c r="J116" t="s">
        <v>1114</v>
      </c>
      <c r="K116" s="98">
        <v>44946</v>
      </c>
      <c r="L116" t="s">
        <v>1400</v>
      </c>
      <c r="M116" t="s">
        <v>1401</v>
      </c>
      <c r="N116" t="s">
        <v>1402</v>
      </c>
      <c r="O116" t="s">
        <v>1118</v>
      </c>
      <c r="R116" t="s">
        <v>1119</v>
      </c>
      <c r="S116" t="s">
        <v>1403</v>
      </c>
      <c r="U116" t="s">
        <v>1121</v>
      </c>
      <c r="W116" t="s">
        <v>1140</v>
      </c>
      <c r="Z116" t="s">
        <v>1440</v>
      </c>
      <c r="AA116">
        <v>1</v>
      </c>
      <c r="AB116">
        <v>1</v>
      </c>
      <c r="AC116">
        <v>0</v>
      </c>
      <c r="AD116">
        <v>0</v>
      </c>
      <c r="AE116">
        <v>2</v>
      </c>
      <c r="AG116" t="s">
        <v>1144</v>
      </c>
      <c r="AH116">
        <v>1000</v>
      </c>
      <c r="AI116" t="s">
        <v>1161</v>
      </c>
      <c r="AL116">
        <v>7</v>
      </c>
      <c r="AM116">
        <v>3</v>
      </c>
      <c r="AN116">
        <v>0</v>
      </c>
      <c r="AP116" t="s">
        <v>1125</v>
      </c>
      <c r="AQ116" t="s">
        <v>1191</v>
      </c>
      <c r="AR116">
        <v>1</v>
      </c>
      <c r="AS116">
        <v>0</v>
      </c>
      <c r="AT116">
        <v>3500</v>
      </c>
      <c r="AV116" t="s">
        <v>1161</v>
      </c>
      <c r="AY116">
        <v>30</v>
      </c>
      <c r="AZ116">
        <v>3</v>
      </c>
      <c r="BA116">
        <v>0</v>
      </c>
      <c r="BP116" t="s">
        <v>1150</v>
      </c>
      <c r="CL116" t="s">
        <v>1147</v>
      </c>
      <c r="CM116">
        <v>1</v>
      </c>
      <c r="CN116">
        <v>0</v>
      </c>
      <c r="CO116">
        <v>0</v>
      </c>
      <c r="CP116">
        <v>0</v>
      </c>
      <c r="ED116" t="s">
        <v>1123</v>
      </c>
      <c r="EE116">
        <v>0</v>
      </c>
      <c r="EF116">
        <v>0</v>
      </c>
      <c r="EG116">
        <v>0</v>
      </c>
      <c r="EH116">
        <v>0</v>
      </c>
      <c r="EI116">
        <v>1</v>
      </c>
      <c r="EJ116">
        <v>1</v>
      </c>
      <c r="IM116" t="s">
        <v>1232</v>
      </c>
      <c r="IN116">
        <v>0</v>
      </c>
      <c r="IO116">
        <v>0</v>
      </c>
      <c r="IP116">
        <v>0</v>
      </c>
      <c r="IQ116">
        <v>1</v>
      </c>
      <c r="IR116">
        <v>1</v>
      </c>
      <c r="IS116">
        <v>1</v>
      </c>
      <c r="IT116">
        <v>1</v>
      </c>
      <c r="IU116">
        <v>1</v>
      </c>
      <c r="IV116">
        <v>1</v>
      </c>
      <c r="IW116">
        <v>1</v>
      </c>
      <c r="IX116">
        <v>0</v>
      </c>
      <c r="IY116">
        <v>0</v>
      </c>
      <c r="IZ116">
        <v>0</v>
      </c>
      <c r="JA116">
        <v>0</v>
      </c>
      <c r="JB116">
        <v>0</v>
      </c>
      <c r="JC116">
        <v>0</v>
      </c>
      <c r="JD116">
        <v>7</v>
      </c>
      <c r="JE116">
        <v>10</v>
      </c>
      <c r="KR116" t="s">
        <v>1144</v>
      </c>
      <c r="KS116">
        <v>6000</v>
      </c>
      <c r="KT116" t="s">
        <v>1161</v>
      </c>
      <c r="KW116">
        <v>7</v>
      </c>
      <c r="KX116">
        <v>3</v>
      </c>
      <c r="KY116">
        <v>0</v>
      </c>
      <c r="LA116" t="s">
        <v>1144</v>
      </c>
      <c r="LB116">
        <v>5000</v>
      </c>
      <c r="LC116" t="s">
        <v>1161</v>
      </c>
      <c r="LF116">
        <v>7</v>
      </c>
      <c r="LG116">
        <v>3</v>
      </c>
      <c r="LH116">
        <v>0</v>
      </c>
      <c r="LJ116" t="s">
        <v>1144</v>
      </c>
      <c r="LK116">
        <v>1500</v>
      </c>
      <c r="LL116" t="s">
        <v>1161</v>
      </c>
      <c r="LO116">
        <v>7</v>
      </c>
      <c r="LP116">
        <v>3</v>
      </c>
      <c r="LQ116">
        <v>0</v>
      </c>
      <c r="LS116" t="s">
        <v>1144</v>
      </c>
      <c r="LT116">
        <v>125</v>
      </c>
      <c r="LU116" t="s">
        <v>1161</v>
      </c>
      <c r="LX116">
        <v>7</v>
      </c>
      <c r="LY116">
        <v>3</v>
      </c>
      <c r="LZ116">
        <v>0</v>
      </c>
      <c r="MB116" t="s">
        <v>1125</v>
      </c>
      <c r="MC116" t="s">
        <v>1472</v>
      </c>
      <c r="MD116">
        <v>0</v>
      </c>
      <c r="ME116">
        <v>0</v>
      </c>
      <c r="MF116">
        <v>1</v>
      </c>
      <c r="MI116">
        <v>1000</v>
      </c>
      <c r="MJ116" t="s">
        <v>1161</v>
      </c>
      <c r="MM116">
        <v>30</v>
      </c>
      <c r="MN116">
        <v>3</v>
      </c>
      <c r="MO116">
        <v>0</v>
      </c>
      <c r="MQ116" t="s">
        <v>1144</v>
      </c>
      <c r="MR116">
        <v>1500</v>
      </c>
      <c r="MS116" t="s">
        <v>1161</v>
      </c>
      <c r="MV116">
        <v>7</v>
      </c>
      <c r="MW116">
        <v>3</v>
      </c>
      <c r="MX116">
        <v>0</v>
      </c>
      <c r="MZ116" t="s">
        <v>1144</v>
      </c>
      <c r="NA116">
        <v>3500</v>
      </c>
      <c r="NB116" t="s">
        <v>1161</v>
      </c>
      <c r="NE116">
        <v>14</v>
      </c>
      <c r="NF116">
        <v>3</v>
      </c>
      <c r="NG116">
        <v>0</v>
      </c>
      <c r="PE116" t="s">
        <v>1150</v>
      </c>
      <c r="QM116" t="s">
        <v>1130</v>
      </c>
      <c r="QN116">
        <v>0</v>
      </c>
      <c r="QO116">
        <v>1</v>
      </c>
      <c r="QP116">
        <v>0</v>
      </c>
      <c r="QQ116">
        <v>0</v>
      </c>
      <c r="QR116" t="s">
        <v>1232</v>
      </c>
      <c r="QS116">
        <v>0</v>
      </c>
      <c r="QT116">
        <v>0</v>
      </c>
      <c r="QU116">
        <v>0</v>
      </c>
      <c r="QV116">
        <v>1</v>
      </c>
      <c r="QW116">
        <v>1</v>
      </c>
      <c r="QX116">
        <v>1</v>
      </c>
      <c r="QY116">
        <v>1</v>
      </c>
      <c r="QZ116">
        <v>1</v>
      </c>
      <c r="RA116">
        <v>1</v>
      </c>
      <c r="RB116">
        <v>1</v>
      </c>
      <c r="RC116">
        <v>0</v>
      </c>
      <c r="RD116">
        <v>0</v>
      </c>
      <c r="RE116">
        <v>0</v>
      </c>
      <c r="RF116">
        <v>0</v>
      </c>
      <c r="RG116">
        <v>0</v>
      </c>
      <c r="RH116">
        <v>0</v>
      </c>
      <c r="RI116" t="s">
        <v>1131</v>
      </c>
      <c r="RJ116">
        <v>0</v>
      </c>
      <c r="RK116">
        <v>0</v>
      </c>
      <c r="RL116">
        <v>0</v>
      </c>
      <c r="RM116">
        <v>0</v>
      </c>
      <c r="RN116">
        <v>0</v>
      </c>
      <c r="RO116">
        <v>1</v>
      </c>
      <c r="RP116">
        <v>0</v>
      </c>
      <c r="RQ116">
        <v>0</v>
      </c>
      <c r="RR116">
        <v>0</v>
      </c>
      <c r="RS116">
        <v>0</v>
      </c>
      <c r="RT116">
        <v>0</v>
      </c>
      <c r="RU116">
        <v>0</v>
      </c>
      <c r="AMM116" t="s">
        <v>1450</v>
      </c>
      <c r="AMN116">
        <v>1</v>
      </c>
      <c r="AMO116">
        <v>1</v>
      </c>
      <c r="AMP116">
        <v>0</v>
      </c>
      <c r="AMQ116">
        <v>1</v>
      </c>
      <c r="AMR116">
        <v>0</v>
      </c>
      <c r="AMS116">
        <v>0</v>
      </c>
      <c r="AMU116" t="s">
        <v>1151</v>
      </c>
      <c r="AMV116" t="s">
        <v>1150</v>
      </c>
      <c r="ANG116" t="s">
        <v>1135</v>
      </c>
      <c r="ANH116">
        <v>0</v>
      </c>
      <c r="ANI116">
        <v>0</v>
      </c>
      <c r="ANJ116">
        <v>0</v>
      </c>
      <c r="ANK116">
        <v>0</v>
      </c>
      <c r="ANL116">
        <v>0</v>
      </c>
      <c r="ANM116">
        <v>0</v>
      </c>
      <c r="ANN116">
        <v>0</v>
      </c>
      <c r="ANO116">
        <v>1</v>
      </c>
      <c r="ANP116">
        <v>0</v>
      </c>
      <c r="ANU116">
        <v>385060728</v>
      </c>
      <c r="ANV116" s="2">
        <v>44946.487951388888</v>
      </c>
      <c r="ANY116" t="s">
        <v>1137</v>
      </c>
      <c r="ANZ116" t="s">
        <v>1138</v>
      </c>
    </row>
    <row r="117" spans="1:489 1027:1066" x14ac:dyDescent="0.35">
      <c r="A117">
        <v>116</v>
      </c>
      <c r="B117" t="s">
        <v>1473</v>
      </c>
      <c r="C117" s="98">
        <v>44946</v>
      </c>
      <c r="D117" t="s">
        <v>1399</v>
      </c>
      <c r="E117" s="2">
        <v>44946.435027094907</v>
      </c>
      <c r="F117" s="2">
        <v>44946.442079988417</v>
      </c>
      <c r="G117" t="s">
        <v>1113</v>
      </c>
      <c r="J117" t="s">
        <v>1114</v>
      </c>
      <c r="K117" s="98">
        <v>44946</v>
      </c>
      <c r="L117" t="s">
        <v>1400</v>
      </c>
      <c r="M117" t="s">
        <v>1401</v>
      </c>
      <c r="N117" t="s">
        <v>1402</v>
      </c>
      <c r="O117" t="s">
        <v>1118</v>
      </c>
      <c r="R117" t="s">
        <v>1119</v>
      </c>
      <c r="S117" t="s">
        <v>1403</v>
      </c>
      <c r="U117" t="s">
        <v>1121</v>
      </c>
      <c r="W117" t="s">
        <v>1159</v>
      </c>
      <c r="Z117" t="s">
        <v>1143</v>
      </c>
      <c r="AA117">
        <v>0</v>
      </c>
      <c r="AB117">
        <v>0</v>
      </c>
      <c r="AC117">
        <v>1</v>
      </c>
      <c r="AD117">
        <v>0</v>
      </c>
      <c r="AE117">
        <v>1</v>
      </c>
      <c r="BC117" t="s">
        <v>1125</v>
      </c>
      <c r="BD117" t="s">
        <v>1459</v>
      </c>
      <c r="BE117">
        <v>1</v>
      </c>
      <c r="BF117">
        <v>1</v>
      </c>
      <c r="BG117">
        <v>450</v>
      </c>
      <c r="BH117">
        <v>275</v>
      </c>
      <c r="BI117" t="s">
        <v>1161</v>
      </c>
      <c r="BL117">
        <v>30</v>
      </c>
      <c r="BM117">
        <v>2</v>
      </c>
      <c r="BN117">
        <v>0</v>
      </c>
      <c r="BP117" t="s">
        <v>1121</v>
      </c>
      <c r="BR117" t="s">
        <v>1143</v>
      </c>
      <c r="BS117">
        <v>0</v>
      </c>
      <c r="BT117">
        <v>0</v>
      </c>
      <c r="BU117">
        <v>1</v>
      </c>
      <c r="BV117">
        <v>0</v>
      </c>
      <c r="BX117" t="s">
        <v>1429</v>
      </c>
      <c r="BY117">
        <v>0</v>
      </c>
      <c r="BZ117">
        <v>0</v>
      </c>
      <c r="CA117">
        <v>0</v>
      </c>
      <c r="CB117">
        <v>0</v>
      </c>
      <c r="CC117">
        <v>0</v>
      </c>
      <c r="CD117">
        <v>0</v>
      </c>
      <c r="CE117">
        <v>0</v>
      </c>
      <c r="CF117">
        <v>0</v>
      </c>
      <c r="CG117">
        <v>0</v>
      </c>
      <c r="CH117">
        <v>0</v>
      </c>
      <c r="CI117">
        <v>1</v>
      </c>
      <c r="CL117" t="s">
        <v>1147</v>
      </c>
      <c r="CM117">
        <v>1</v>
      </c>
      <c r="CN117">
        <v>0</v>
      </c>
      <c r="CO117">
        <v>0</v>
      </c>
      <c r="CP117">
        <v>0</v>
      </c>
      <c r="ED117" t="s">
        <v>1123</v>
      </c>
      <c r="EE117">
        <v>0</v>
      </c>
      <c r="EF117">
        <v>0</v>
      </c>
      <c r="EG117">
        <v>0</v>
      </c>
      <c r="EH117">
        <v>0</v>
      </c>
      <c r="EI117">
        <v>1</v>
      </c>
      <c r="EJ117">
        <v>1</v>
      </c>
      <c r="IM117" t="s">
        <v>1123</v>
      </c>
      <c r="IN117">
        <v>0</v>
      </c>
      <c r="IO117">
        <v>0</v>
      </c>
      <c r="IP117">
        <v>0</v>
      </c>
      <c r="IQ117">
        <v>0</v>
      </c>
      <c r="IR117">
        <v>0</v>
      </c>
      <c r="IS117">
        <v>0</v>
      </c>
      <c r="IT117">
        <v>0</v>
      </c>
      <c r="IU117">
        <v>0</v>
      </c>
      <c r="IV117">
        <v>0</v>
      </c>
      <c r="IW117">
        <v>0</v>
      </c>
      <c r="IX117">
        <v>0</v>
      </c>
      <c r="IY117">
        <v>0</v>
      </c>
      <c r="IZ117">
        <v>0</v>
      </c>
      <c r="JA117">
        <v>0</v>
      </c>
      <c r="JB117">
        <v>0</v>
      </c>
      <c r="JC117">
        <v>1</v>
      </c>
      <c r="JD117">
        <v>1</v>
      </c>
      <c r="JE117">
        <v>3</v>
      </c>
      <c r="AMM117" t="s">
        <v>1132</v>
      </c>
      <c r="AMN117">
        <v>1</v>
      </c>
      <c r="AMO117">
        <v>0</v>
      </c>
      <c r="AMP117">
        <v>0</v>
      </c>
      <c r="AMQ117">
        <v>1</v>
      </c>
      <c r="AMR117">
        <v>0</v>
      </c>
      <c r="AMS117">
        <v>0</v>
      </c>
      <c r="AMU117" t="s">
        <v>1151</v>
      </c>
      <c r="AMV117" t="s">
        <v>1150</v>
      </c>
      <c r="ANG117" t="s">
        <v>1135</v>
      </c>
      <c r="ANH117">
        <v>0</v>
      </c>
      <c r="ANI117">
        <v>0</v>
      </c>
      <c r="ANJ117">
        <v>0</v>
      </c>
      <c r="ANK117">
        <v>0</v>
      </c>
      <c r="ANL117">
        <v>0</v>
      </c>
      <c r="ANM117">
        <v>0</v>
      </c>
      <c r="ANN117">
        <v>0</v>
      </c>
      <c r="ANO117">
        <v>1</v>
      </c>
      <c r="ANP117">
        <v>0</v>
      </c>
      <c r="ANR117" t="s">
        <v>1474</v>
      </c>
      <c r="ANU117">
        <v>385060748</v>
      </c>
      <c r="ANV117" s="2">
        <v>44946.487986111111</v>
      </c>
      <c r="ANY117" t="s">
        <v>1137</v>
      </c>
      <c r="ANZ117" t="s">
        <v>1138</v>
      </c>
    </row>
    <row r="118" spans="1:489 1027:1066" x14ac:dyDescent="0.35">
      <c r="A118">
        <v>117</v>
      </c>
      <c r="B118" t="s">
        <v>1475</v>
      </c>
      <c r="C118" s="98">
        <v>44946</v>
      </c>
      <c r="D118" t="s">
        <v>1399</v>
      </c>
      <c r="E118" s="2">
        <v>44946.442572106484</v>
      </c>
      <c r="F118" s="2">
        <v>44946.451953379627</v>
      </c>
      <c r="G118" t="s">
        <v>1113</v>
      </c>
      <c r="J118" t="s">
        <v>1114</v>
      </c>
      <c r="K118" s="98">
        <v>44946</v>
      </c>
      <c r="L118" t="s">
        <v>1400</v>
      </c>
      <c r="M118" t="s">
        <v>1401</v>
      </c>
      <c r="N118" t="s">
        <v>1402</v>
      </c>
      <c r="O118" t="s">
        <v>1118</v>
      </c>
      <c r="R118" t="s">
        <v>1119</v>
      </c>
      <c r="S118" t="s">
        <v>1403</v>
      </c>
      <c r="U118" t="s">
        <v>1121</v>
      </c>
      <c r="W118" t="s">
        <v>1140</v>
      </c>
      <c r="Z118" t="s">
        <v>1440</v>
      </c>
      <c r="AA118">
        <v>1</v>
      </c>
      <c r="AB118">
        <v>1</v>
      </c>
      <c r="AC118">
        <v>0</v>
      </c>
      <c r="AD118">
        <v>0</v>
      </c>
      <c r="AE118">
        <v>2</v>
      </c>
      <c r="AG118" t="s">
        <v>1144</v>
      </c>
      <c r="AH118">
        <v>1000</v>
      </c>
      <c r="AI118" t="s">
        <v>1161</v>
      </c>
      <c r="AL118">
        <v>2</v>
      </c>
      <c r="AM118">
        <v>2</v>
      </c>
      <c r="AN118">
        <v>1</v>
      </c>
      <c r="AP118" t="s">
        <v>1144</v>
      </c>
      <c r="AQ118" t="s">
        <v>1215</v>
      </c>
      <c r="AR118">
        <v>1</v>
      </c>
      <c r="AS118">
        <v>1</v>
      </c>
      <c r="AT118">
        <v>4000</v>
      </c>
      <c r="AU118">
        <v>4000</v>
      </c>
      <c r="AV118" t="s">
        <v>1161</v>
      </c>
      <c r="AY118">
        <v>7</v>
      </c>
      <c r="AZ118">
        <v>2</v>
      </c>
      <c r="BA118">
        <v>0</v>
      </c>
      <c r="BP118" t="s">
        <v>1150</v>
      </c>
      <c r="CL118" t="s">
        <v>1147</v>
      </c>
      <c r="CM118">
        <v>1</v>
      </c>
      <c r="CN118">
        <v>0</v>
      </c>
      <c r="CO118">
        <v>0</v>
      </c>
      <c r="CP118">
        <v>0</v>
      </c>
      <c r="ED118" t="s">
        <v>1148</v>
      </c>
      <c r="EE118">
        <v>1</v>
      </c>
      <c r="EF118">
        <v>0</v>
      </c>
      <c r="EG118">
        <v>0</v>
      </c>
      <c r="EH118">
        <v>0</v>
      </c>
      <c r="EI118">
        <v>0</v>
      </c>
      <c r="EJ118">
        <v>1</v>
      </c>
      <c r="EL118" t="s">
        <v>1144</v>
      </c>
      <c r="EM118">
        <v>4000</v>
      </c>
      <c r="EN118" t="s">
        <v>1161</v>
      </c>
      <c r="EQ118">
        <v>4</v>
      </c>
      <c r="ER118">
        <v>2</v>
      </c>
      <c r="ES118">
        <v>0</v>
      </c>
      <c r="FV118" t="s">
        <v>1150</v>
      </c>
      <c r="GS118" t="s">
        <v>1147</v>
      </c>
      <c r="GT118">
        <v>1</v>
      </c>
      <c r="GU118">
        <v>0</v>
      </c>
      <c r="GV118">
        <v>0</v>
      </c>
      <c r="GW118">
        <v>0</v>
      </c>
      <c r="IM118" t="s">
        <v>1476</v>
      </c>
      <c r="IN118">
        <v>0</v>
      </c>
      <c r="IO118">
        <v>0</v>
      </c>
      <c r="IP118">
        <v>0</v>
      </c>
      <c r="IQ118">
        <v>1</v>
      </c>
      <c r="IR118">
        <v>1</v>
      </c>
      <c r="IS118">
        <v>1</v>
      </c>
      <c r="IT118">
        <v>1</v>
      </c>
      <c r="IU118">
        <v>1</v>
      </c>
      <c r="IV118">
        <v>1</v>
      </c>
      <c r="IW118">
        <v>1</v>
      </c>
      <c r="IX118">
        <v>1</v>
      </c>
      <c r="IY118">
        <v>1</v>
      </c>
      <c r="IZ118">
        <v>1</v>
      </c>
      <c r="JA118">
        <v>1</v>
      </c>
      <c r="JB118">
        <v>1</v>
      </c>
      <c r="JC118">
        <v>0</v>
      </c>
      <c r="JD118">
        <v>12</v>
      </c>
      <c r="JE118">
        <v>15</v>
      </c>
      <c r="KR118" t="s">
        <v>1144</v>
      </c>
      <c r="KS118">
        <v>7000</v>
      </c>
      <c r="KT118" t="s">
        <v>1161</v>
      </c>
      <c r="KW118">
        <v>14</v>
      </c>
      <c r="KX118">
        <v>2</v>
      </c>
      <c r="KY118">
        <v>0</v>
      </c>
      <c r="LA118" t="s">
        <v>1144</v>
      </c>
      <c r="LB118">
        <v>5500</v>
      </c>
      <c r="LC118" t="s">
        <v>1161</v>
      </c>
      <c r="LF118">
        <v>14</v>
      </c>
      <c r="LG118">
        <v>2</v>
      </c>
      <c r="LH118">
        <v>0</v>
      </c>
      <c r="LJ118" t="s">
        <v>1144</v>
      </c>
      <c r="LK118">
        <v>2500</v>
      </c>
      <c r="LL118" t="s">
        <v>1161</v>
      </c>
      <c r="LO118">
        <v>7</v>
      </c>
      <c r="LP118">
        <v>2</v>
      </c>
      <c r="LQ118">
        <v>0</v>
      </c>
      <c r="LS118" t="s">
        <v>1144</v>
      </c>
      <c r="LT118">
        <v>150</v>
      </c>
      <c r="LU118" t="s">
        <v>1161</v>
      </c>
      <c r="LX118">
        <v>7</v>
      </c>
      <c r="LY118">
        <v>2</v>
      </c>
      <c r="LZ118">
        <v>0</v>
      </c>
      <c r="MB118" t="s">
        <v>1144</v>
      </c>
      <c r="MC118" t="s">
        <v>1173</v>
      </c>
      <c r="MD118">
        <v>1</v>
      </c>
      <c r="ME118">
        <v>1</v>
      </c>
      <c r="MF118">
        <v>1</v>
      </c>
      <c r="MG118">
        <v>1000</v>
      </c>
      <c r="MH118">
        <v>1500</v>
      </c>
      <c r="MI118">
        <v>2000</v>
      </c>
      <c r="MJ118" t="s">
        <v>1161</v>
      </c>
      <c r="MM118">
        <v>7</v>
      </c>
      <c r="MN118">
        <v>2</v>
      </c>
      <c r="MO118">
        <v>0</v>
      </c>
      <c r="MQ118" t="s">
        <v>1144</v>
      </c>
      <c r="MR118">
        <v>1500</v>
      </c>
      <c r="MS118" t="s">
        <v>1161</v>
      </c>
      <c r="MV118">
        <v>7</v>
      </c>
      <c r="MW118">
        <v>2</v>
      </c>
      <c r="MX118">
        <v>0</v>
      </c>
      <c r="MZ118" t="s">
        <v>1144</v>
      </c>
      <c r="NA118">
        <v>3000</v>
      </c>
      <c r="NB118" t="s">
        <v>1161</v>
      </c>
      <c r="NE118">
        <v>6</v>
      </c>
      <c r="NF118">
        <v>2</v>
      </c>
      <c r="NG118">
        <v>0</v>
      </c>
      <c r="NI118" t="s">
        <v>1144</v>
      </c>
      <c r="NJ118">
        <v>2000</v>
      </c>
      <c r="NK118" t="s">
        <v>1161</v>
      </c>
      <c r="NN118">
        <v>5</v>
      </c>
      <c r="NO118">
        <v>2</v>
      </c>
      <c r="NP118">
        <v>0</v>
      </c>
      <c r="NR118" t="s">
        <v>1144</v>
      </c>
      <c r="NS118">
        <v>2000</v>
      </c>
      <c r="NT118" t="s">
        <v>1161</v>
      </c>
      <c r="NW118">
        <v>6</v>
      </c>
      <c r="NX118">
        <v>2</v>
      </c>
      <c r="NY118">
        <v>0</v>
      </c>
      <c r="OA118" t="s">
        <v>1144</v>
      </c>
      <c r="OB118">
        <v>3000</v>
      </c>
      <c r="OC118" t="s">
        <v>1161</v>
      </c>
      <c r="OF118">
        <v>7</v>
      </c>
      <c r="OG118">
        <v>2</v>
      </c>
      <c r="OH118">
        <v>0</v>
      </c>
      <c r="OJ118" t="s">
        <v>1144</v>
      </c>
      <c r="OK118" t="s">
        <v>1121</v>
      </c>
      <c r="OL118">
        <v>5000</v>
      </c>
      <c r="OO118" t="s">
        <v>1161</v>
      </c>
      <c r="OR118">
        <v>6</v>
      </c>
      <c r="OS118">
        <v>2</v>
      </c>
      <c r="OT118">
        <v>0</v>
      </c>
      <c r="OV118" t="s">
        <v>1144</v>
      </c>
      <c r="OW118">
        <v>300</v>
      </c>
      <c r="OX118" t="s">
        <v>1161</v>
      </c>
      <c r="PA118">
        <v>5</v>
      </c>
      <c r="PB118">
        <v>2</v>
      </c>
      <c r="PC118">
        <v>0</v>
      </c>
      <c r="PE118" t="s">
        <v>1150</v>
      </c>
      <c r="QM118" t="s">
        <v>1147</v>
      </c>
      <c r="QN118">
        <v>1</v>
      </c>
      <c r="QO118">
        <v>0</v>
      </c>
      <c r="QP118">
        <v>0</v>
      </c>
      <c r="QQ118">
        <v>0</v>
      </c>
      <c r="AMM118" t="s">
        <v>1219</v>
      </c>
      <c r="AMN118">
        <v>1</v>
      </c>
      <c r="AMO118">
        <v>0</v>
      </c>
      <c r="AMP118">
        <v>0</v>
      </c>
      <c r="AMQ118">
        <v>0</v>
      </c>
      <c r="AMR118">
        <v>0</v>
      </c>
      <c r="AMS118">
        <v>0</v>
      </c>
      <c r="AMU118" t="s">
        <v>1133</v>
      </c>
      <c r="AMV118" t="s">
        <v>1150</v>
      </c>
      <c r="ANG118" t="s">
        <v>1135</v>
      </c>
      <c r="ANH118">
        <v>0</v>
      </c>
      <c r="ANI118">
        <v>0</v>
      </c>
      <c r="ANJ118">
        <v>0</v>
      </c>
      <c r="ANK118">
        <v>0</v>
      </c>
      <c r="ANL118">
        <v>0</v>
      </c>
      <c r="ANM118">
        <v>0</v>
      </c>
      <c r="ANN118">
        <v>0</v>
      </c>
      <c r="ANO118">
        <v>1</v>
      </c>
      <c r="ANP118">
        <v>0</v>
      </c>
      <c r="ANR118" t="s">
        <v>1408</v>
      </c>
      <c r="ANU118">
        <v>385060759</v>
      </c>
      <c r="ANV118" s="2">
        <v>44946.488009259258</v>
      </c>
      <c r="ANY118" t="s">
        <v>1137</v>
      </c>
      <c r="ANZ118" t="s">
        <v>1138</v>
      </c>
    </row>
    <row r="119" spans="1:489 1027:1066" x14ac:dyDescent="0.35">
      <c r="A119">
        <v>118</v>
      </c>
      <c r="B119" t="s">
        <v>1477</v>
      </c>
      <c r="C119" s="98">
        <v>44946</v>
      </c>
      <c r="D119" t="s">
        <v>1399</v>
      </c>
      <c r="E119" s="2">
        <v>44946.455676423611</v>
      </c>
      <c r="F119" s="2">
        <v>44946.460425231482</v>
      </c>
      <c r="G119" t="s">
        <v>1113</v>
      </c>
      <c r="J119" t="s">
        <v>1114</v>
      </c>
      <c r="K119" s="98">
        <v>44946</v>
      </c>
      <c r="L119" t="s">
        <v>1400</v>
      </c>
      <c r="M119" t="s">
        <v>1401</v>
      </c>
      <c r="N119" t="s">
        <v>1402</v>
      </c>
      <c r="O119" t="s">
        <v>1118</v>
      </c>
      <c r="R119" t="s">
        <v>1119</v>
      </c>
      <c r="S119" t="s">
        <v>1403</v>
      </c>
      <c r="U119" t="s">
        <v>1121</v>
      </c>
      <c r="W119" t="s">
        <v>1159</v>
      </c>
      <c r="Z119" t="s">
        <v>1123</v>
      </c>
      <c r="AA119">
        <v>0</v>
      </c>
      <c r="AB119">
        <v>0</v>
      </c>
      <c r="AC119">
        <v>0</v>
      </c>
      <c r="AD119">
        <v>1</v>
      </c>
      <c r="AE119">
        <v>1</v>
      </c>
      <c r="ED119" t="s">
        <v>1123</v>
      </c>
      <c r="EE119">
        <v>0</v>
      </c>
      <c r="EF119">
        <v>0</v>
      </c>
      <c r="EG119">
        <v>0</v>
      </c>
      <c r="EH119">
        <v>0</v>
      </c>
      <c r="EI119">
        <v>1</v>
      </c>
      <c r="EJ119">
        <v>1</v>
      </c>
      <c r="IM119" t="s">
        <v>1255</v>
      </c>
      <c r="IN119">
        <v>0</v>
      </c>
      <c r="IO119">
        <v>0</v>
      </c>
      <c r="IP119">
        <v>0</v>
      </c>
      <c r="IQ119">
        <v>0</v>
      </c>
      <c r="IR119">
        <v>0</v>
      </c>
      <c r="IS119">
        <v>0</v>
      </c>
      <c r="IT119">
        <v>0</v>
      </c>
      <c r="IU119">
        <v>0</v>
      </c>
      <c r="IV119">
        <v>0</v>
      </c>
      <c r="IW119">
        <v>0</v>
      </c>
      <c r="IX119">
        <v>0</v>
      </c>
      <c r="IY119">
        <v>0</v>
      </c>
      <c r="IZ119">
        <v>1</v>
      </c>
      <c r="JA119">
        <v>0</v>
      </c>
      <c r="JB119">
        <v>0</v>
      </c>
      <c r="JC119">
        <v>0</v>
      </c>
      <c r="JD119">
        <v>1</v>
      </c>
      <c r="JE119">
        <v>3</v>
      </c>
      <c r="OA119" t="s">
        <v>1144</v>
      </c>
      <c r="OB119">
        <v>1500</v>
      </c>
      <c r="OC119" t="s">
        <v>1161</v>
      </c>
      <c r="OF119">
        <v>14</v>
      </c>
      <c r="OG119">
        <v>7</v>
      </c>
      <c r="OH119">
        <v>0</v>
      </c>
      <c r="PE119" t="s">
        <v>1150</v>
      </c>
      <c r="QM119" t="s">
        <v>1147</v>
      </c>
      <c r="QN119">
        <v>1</v>
      </c>
      <c r="QO119">
        <v>0</v>
      </c>
      <c r="QP119">
        <v>0</v>
      </c>
      <c r="QQ119">
        <v>0</v>
      </c>
      <c r="AMM119" t="s">
        <v>1132</v>
      </c>
      <c r="AMN119">
        <v>1</v>
      </c>
      <c r="AMO119">
        <v>0</v>
      </c>
      <c r="AMP119">
        <v>0</v>
      </c>
      <c r="AMQ119">
        <v>1</v>
      </c>
      <c r="AMR119">
        <v>0</v>
      </c>
      <c r="AMS119">
        <v>0</v>
      </c>
      <c r="AMU119" t="s">
        <v>1178</v>
      </c>
      <c r="AMV119" t="s">
        <v>1150</v>
      </c>
      <c r="ANG119" t="s">
        <v>1135</v>
      </c>
      <c r="ANH119">
        <v>0</v>
      </c>
      <c r="ANI119">
        <v>0</v>
      </c>
      <c r="ANJ119">
        <v>0</v>
      </c>
      <c r="ANK119">
        <v>0</v>
      </c>
      <c r="ANL119">
        <v>0</v>
      </c>
      <c r="ANM119">
        <v>0</v>
      </c>
      <c r="ANN119">
        <v>0</v>
      </c>
      <c r="ANO119">
        <v>1</v>
      </c>
      <c r="ANP119">
        <v>0</v>
      </c>
      <c r="ANR119" t="s">
        <v>1408</v>
      </c>
      <c r="ANU119">
        <v>385060768</v>
      </c>
      <c r="ANV119" s="2">
        <v>44946.488020833327</v>
      </c>
      <c r="ANY119" t="s">
        <v>1137</v>
      </c>
      <c r="ANZ119" t="s">
        <v>1138</v>
      </c>
    </row>
    <row r="120" spans="1:489 1027:1066" x14ac:dyDescent="0.35">
      <c r="A120">
        <v>119</v>
      </c>
      <c r="B120" t="s">
        <v>1478</v>
      </c>
      <c r="C120" s="98">
        <v>44946</v>
      </c>
      <c r="D120" t="s">
        <v>1399</v>
      </c>
      <c r="E120" s="2">
        <v>44946.394777164351</v>
      </c>
      <c r="F120" s="2">
        <v>44946.401682048607</v>
      </c>
      <c r="G120" t="s">
        <v>1113</v>
      </c>
      <c r="J120" t="s">
        <v>1114</v>
      </c>
      <c r="K120" s="98">
        <v>44946</v>
      </c>
      <c r="L120" t="s">
        <v>1400</v>
      </c>
      <c r="M120" t="s">
        <v>1401</v>
      </c>
      <c r="N120" t="s">
        <v>1402</v>
      </c>
      <c r="O120" t="s">
        <v>1118</v>
      </c>
      <c r="R120" t="s">
        <v>1119</v>
      </c>
      <c r="S120" t="s">
        <v>1403</v>
      </c>
      <c r="U120" t="s">
        <v>1121</v>
      </c>
      <c r="W120" t="s">
        <v>1159</v>
      </c>
      <c r="Z120" t="s">
        <v>1123</v>
      </c>
      <c r="AA120">
        <v>0</v>
      </c>
      <c r="AB120">
        <v>0</v>
      </c>
      <c r="AC120">
        <v>0</v>
      </c>
      <c r="AD120">
        <v>1</v>
      </c>
      <c r="AE120">
        <v>1</v>
      </c>
      <c r="ED120" t="s">
        <v>1123</v>
      </c>
      <c r="EE120">
        <v>0</v>
      </c>
      <c r="EF120">
        <v>0</v>
      </c>
      <c r="EG120">
        <v>0</v>
      </c>
      <c r="EH120">
        <v>0</v>
      </c>
      <c r="EI120">
        <v>1</v>
      </c>
      <c r="EJ120">
        <v>1</v>
      </c>
      <c r="IM120" t="s">
        <v>1479</v>
      </c>
      <c r="IN120">
        <v>0</v>
      </c>
      <c r="IO120">
        <v>0</v>
      </c>
      <c r="IP120">
        <v>0</v>
      </c>
      <c r="IQ120">
        <v>0</v>
      </c>
      <c r="IR120">
        <v>0</v>
      </c>
      <c r="IS120">
        <v>0</v>
      </c>
      <c r="IT120">
        <v>0</v>
      </c>
      <c r="IU120">
        <v>0</v>
      </c>
      <c r="IV120">
        <v>0</v>
      </c>
      <c r="IW120">
        <v>1</v>
      </c>
      <c r="IX120">
        <v>1</v>
      </c>
      <c r="IY120">
        <v>1</v>
      </c>
      <c r="IZ120">
        <v>0</v>
      </c>
      <c r="JA120">
        <v>0</v>
      </c>
      <c r="JB120">
        <v>0</v>
      </c>
      <c r="JC120">
        <v>0</v>
      </c>
      <c r="JD120">
        <v>3</v>
      </c>
      <c r="JE120">
        <v>5</v>
      </c>
      <c r="MZ120" t="s">
        <v>1144</v>
      </c>
      <c r="NA120">
        <v>2750</v>
      </c>
      <c r="NB120" t="s">
        <v>1161</v>
      </c>
      <c r="NE120">
        <v>30</v>
      </c>
      <c r="NF120">
        <v>4</v>
      </c>
      <c r="NG120">
        <v>0</v>
      </c>
      <c r="NI120" t="s">
        <v>1144</v>
      </c>
      <c r="NJ120">
        <v>2000</v>
      </c>
      <c r="NK120" t="s">
        <v>1161</v>
      </c>
      <c r="NN120">
        <v>30</v>
      </c>
      <c r="NO120">
        <v>3</v>
      </c>
      <c r="NP120">
        <v>0</v>
      </c>
      <c r="NR120" t="s">
        <v>1144</v>
      </c>
      <c r="NS120">
        <v>1750</v>
      </c>
      <c r="NT120" t="s">
        <v>1161</v>
      </c>
      <c r="NW120">
        <v>20</v>
      </c>
      <c r="NX120">
        <v>3</v>
      </c>
      <c r="NY120">
        <v>0</v>
      </c>
      <c r="PE120" t="s">
        <v>1150</v>
      </c>
      <c r="QM120" t="s">
        <v>1147</v>
      </c>
      <c r="QN120">
        <v>1</v>
      </c>
      <c r="QO120">
        <v>0</v>
      </c>
      <c r="QP120">
        <v>0</v>
      </c>
      <c r="QQ120">
        <v>0</v>
      </c>
      <c r="AMM120" t="s">
        <v>1480</v>
      </c>
      <c r="AMN120">
        <v>1</v>
      </c>
      <c r="AMO120">
        <v>0</v>
      </c>
      <c r="AMP120">
        <v>0</v>
      </c>
      <c r="AMQ120">
        <v>1</v>
      </c>
      <c r="AMR120">
        <v>0</v>
      </c>
      <c r="AMS120">
        <v>1</v>
      </c>
      <c r="AMT120" t="s">
        <v>1481</v>
      </c>
      <c r="AMU120" t="s">
        <v>1178</v>
      </c>
      <c r="AMV120" t="s">
        <v>1150</v>
      </c>
      <c r="ANG120" t="s">
        <v>1433</v>
      </c>
      <c r="ANH120">
        <v>0</v>
      </c>
      <c r="ANI120">
        <v>1</v>
      </c>
      <c r="ANJ120">
        <v>0</v>
      </c>
      <c r="ANK120">
        <v>0</v>
      </c>
      <c r="ANL120">
        <v>0</v>
      </c>
      <c r="ANM120">
        <v>0</v>
      </c>
      <c r="ANN120">
        <v>0</v>
      </c>
      <c r="ANO120">
        <v>0</v>
      </c>
      <c r="ANP120">
        <v>0</v>
      </c>
      <c r="ANR120" t="s">
        <v>1482</v>
      </c>
      <c r="ANU120">
        <v>385060772</v>
      </c>
      <c r="ANV120" s="2">
        <v>44946.488032407397</v>
      </c>
      <c r="ANY120" t="s">
        <v>1137</v>
      </c>
      <c r="ANZ120" t="s">
        <v>1138</v>
      </c>
    </row>
    <row r="121" spans="1:489 1027:1066" x14ac:dyDescent="0.35">
      <c r="A121">
        <v>120</v>
      </c>
      <c r="B121" t="s">
        <v>1483</v>
      </c>
      <c r="C121" s="98">
        <v>44946</v>
      </c>
      <c r="D121" t="s">
        <v>1399</v>
      </c>
      <c r="E121" s="2">
        <v>44946.468244351847</v>
      </c>
      <c r="F121" s="2">
        <v>44946.475272418982</v>
      </c>
      <c r="G121" t="s">
        <v>1113</v>
      </c>
      <c r="J121" t="s">
        <v>1114</v>
      </c>
      <c r="K121" s="98">
        <v>44946</v>
      </c>
      <c r="L121" t="s">
        <v>1400</v>
      </c>
      <c r="M121" t="s">
        <v>1401</v>
      </c>
      <c r="N121" t="s">
        <v>1402</v>
      </c>
      <c r="O121" t="s">
        <v>1118</v>
      </c>
      <c r="R121" t="s">
        <v>1119</v>
      </c>
      <c r="S121" t="s">
        <v>1403</v>
      </c>
      <c r="U121" t="s">
        <v>1121</v>
      </c>
      <c r="W121" t="s">
        <v>1159</v>
      </c>
      <c r="Z121" t="s">
        <v>1123</v>
      </c>
      <c r="AA121">
        <v>0</v>
      </c>
      <c r="AB121">
        <v>0</v>
      </c>
      <c r="AC121">
        <v>0</v>
      </c>
      <c r="AD121">
        <v>1</v>
      </c>
      <c r="AE121">
        <v>1</v>
      </c>
      <c r="ED121" t="s">
        <v>1123</v>
      </c>
      <c r="EE121">
        <v>0</v>
      </c>
      <c r="EF121">
        <v>0</v>
      </c>
      <c r="EG121">
        <v>0</v>
      </c>
      <c r="EH121">
        <v>0</v>
      </c>
      <c r="EI121">
        <v>1</v>
      </c>
      <c r="EJ121">
        <v>1</v>
      </c>
      <c r="IM121" t="s">
        <v>1154</v>
      </c>
      <c r="IN121">
        <v>1</v>
      </c>
      <c r="IO121">
        <v>0</v>
      </c>
      <c r="IP121">
        <v>0</v>
      </c>
      <c r="IQ121">
        <v>0</v>
      </c>
      <c r="IR121">
        <v>0</v>
      </c>
      <c r="IS121">
        <v>0</v>
      </c>
      <c r="IT121">
        <v>0</v>
      </c>
      <c r="IU121">
        <v>0</v>
      </c>
      <c r="IV121">
        <v>0</v>
      </c>
      <c r="IW121">
        <v>0</v>
      </c>
      <c r="IX121">
        <v>0</v>
      </c>
      <c r="IY121">
        <v>0</v>
      </c>
      <c r="IZ121">
        <v>0</v>
      </c>
      <c r="JA121">
        <v>0</v>
      </c>
      <c r="JB121">
        <v>0</v>
      </c>
      <c r="JC121">
        <v>0</v>
      </c>
      <c r="JD121">
        <v>1</v>
      </c>
      <c r="JE121">
        <v>3</v>
      </c>
      <c r="JG121" t="s">
        <v>1144</v>
      </c>
      <c r="JH121">
        <v>500</v>
      </c>
      <c r="JI121" t="s">
        <v>1166</v>
      </c>
      <c r="JL121">
        <v>2</v>
      </c>
      <c r="JM121">
        <v>4</v>
      </c>
      <c r="JN121">
        <v>1</v>
      </c>
      <c r="PE121" t="s">
        <v>1150</v>
      </c>
      <c r="QM121" t="s">
        <v>1147</v>
      </c>
      <c r="QN121">
        <v>1</v>
      </c>
      <c r="QO121">
        <v>0</v>
      </c>
      <c r="QP121">
        <v>0</v>
      </c>
      <c r="QQ121">
        <v>0</v>
      </c>
      <c r="AMM121" t="s">
        <v>1219</v>
      </c>
      <c r="AMN121">
        <v>1</v>
      </c>
      <c r="AMO121">
        <v>0</v>
      </c>
      <c r="AMP121">
        <v>0</v>
      </c>
      <c r="AMQ121">
        <v>0</v>
      </c>
      <c r="AMR121">
        <v>0</v>
      </c>
      <c r="AMS121">
        <v>0</v>
      </c>
      <c r="AMU121" t="s">
        <v>1178</v>
      </c>
      <c r="AMV121" t="s">
        <v>1121</v>
      </c>
      <c r="AMW121" t="s">
        <v>1484</v>
      </c>
      <c r="AMX121">
        <v>1</v>
      </c>
      <c r="AMY121">
        <v>1</v>
      </c>
      <c r="AMZ121">
        <v>0</v>
      </c>
      <c r="ANA121">
        <v>0</v>
      </c>
      <c r="ANB121">
        <v>0</v>
      </c>
      <c r="ANC121">
        <v>0</v>
      </c>
      <c r="AND121">
        <v>0</v>
      </c>
      <c r="ANE121">
        <v>0</v>
      </c>
      <c r="ANG121" t="s">
        <v>1135</v>
      </c>
      <c r="ANH121">
        <v>0</v>
      </c>
      <c r="ANI121">
        <v>0</v>
      </c>
      <c r="ANJ121">
        <v>0</v>
      </c>
      <c r="ANK121">
        <v>0</v>
      </c>
      <c r="ANL121">
        <v>0</v>
      </c>
      <c r="ANM121">
        <v>0</v>
      </c>
      <c r="ANN121">
        <v>0</v>
      </c>
      <c r="ANO121">
        <v>1</v>
      </c>
      <c r="ANP121">
        <v>0</v>
      </c>
      <c r="ANR121" t="s">
        <v>1408</v>
      </c>
      <c r="ANU121">
        <v>385060787</v>
      </c>
      <c r="ANV121" s="2">
        <v>44946.488043981481</v>
      </c>
      <c r="ANY121" t="s">
        <v>1137</v>
      </c>
      <c r="ANZ121" t="s">
        <v>1138</v>
      </c>
    </row>
    <row r="122" spans="1:489 1027:1066" x14ac:dyDescent="0.35">
      <c r="A122">
        <v>121</v>
      </c>
      <c r="B122" t="s">
        <v>1485</v>
      </c>
      <c r="C122" s="98">
        <v>44946</v>
      </c>
      <c r="D122" t="s">
        <v>1399</v>
      </c>
      <c r="E122" s="2">
        <v>44946.396630567127</v>
      </c>
      <c r="F122" s="2">
        <v>44946.404410023148</v>
      </c>
      <c r="G122" t="s">
        <v>1113</v>
      </c>
      <c r="J122" t="s">
        <v>1114</v>
      </c>
      <c r="K122" s="98">
        <v>44946</v>
      </c>
      <c r="L122" t="s">
        <v>1400</v>
      </c>
      <c r="M122" t="s">
        <v>1401</v>
      </c>
      <c r="N122" t="s">
        <v>1402</v>
      </c>
      <c r="O122" t="s">
        <v>1118</v>
      </c>
      <c r="R122" t="s">
        <v>1119</v>
      </c>
      <c r="S122" t="s">
        <v>1403</v>
      </c>
      <c r="U122" t="s">
        <v>1121</v>
      </c>
      <c r="W122" t="s">
        <v>1159</v>
      </c>
      <c r="Z122" t="s">
        <v>1123</v>
      </c>
      <c r="AA122">
        <v>0</v>
      </c>
      <c r="AB122">
        <v>0</v>
      </c>
      <c r="AC122">
        <v>0</v>
      </c>
      <c r="AD122">
        <v>1</v>
      </c>
      <c r="AE122">
        <v>1</v>
      </c>
      <c r="ED122" t="s">
        <v>1229</v>
      </c>
      <c r="EE122">
        <v>1</v>
      </c>
      <c r="EF122">
        <v>1</v>
      </c>
      <c r="EG122">
        <v>0</v>
      </c>
      <c r="EH122">
        <v>0</v>
      </c>
      <c r="EI122">
        <v>0</v>
      </c>
      <c r="EJ122">
        <v>2</v>
      </c>
      <c r="EL122" t="s">
        <v>1144</v>
      </c>
      <c r="EM122">
        <v>4000</v>
      </c>
      <c r="EN122" t="s">
        <v>1161</v>
      </c>
      <c r="EQ122">
        <v>15</v>
      </c>
      <c r="ER122">
        <v>2</v>
      </c>
      <c r="ES122">
        <v>0</v>
      </c>
      <c r="EU122" t="s">
        <v>1144</v>
      </c>
      <c r="EV122">
        <v>10000</v>
      </c>
      <c r="EW122" t="s">
        <v>1161</v>
      </c>
      <c r="EZ122">
        <v>30</v>
      </c>
      <c r="FA122">
        <v>2</v>
      </c>
      <c r="FB122">
        <v>0</v>
      </c>
      <c r="FV122" t="s">
        <v>1150</v>
      </c>
      <c r="GS122" t="s">
        <v>1147</v>
      </c>
      <c r="GT122">
        <v>1</v>
      </c>
      <c r="GU122">
        <v>0</v>
      </c>
      <c r="GV122">
        <v>0</v>
      </c>
      <c r="GW122">
        <v>0</v>
      </c>
      <c r="IM122" t="s">
        <v>1183</v>
      </c>
      <c r="IN122">
        <v>0</v>
      </c>
      <c r="IO122">
        <v>0</v>
      </c>
      <c r="IP122">
        <v>0</v>
      </c>
      <c r="IQ122">
        <v>0</v>
      </c>
      <c r="IR122">
        <v>0</v>
      </c>
      <c r="IS122">
        <v>0</v>
      </c>
      <c r="IT122">
        <v>0</v>
      </c>
      <c r="IU122">
        <v>0</v>
      </c>
      <c r="IV122">
        <v>0</v>
      </c>
      <c r="IW122">
        <v>0</v>
      </c>
      <c r="IX122">
        <v>0</v>
      </c>
      <c r="IY122">
        <v>0</v>
      </c>
      <c r="IZ122">
        <v>0</v>
      </c>
      <c r="JA122">
        <v>0</v>
      </c>
      <c r="JB122">
        <v>1</v>
      </c>
      <c r="JC122">
        <v>0</v>
      </c>
      <c r="JD122">
        <v>1</v>
      </c>
      <c r="JE122">
        <v>4</v>
      </c>
      <c r="OV122" t="s">
        <v>1144</v>
      </c>
      <c r="OW122">
        <v>200</v>
      </c>
      <c r="OX122" t="s">
        <v>1161</v>
      </c>
      <c r="PA122">
        <v>14</v>
      </c>
      <c r="PB122">
        <v>2</v>
      </c>
      <c r="PC122">
        <v>0</v>
      </c>
      <c r="PE122" t="s">
        <v>1150</v>
      </c>
      <c r="QM122" t="s">
        <v>1147</v>
      </c>
      <c r="QN122">
        <v>1</v>
      </c>
      <c r="QO122">
        <v>0</v>
      </c>
      <c r="QP122">
        <v>0</v>
      </c>
      <c r="QQ122">
        <v>0</v>
      </c>
      <c r="AMM122" t="s">
        <v>1132</v>
      </c>
      <c r="AMN122">
        <v>1</v>
      </c>
      <c r="AMO122">
        <v>0</v>
      </c>
      <c r="AMP122">
        <v>0</v>
      </c>
      <c r="AMQ122">
        <v>1</v>
      </c>
      <c r="AMR122">
        <v>0</v>
      </c>
      <c r="AMS122">
        <v>0</v>
      </c>
      <c r="AMU122" t="s">
        <v>1178</v>
      </c>
      <c r="AMV122" t="s">
        <v>1150</v>
      </c>
      <c r="ANG122" t="s">
        <v>1453</v>
      </c>
      <c r="ANH122">
        <v>1</v>
      </c>
      <c r="ANI122">
        <v>0</v>
      </c>
      <c r="ANJ122">
        <v>0</v>
      </c>
      <c r="ANK122">
        <v>0</v>
      </c>
      <c r="ANL122">
        <v>0</v>
      </c>
      <c r="ANM122">
        <v>0</v>
      </c>
      <c r="ANN122">
        <v>0</v>
      </c>
      <c r="ANO122">
        <v>0</v>
      </c>
      <c r="ANP122">
        <v>0</v>
      </c>
      <c r="ANR122" t="s">
        <v>1271</v>
      </c>
      <c r="ANU122">
        <v>385120106</v>
      </c>
      <c r="ANV122" s="2">
        <v>44946.609571759247</v>
      </c>
      <c r="ANY122" t="s">
        <v>1137</v>
      </c>
      <c r="ANZ122" t="s">
        <v>1138</v>
      </c>
    </row>
    <row r="123" spans="1:489 1027:1066" x14ac:dyDescent="0.35">
      <c r="A123">
        <v>122</v>
      </c>
      <c r="B123" t="s">
        <v>1486</v>
      </c>
      <c r="C123" s="98">
        <v>44944</v>
      </c>
      <c r="D123" t="s">
        <v>1487</v>
      </c>
      <c r="E123" s="2">
        <v>44944.493158298617</v>
      </c>
      <c r="F123" s="2">
        <v>44944.50825864583</v>
      </c>
      <c r="G123" t="s">
        <v>1113</v>
      </c>
      <c r="J123" t="s">
        <v>1488</v>
      </c>
      <c r="K123" s="98">
        <v>44944</v>
      </c>
      <c r="L123" t="s">
        <v>1489</v>
      </c>
      <c r="M123" t="s">
        <v>1490</v>
      </c>
      <c r="N123" t="s">
        <v>1491</v>
      </c>
      <c r="O123" t="s">
        <v>1118</v>
      </c>
      <c r="R123" t="s">
        <v>1492</v>
      </c>
      <c r="S123" t="s">
        <v>1493</v>
      </c>
      <c r="U123" t="s">
        <v>1121</v>
      </c>
      <c r="W123" t="s">
        <v>1159</v>
      </c>
      <c r="Z123" t="s">
        <v>1123</v>
      </c>
      <c r="AA123">
        <v>0</v>
      </c>
      <c r="AB123">
        <v>0</v>
      </c>
      <c r="AC123">
        <v>0</v>
      </c>
      <c r="AD123">
        <v>1</v>
      </c>
      <c r="AE123">
        <v>1</v>
      </c>
      <c r="ED123" t="s">
        <v>1123</v>
      </c>
      <c r="EE123">
        <v>0</v>
      </c>
      <c r="EF123">
        <v>0</v>
      </c>
      <c r="EG123">
        <v>0</v>
      </c>
      <c r="EH123">
        <v>0</v>
      </c>
      <c r="EI123">
        <v>1</v>
      </c>
      <c r="EJ123">
        <v>1</v>
      </c>
      <c r="IM123" t="s">
        <v>1265</v>
      </c>
      <c r="IN123">
        <v>0</v>
      </c>
      <c r="IO123">
        <v>0</v>
      </c>
      <c r="IP123">
        <v>1</v>
      </c>
      <c r="IQ123">
        <v>0</v>
      </c>
      <c r="IR123">
        <v>0</v>
      </c>
      <c r="IS123">
        <v>0</v>
      </c>
      <c r="IT123">
        <v>0</v>
      </c>
      <c r="IU123">
        <v>0</v>
      </c>
      <c r="IV123">
        <v>0</v>
      </c>
      <c r="IW123">
        <v>0</v>
      </c>
      <c r="IX123">
        <v>0</v>
      </c>
      <c r="IY123">
        <v>0</v>
      </c>
      <c r="IZ123">
        <v>0</v>
      </c>
      <c r="JA123">
        <v>0</v>
      </c>
      <c r="JB123">
        <v>0</v>
      </c>
      <c r="JC123">
        <v>0</v>
      </c>
      <c r="JD123">
        <v>1</v>
      </c>
      <c r="JE123">
        <v>3</v>
      </c>
      <c r="KC123" t="s">
        <v>1144</v>
      </c>
      <c r="KD123" t="s">
        <v>1202</v>
      </c>
      <c r="KE123">
        <v>0</v>
      </c>
      <c r="KF123">
        <v>1</v>
      </c>
      <c r="KG123">
        <v>1</v>
      </c>
      <c r="KI123">
        <v>15750</v>
      </c>
      <c r="KJ123">
        <v>22500</v>
      </c>
      <c r="KK123" t="s">
        <v>1161</v>
      </c>
      <c r="KN123">
        <v>14</v>
      </c>
      <c r="KO123">
        <v>14</v>
      </c>
      <c r="KP123">
        <v>1</v>
      </c>
      <c r="PE123" t="s">
        <v>1150</v>
      </c>
      <c r="QM123" t="s">
        <v>1147</v>
      </c>
      <c r="QN123">
        <v>1</v>
      </c>
      <c r="QO123">
        <v>0</v>
      </c>
      <c r="QP123">
        <v>0</v>
      </c>
      <c r="QQ123">
        <v>0</v>
      </c>
      <c r="AMM123" t="s">
        <v>1494</v>
      </c>
      <c r="AMN123">
        <v>1</v>
      </c>
      <c r="AMO123">
        <v>0</v>
      </c>
      <c r="AMP123">
        <v>1</v>
      </c>
      <c r="AMQ123">
        <v>1</v>
      </c>
      <c r="AMR123">
        <v>0</v>
      </c>
      <c r="AMS123">
        <v>0</v>
      </c>
      <c r="AMU123" t="s">
        <v>1133</v>
      </c>
      <c r="AMV123" t="s">
        <v>1150</v>
      </c>
      <c r="ANG123" t="s">
        <v>1429</v>
      </c>
      <c r="ANH123">
        <v>0</v>
      </c>
      <c r="ANI123">
        <v>0</v>
      </c>
      <c r="ANJ123">
        <v>0</v>
      </c>
      <c r="ANK123">
        <v>0</v>
      </c>
      <c r="ANL123">
        <v>0</v>
      </c>
      <c r="ANM123">
        <v>0</v>
      </c>
      <c r="ANN123">
        <v>0</v>
      </c>
      <c r="ANO123">
        <v>0</v>
      </c>
      <c r="ANP123">
        <v>1</v>
      </c>
      <c r="ANR123" t="s">
        <v>1271</v>
      </c>
      <c r="ANU123">
        <v>387933300</v>
      </c>
      <c r="ANV123" s="2">
        <v>44953.524282407408</v>
      </c>
      <c r="ANY123" t="s">
        <v>1137</v>
      </c>
      <c r="ANZ123" t="s">
        <v>1138</v>
      </c>
    </row>
    <row r="124" spans="1:489 1027:1066" x14ac:dyDescent="0.35">
      <c r="A124">
        <v>123</v>
      </c>
      <c r="B124" t="s">
        <v>1495</v>
      </c>
      <c r="C124" s="98">
        <v>44944</v>
      </c>
      <c r="D124" t="s">
        <v>1487</v>
      </c>
      <c r="E124" s="2">
        <v>44944.51145179398</v>
      </c>
      <c r="F124" s="2">
        <v>44944.537434606478</v>
      </c>
      <c r="G124" t="s">
        <v>1113</v>
      </c>
      <c r="J124" t="s">
        <v>1488</v>
      </c>
      <c r="K124" s="98">
        <v>44944</v>
      </c>
      <c r="L124" t="s">
        <v>1489</v>
      </c>
      <c r="M124" t="s">
        <v>1490</v>
      </c>
      <c r="N124" t="s">
        <v>1491</v>
      </c>
      <c r="O124" t="s">
        <v>1118</v>
      </c>
      <c r="R124" t="s">
        <v>1492</v>
      </c>
      <c r="S124" t="s">
        <v>1493</v>
      </c>
      <c r="U124" t="s">
        <v>1121</v>
      </c>
      <c r="W124" t="s">
        <v>1159</v>
      </c>
      <c r="Z124" t="s">
        <v>1496</v>
      </c>
      <c r="AA124">
        <v>1</v>
      </c>
      <c r="AB124">
        <v>1</v>
      </c>
      <c r="AC124">
        <v>1</v>
      </c>
      <c r="AD124">
        <v>0</v>
      </c>
      <c r="AE124">
        <v>3</v>
      </c>
      <c r="AG124" t="s">
        <v>1144</v>
      </c>
      <c r="AH124">
        <v>2500</v>
      </c>
      <c r="AI124" t="s">
        <v>1161</v>
      </c>
      <c r="AL124">
        <v>7</v>
      </c>
      <c r="AM124">
        <v>2</v>
      </c>
      <c r="AN124">
        <v>0</v>
      </c>
      <c r="AP124" t="s">
        <v>1322</v>
      </c>
      <c r="BC124" t="s">
        <v>1144</v>
      </c>
      <c r="BD124" t="s">
        <v>1145</v>
      </c>
      <c r="BE124">
        <v>1</v>
      </c>
      <c r="BF124">
        <v>1</v>
      </c>
      <c r="BG124">
        <v>500</v>
      </c>
      <c r="BH124">
        <v>300</v>
      </c>
      <c r="BI124" t="s">
        <v>1161</v>
      </c>
      <c r="BL124">
        <v>14</v>
      </c>
      <c r="BM124">
        <v>2</v>
      </c>
      <c r="BN124">
        <v>0</v>
      </c>
      <c r="BP124" t="s">
        <v>1121</v>
      </c>
      <c r="BR124" t="s">
        <v>1217</v>
      </c>
      <c r="BS124">
        <v>0</v>
      </c>
      <c r="BT124">
        <v>1</v>
      </c>
      <c r="BU124">
        <v>0</v>
      </c>
      <c r="BV124">
        <v>0</v>
      </c>
      <c r="BX124" t="s">
        <v>1465</v>
      </c>
      <c r="BY124">
        <v>0</v>
      </c>
      <c r="BZ124">
        <v>0</v>
      </c>
      <c r="CA124">
        <v>0</v>
      </c>
      <c r="CB124">
        <v>0</v>
      </c>
      <c r="CC124">
        <v>0</v>
      </c>
      <c r="CD124">
        <v>0</v>
      </c>
      <c r="CE124">
        <v>0</v>
      </c>
      <c r="CF124">
        <v>0</v>
      </c>
      <c r="CG124">
        <v>0</v>
      </c>
      <c r="CH124">
        <v>1</v>
      </c>
      <c r="CI124">
        <v>0</v>
      </c>
      <c r="CJ124" t="s">
        <v>1497</v>
      </c>
      <c r="CL124" t="s">
        <v>1147</v>
      </c>
      <c r="CM124">
        <v>1</v>
      </c>
      <c r="CN124">
        <v>0</v>
      </c>
      <c r="CO124">
        <v>0</v>
      </c>
      <c r="CP124">
        <v>0</v>
      </c>
      <c r="ED124" t="s">
        <v>1229</v>
      </c>
      <c r="EE124">
        <v>1</v>
      </c>
      <c r="EF124">
        <v>1</v>
      </c>
      <c r="EG124">
        <v>0</v>
      </c>
      <c r="EH124">
        <v>0</v>
      </c>
      <c r="EI124">
        <v>0</v>
      </c>
      <c r="EJ124">
        <v>2</v>
      </c>
      <c r="EL124" t="s">
        <v>1144</v>
      </c>
      <c r="EM124">
        <v>5000</v>
      </c>
      <c r="EN124" t="s">
        <v>1161</v>
      </c>
      <c r="EQ124">
        <v>14</v>
      </c>
      <c r="ER124">
        <v>2</v>
      </c>
      <c r="ES124">
        <v>0</v>
      </c>
      <c r="EU124" t="s">
        <v>1144</v>
      </c>
      <c r="EV124">
        <v>4500</v>
      </c>
      <c r="EW124" t="s">
        <v>1161</v>
      </c>
      <c r="EZ124">
        <v>14</v>
      </c>
      <c r="FA124">
        <v>2</v>
      </c>
      <c r="FB124">
        <v>0</v>
      </c>
      <c r="FV124" t="s">
        <v>1121</v>
      </c>
      <c r="FX124" t="s">
        <v>1287</v>
      </c>
      <c r="FY124">
        <v>0</v>
      </c>
      <c r="FZ124">
        <v>1</v>
      </c>
      <c r="GA124">
        <v>0</v>
      </c>
      <c r="GB124">
        <v>0</v>
      </c>
      <c r="GC124">
        <v>0</v>
      </c>
      <c r="GE124" t="s">
        <v>1498</v>
      </c>
      <c r="GF124">
        <v>0</v>
      </c>
      <c r="GG124">
        <v>0</v>
      </c>
      <c r="GH124">
        <v>0</v>
      </c>
      <c r="GI124">
        <v>1</v>
      </c>
      <c r="GJ124">
        <v>1</v>
      </c>
      <c r="GK124">
        <v>0</v>
      </c>
      <c r="GL124">
        <v>1</v>
      </c>
      <c r="GM124">
        <v>0</v>
      </c>
      <c r="GN124">
        <v>0</v>
      </c>
      <c r="GO124">
        <v>1</v>
      </c>
      <c r="GP124">
        <v>0</v>
      </c>
      <c r="GQ124" t="s">
        <v>1499</v>
      </c>
      <c r="GS124" t="s">
        <v>1147</v>
      </c>
      <c r="GT124">
        <v>1</v>
      </c>
      <c r="GU124">
        <v>0</v>
      </c>
      <c r="GV124">
        <v>0</v>
      </c>
      <c r="GW124">
        <v>0</v>
      </c>
      <c r="IM124" t="s">
        <v>1500</v>
      </c>
      <c r="IN124">
        <v>0</v>
      </c>
      <c r="IO124">
        <v>0</v>
      </c>
      <c r="IP124">
        <v>0</v>
      </c>
      <c r="IQ124">
        <v>0</v>
      </c>
      <c r="IR124">
        <v>0</v>
      </c>
      <c r="IS124">
        <v>0</v>
      </c>
      <c r="IT124">
        <v>1</v>
      </c>
      <c r="IU124">
        <v>0</v>
      </c>
      <c r="IV124">
        <v>1</v>
      </c>
      <c r="IW124">
        <v>1</v>
      </c>
      <c r="IX124">
        <v>1</v>
      </c>
      <c r="IY124">
        <v>0</v>
      </c>
      <c r="IZ124">
        <v>0</v>
      </c>
      <c r="JA124">
        <v>0</v>
      </c>
      <c r="JB124">
        <v>1</v>
      </c>
      <c r="JC124">
        <v>0</v>
      </c>
      <c r="JD124">
        <v>5</v>
      </c>
      <c r="JE124">
        <v>10</v>
      </c>
      <c r="LS124" t="s">
        <v>1144</v>
      </c>
      <c r="LT124">
        <v>200</v>
      </c>
      <c r="LU124" t="s">
        <v>1161</v>
      </c>
      <c r="LX124">
        <v>14</v>
      </c>
      <c r="LY124">
        <v>2</v>
      </c>
      <c r="LZ124">
        <v>0</v>
      </c>
      <c r="MQ124" t="s">
        <v>1144</v>
      </c>
      <c r="MR124">
        <v>3000</v>
      </c>
      <c r="MS124" t="s">
        <v>1161</v>
      </c>
      <c r="MV124">
        <v>14</v>
      </c>
      <c r="MW124">
        <v>2</v>
      </c>
      <c r="MX124">
        <v>0</v>
      </c>
      <c r="MZ124" t="s">
        <v>1144</v>
      </c>
      <c r="NA124">
        <v>3500</v>
      </c>
      <c r="NB124" t="s">
        <v>1161</v>
      </c>
      <c r="NE124">
        <v>7</v>
      </c>
      <c r="NF124">
        <v>2</v>
      </c>
      <c r="NG124">
        <v>0</v>
      </c>
      <c r="NI124" t="s">
        <v>1144</v>
      </c>
      <c r="NJ124">
        <v>2000</v>
      </c>
      <c r="NK124" t="s">
        <v>1161</v>
      </c>
      <c r="NN124">
        <v>21</v>
      </c>
      <c r="NO124">
        <v>2</v>
      </c>
      <c r="NP124">
        <v>0</v>
      </c>
      <c r="OV124" t="s">
        <v>1144</v>
      </c>
      <c r="OW124">
        <v>250</v>
      </c>
      <c r="OX124" t="s">
        <v>1161</v>
      </c>
      <c r="PA124">
        <v>7</v>
      </c>
      <c r="PB124">
        <v>2</v>
      </c>
      <c r="PC124">
        <v>0</v>
      </c>
      <c r="PE124" t="s">
        <v>1150</v>
      </c>
      <c r="QM124" t="s">
        <v>1147</v>
      </c>
      <c r="QN124">
        <v>1</v>
      </c>
      <c r="QO124">
        <v>0</v>
      </c>
      <c r="QP124">
        <v>0</v>
      </c>
      <c r="QQ124">
        <v>0</v>
      </c>
      <c r="AMM124" t="s">
        <v>1187</v>
      </c>
      <c r="AMN124">
        <v>1</v>
      </c>
      <c r="AMO124">
        <v>0</v>
      </c>
      <c r="AMP124">
        <v>1</v>
      </c>
      <c r="AMQ124">
        <v>1</v>
      </c>
      <c r="AMR124">
        <v>0</v>
      </c>
      <c r="AMS124">
        <v>0</v>
      </c>
      <c r="AMU124" t="s">
        <v>1133</v>
      </c>
      <c r="AMV124" t="s">
        <v>1150</v>
      </c>
      <c r="ANG124" t="s">
        <v>1135</v>
      </c>
      <c r="ANH124">
        <v>0</v>
      </c>
      <c r="ANI124">
        <v>0</v>
      </c>
      <c r="ANJ124">
        <v>0</v>
      </c>
      <c r="ANK124">
        <v>0</v>
      </c>
      <c r="ANL124">
        <v>0</v>
      </c>
      <c r="ANM124">
        <v>0</v>
      </c>
      <c r="ANN124">
        <v>0</v>
      </c>
      <c r="ANO124">
        <v>1</v>
      </c>
      <c r="ANP124">
        <v>0</v>
      </c>
      <c r="ANR124" t="s">
        <v>1271</v>
      </c>
      <c r="ANU124">
        <v>387933469</v>
      </c>
      <c r="ANV124" s="2">
        <v>44953.52449074074</v>
      </c>
      <c r="ANY124" t="s">
        <v>1137</v>
      </c>
      <c r="ANZ124" t="s">
        <v>1138</v>
      </c>
    </row>
    <row r="125" spans="1:489 1027:1066" x14ac:dyDescent="0.35">
      <c r="A125">
        <v>124</v>
      </c>
      <c r="B125" t="s">
        <v>1501</v>
      </c>
      <c r="C125" s="98">
        <v>44944</v>
      </c>
      <c r="D125" t="s">
        <v>1487</v>
      </c>
      <c r="E125" s="2">
        <v>44944.554318553237</v>
      </c>
      <c r="F125" s="2">
        <v>44944.579004282408</v>
      </c>
      <c r="G125" t="s">
        <v>1113</v>
      </c>
      <c r="J125" t="s">
        <v>1488</v>
      </c>
      <c r="K125" s="98">
        <v>44944</v>
      </c>
      <c r="L125" t="s">
        <v>1489</v>
      </c>
      <c r="M125" t="s">
        <v>1490</v>
      </c>
      <c r="N125" t="s">
        <v>1491</v>
      </c>
      <c r="O125" t="s">
        <v>1118</v>
      </c>
      <c r="R125" t="s">
        <v>1492</v>
      </c>
      <c r="S125" t="s">
        <v>1493</v>
      </c>
      <c r="U125" t="s">
        <v>1121</v>
      </c>
      <c r="W125" t="s">
        <v>1159</v>
      </c>
      <c r="Z125" t="s">
        <v>1171</v>
      </c>
      <c r="AA125">
        <v>1</v>
      </c>
      <c r="AB125">
        <v>0</v>
      </c>
      <c r="AC125">
        <v>0</v>
      </c>
      <c r="AD125">
        <v>0</v>
      </c>
      <c r="AE125">
        <v>1</v>
      </c>
      <c r="AG125" t="s">
        <v>1144</v>
      </c>
      <c r="AH125">
        <v>1000</v>
      </c>
      <c r="AI125" t="s">
        <v>1161</v>
      </c>
      <c r="AL125">
        <v>7</v>
      </c>
      <c r="AM125">
        <v>2</v>
      </c>
      <c r="AN125">
        <v>0</v>
      </c>
      <c r="BP125" t="s">
        <v>1150</v>
      </c>
      <c r="CL125" t="s">
        <v>1130</v>
      </c>
      <c r="CM125">
        <v>0</v>
      </c>
      <c r="CN125">
        <v>1</v>
      </c>
      <c r="CO125">
        <v>0</v>
      </c>
      <c r="CP125">
        <v>0</v>
      </c>
      <c r="CQ125" t="s">
        <v>1171</v>
      </c>
      <c r="CR125">
        <v>1</v>
      </c>
      <c r="CS125">
        <v>0</v>
      </c>
      <c r="CT125">
        <v>0</v>
      </c>
      <c r="CU125">
        <v>0</v>
      </c>
      <c r="CV125" t="s">
        <v>1131</v>
      </c>
      <c r="CW125">
        <v>0</v>
      </c>
      <c r="CX125">
        <v>0</v>
      </c>
      <c r="CY125">
        <v>0</v>
      </c>
      <c r="CZ125">
        <v>0</v>
      </c>
      <c r="DA125">
        <v>0</v>
      </c>
      <c r="DB125">
        <v>1</v>
      </c>
      <c r="DC125">
        <v>0</v>
      </c>
      <c r="DD125">
        <v>0</v>
      </c>
      <c r="DE125">
        <v>0</v>
      </c>
      <c r="DF125">
        <v>0</v>
      </c>
      <c r="DG125">
        <v>0</v>
      </c>
      <c r="DH125">
        <v>0</v>
      </c>
      <c r="ED125" t="s">
        <v>1123</v>
      </c>
      <c r="EE125">
        <v>0</v>
      </c>
      <c r="EF125">
        <v>0</v>
      </c>
      <c r="EG125">
        <v>0</v>
      </c>
      <c r="EH125">
        <v>0</v>
      </c>
      <c r="EI125">
        <v>1</v>
      </c>
      <c r="EJ125">
        <v>1</v>
      </c>
      <c r="IM125" t="s">
        <v>1502</v>
      </c>
      <c r="IN125">
        <v>0</v>
      </c>
      <c r="IO125">
        <v>0</v>
      </c>
      <c r="IP125">
        <v>0</v>
      </c>
      <c r="IQ125">
        <v>0</v>
      </c>
      <c r="IR125">
        <v>0</v>
      </c>
      <c r="IS125">
        <v>0</v>
      </c>
      <c r="IT125">
        <v>1</v>
      </c>
      <c r="IU125">
        <v>0</v>
      </c>
      <c r="IV125">
        <v>1</v>
      </c>
      <c r="IW125">
        <v>1</v>
      </c>
      <c r="IX125">
        <v>1</v>
      </c>
      <c r="IY125">
        <v>0</v>
      </c>
      <c r="IZ125">
        <v>0</v>
      </c>
      <c r="JA125">
        <v>0</v>
      </c>
      <c r="JB125">
        <v>0</v>
      </c>
      <c r="JC125">
        <v>0</v>
      </c>
      <c r="JD125">
        <v>4</v>
      </c>
      <c r="JE125">
        <v>6</v>
      </c>
      <c r="LS125" t="s">
        <v>1144</v>
      </c>
      <c r="LT125">
        <v>125</v>
      </c>
      <c r="LU125" t="s">
        <v>1161</v>
      </c>
      <c r="LX125">
        <v>30</v>
      </c>
      <c r="LY125">
        <v>2</v>
      </c>
      <c r="LZ125">
        <v>0</v>
      </c>
      <c r="MQ125" t="s">
        <v>1144</v>
      </c>
      <c r="MR125">
        <v>1500</v>
      </c>
      <c r="MS125" t="s">
        <v>1161</v>
      </c>
      <c r="MV125">
        <v>21</v>
      </c>
      <c r="MW125">
        <v>2</v>
      </c>
      <c r="MX125">
        <v>0</v>
      </c>
      <c r="MZ125" t="s">
        <v>1144</v>
      </c>
      <c r="NA125">
        <v>3000</v>
      </c>
      <c r="NB125" t="s">
        <v>1218</v>
      </c>
      <c r="NE125">
        <v>21</v>
      </c>
      <c r="NF125">
        <v>2</v>
      </c>
      <c r="NG125">
        <v>0</v>
      </c>
      <c r="NI125" t="s">
        <v>1144</v>
      </c>
      <c r="NJ125">
        <v>2000</v>
      </c>
      <c r="NK125" t="s">
        <v>1126</v>
      </c>
      <c r="NN125">
        <v>21</v>
      </c>
      <c r="NO125">
        <v>1</v>
      </c>
      <c r="NP125">
        <v>0</v>
      </c>
      <c r="PE125" t="s">
        <v>1150</v>
      </c>
      <c r="QM125" t="s">
        <v>1147</v>
      </c>
      <c r="QN125">
        <v>1</v>
      </c>
      <c r="QO125">
        <v>0</v>
      </c>
      <c r="QP125">
        <v>0</v>
      </c>
      <c r="QQ125">
        <v>0</v>
      </c>
      <c r="AMM125" t="s">
        <v>1132</v>
      </c>
      <c r="AMN125">
        <v>1</v>
      </c>
      <c r="AMO125">
        <v>0</v>
      </c>
      <c r="AMP125">
        <v>0</v>
      </c>
      <c r="AMQ125">
        <v>1</v>
      </c>
      <c r="AMR125">
        <v>0</v>
      </c>
      <c r="AMS125">
        <v>0</v>
      </c>
      <c r="AMU125" t="s">
        <v>1151</v>
      </c>
      <c r="AMV125" t="s">
        <v>1150</v>
      </c>
      <c r="ANG125" t="s">
        <v>1429</v>
      </c>
      <c r="ANH125">
        <v>0</v>
      </c>
      <c r="ANI125">
        <v>0</v>
      </c>
      <c r="ANJ125">
        <v>0</v>
      </c>
      <c r="ANK125">
        <v>0</v>
      </c>
      <c r="ANL125">
        <v>0</v>
      </c>
      <c r="ANM125">
        <v>0</v>
      </c>
      <c r="ANN125">
        <v>0</v>
      </c>
      <c r="ANO125">
        <v>0</v>
      </c>
      <c r="ANP125">
        <v>1</v>
      </c>
      <c r="ANR125" t="s">
        <v>1271</v>
      </c>
      <c r="ANU125">
        <v>387933605</v>
      </c>
      <c r="ANV125" s="2">
        <v>44953.524664351848</v>
      </c>
      <c r="ANY125" t="s">
        <v>1137</v>
      </c>
      <c r="ANZ125" t="s">
        <v>1138</v>
      </c>
    </row>
    <row r="126" spans="1:489 1027:1066" x14ac:dyDescent="0.35">
      <c r="A126">
        <v>125</v>
      </c>
      <c r="B126" t="s">
        <v>1503</v>
      </c>
      <c r="C126" s="98">
        <v>44944</v>
      </c>
      <c r="D126" t="s">
        <v>1487</v>
      </c>
      <c r="E126" s="2">
        <v>44944.675470682872</v>
      </c>
      <c r="F126" s="2">
        <v>44944.682192870372</v>
      </c>
      <c r="G126" t="s">
        <v>1113</v>
      </c>
      <c r="J126" t="s">
        <v>1488</v>
      </c>
      <c r="K126" s="98">
        <v>44944</v>
      </c>
      <c r="L126" t="s">
        <v>1489</v>
      </c>
      <c r="M126" t="s">
        <v>1490</v>
      </c>
      <c r="N126" t="s">
        <v>1491</v>
      </c>
      <c r="O126" t="s">
        <v>1413</v>
      </c>
      <c r="R126" t="s">
        <v>1492</v>
      </c>
      <c r="S126" t="s">
        <v>1493</v>
      </c>
      <c r="U126" t="s">
        <v>1121</v>
      </c>
      <c r="W126" t="s">
        <v>1159</v>
      </c>
      <c r="Z126" t="s">
        <v>1123</v>
      </c>
      <c r="AA126">
        <v>0</v>
      </c>
      <c r="AB126">
        <v>0</v>
      </c>
      <c r="AC126">
        <v>0</v>
      </c>
      <c r="AD126">
        <v>1</v>
      </c>
      <c r="AE126">
        <v>1</v>
      </c>
      <c r="ED126" t="s">
        <v>1123</v>
      </c>
      <c r="EE126">
        <v>0</v>
      </c>
      <c r="EF126">
        <v>0</v>
      </c>
      <c r="EG126">
        <v>0</v>
      </c>
      <c r="EH126">
        <v>0</v>
      </c>
      <c r="EI126">
        <v>1</v>
      </c>
      <c r="EJ126">
        <v>1</v>
      </c>
      <c r="IM126" t="s">
        <v>1265</v>
      </c>
      <c r="IN126">
        <v>0</v>
      </c>
      <c r="IO126">
        <v>0</v>
      </c>
      <c r="IP126">
        <v>1</v>
      </c>
      <c r="IQ126">
        <v>0</v>
      </c>
      <c r="IR126">
        <v>0</v>
      </c>
      <c r="IS126">
        <v>0</v>
      </c>
      <c r="IT126">
        <v>0</v>
      </c>
      <c r="IU126">
        <v>0</v>
      </c>
      <c r="IV126">
        <v>0</v>
      </c>
      <c r="IW126">
        <v>0</v>
      </c>
      <c r="IX126">
        <v>0</v>
      </c>
      <c r="IY126">
        <v>0</v>
      </c>
      <c r="IZ126">
        <v>0</v>
      </c>
      <c r="JA126">
        <v>0</v>
      </c>
      <c r="JB126">
        <v>0</v>
      </c>
      <c r="JC126">
        <v>0</v>
      </c>
      <c r="JD126">
        <v>1</v>
      </c>
      <c r="JE126">
        <v>3</v>
      </c>
      <c r="KC126" t="s">
        <v>1144</v>
      </c>
      <c r="KD126" t="s">
        <v>1202</v>
      </c>
      <c r="KE126">
        <v>0</v>
      </c>
      <c r="KF126">
        <v>1</v>
      </c>
      <c r="KG126">
        <v>1</v>
      </c>
      <c r="KI126">
        <v>15750</v>
      </c>
      <c r="KJ126">
        <v>22500</v>
      </c>
      <c r="KK126" t="s">
        <v>1166</v>
      </c>
      <c r="KN126">
        <v>21</v>
      </c>
      <c r="KO126">
        <v>1</v>
      </c>
      <c r="KP126">
        <v>0</v>
      </c>
      <c r="PE126" t="s">
        <v>1121</v>
      </c>
      <c r="PG126" t="s">
        <v>1265</v>
      </c>
      <c r="PH126">
        <v>0</v>
      </c>
      <c r="PI126">
        <v>0</v>
      </c>
      <c r="PJ126">
        <v>1</v>
      </c>
      <c r="PK126">
        <v>0</v>
      </c>
      <c r="PL126">
        <v>0</v>
      </c>
      <c r="PM126">
        <v>0</v>
      </c>
      <c r="PN126">
        <v>0</v>
      </c>
      <c r="PO126">
        <v>0</v>
      </c>
      <c r="PP126">
        <v>0</v>
      </c>
      <c r="PQ126">
        <v>0</v>
      </c>
      <c r="PR126">
        <v>0</v>
      </c>
      <c r="PS126">
        <v>0</v>
      </c>
      <c r="PT126">
        <v>0</v>
      </c>
      <c r="PU126">
        <v>0</v>
      </c>
      <c r="PV126">
        <v>0</v>
      </c>
      <c r="PW126">
        <v>0</v>
      </c>
      <c r="PY126" t="s">
        <v>1465</v>
      </c>
      <c r="PZ126">
        <v>0</v>
      </c>
      <c r="QA126">
        <v>0</v>
      </c>
      <c r="QB126">
        <v>0</v>
      </c>
      <c r="QC126">
        <v>0</v>
      </c>
      <c r="QD126">
        <v>0</v>
      </c>
      <c r="QE126">
        <v>0</v>
      </c>
      <c r="QF126">
        <v>0</v>
      </c>
      <c r="QG126">
        <v>0</v>
      </c>
      <c r="QH126">
        <v>0</v>
      </c>
      <c r="QI126">
        <v>1</v>
      </c>
      <c r="QJ126">
        <v>0</v>
      </c>
      <c r="QK126" t="s">
        <v>1504</v>
      </c>
      <c r="QM126" t="s">
        <v>1147</v>
      </c>
      <c r="QN126">
        <v>1</v>
      </c>
      <c r="QO126">
        <v>0</v>
      </c>
      <c r="QP126">
        <v>0</v>
      </c>
      <c r="QQ126">
        <v>0</v>
      </c>
      <c r="AMM126" t="s">
        <v>1132</v>
      </c>
      <c r="AMN126">
        <v>1</v>
      </c>
      <c r="AMO126">
        <v>0</v>
      </c>
      <c r="AMP126">
        <v>0</v>
      </c>
      <c r="AMQ126">
        <v>1</v>
      </c>
      <c r="AMR126">
        <v>0</v>
      </c>
      <c r="AMS126">
        <v>0</v>
      </c>
      <c r="AMU126" t="s">
        <v>1151</v>
      </c>
      <c r="AMV126" t="s">
        <v>1150</v>
      </c>
      <c r="ANG126" t="s">
        <v>1429</v>
      </c>
      <c r="ANH126">
        <v>0</v>
      </c>
      <c r="ANI126">
        <v>0</v>
      </c>
      <c r="ANJ126">
        <v>0</v>
      </c>
      <c r="ANK126">
        <v>0</v>
      </c>
      <c r="ANL126">
        <v>0</v>
      </c>
      <c r="ANM126">
        <v>0</v>
      </c>
      <c r="ANN126">
        <v>0</v>
      </c>
      <c r="ANO126">
        <v>0</v>
      </c>
      <c r="ANP126">
        <v>1</v>
      </c>
      <c r="ANR126" t="s">
        <v>1271</v>
      </c>
      <c r="ANU126">
        <v>387933690</v>
      </c>
      <c r="ANV126" s="2">
        <v>44953.524826388893</v>
      </c>
      <c r="ANY126" t="s">
        <v>1137</v>
      </c>
      <c r="ANZ126" t="s">
        <v>1138</v>
      </c>
    </row>
    <row r="127" spans="1:489 1027:1066" x14ac:dyDescent="0.35">
      <c r="A127">
        <v>126</v>
      </c>
      <c r="B127" t="s">
        <v>1505</v>
      </c>
      <c r="C127" s="98">
        <v>44944</v>
      </c>
      <c r="D127" t="s">
        <v>1487</v>
      </c>
      <c r="E127" s="2">
        <v>44944.691245034723</v>
      </c>
      <c r="F127" s="2">
        <v>44944.698010266213</v>
      </c>
      <c r="G127" t="s">
        <v>1113</v>
      </c>
      <c r="J127" t="s">
        <v>1488</v>
      </c>
      <c r="K127" s="98">
        <v>44944</v>
      </c>
      <c r="L127" t="s">
        <v>1489</v>
      </c>
      <c r="M127" t="s">
        <v>1490</v>
      </c>
      <c r="N127" t="s">
        <v>1491</v>
      </c>
      <c r="O127" t="s">
        <v>1118</v>
      </c>
      <c r="R127" t="s">
        <v>1492</v>
      </c>
      <c r="S127" t="s">
        <v>1493</v>
      </c>
      <c r="U127" t="s">
        <v>1121</v>
      </c>
      <c r="W127" t="s">
        <v>1159</v>
      </c>
      <c r="Z127" t="s">
        <v>1143</v>
      </c>
      <c r="AA127">
        <v>0</v>
      </c>
      <c r="AB127">
        <v>0</v>
      </c>
      <c r="AC127">
        <v>1</v>
      </c>
      <c r="AD127">
        <v>0</v>
      </c>
      <c r="AE127">
        <v>1</v>
      </c>
      <c r="BC127" t="s">
        <v>1144</v>
      </c>
      <c r="BD127" t="s">
        <v>1145</v>
      </c>
      <c r="BE127">
        <v>1</v>
      </c>
      <c r="BF127">
        <v>1</v>
      </c>
      <c r="BG127">
        <v>375</v>
      </c>
      <c r="BH127">
        <v>265</v>
      </c>
      <c r="BI127" t="s">
        <v>1161</v>
      </c>
      <c r="BL127">
        <v>30</v>
      </c>
      <c r="BM127">
        <v>7</v>
      </c>
      <c r="BN127">
        <v>0</v>
      </c>
      <c r="BP127" t="s">
        <v>1150</v>
      </c>
      <c r="CL127" t="s">
        <v>1147</v>
      </c>
      <c r="CM127">
        <v>1</v>
      </c>
      <c r="CN127">
        <v>0</v>
      </c>
      <c r="CO127">
        <v>0</v>
      </c>
      <c r="CP127">
        <v>0</v>
      </c>
      <c r="ED127" t="s">
        <v>1123</v>
      </c>
      <c r="EE127">
        <v>0</v>
      </c>
      <c r="EF127">
        <v>0</v>
      </c>
      <c r="EG127">
        <v>0</v>
      </c>
      <c r="EH127">
        <v>0</v>
      </c>
      <c r="EI127">
        <v>1</v>
      </c>
      <c r="EJ127">
        <v>1</v>
      </c>
      <c r="IM127" t="s">
        <v>1123</v>
      </c>
      <c r="IN127">
        <v>0</v>
      </c>
      <c r="IO127">
        <v>0</v>
      </c>
      <c r="IP127">
        <v>0</v>
      </c>
      <c r="IQ127">
        <v>0</v>
      </c>
      <c r="IR127">
        <v>0</v>
      </c>
      <c r="IS127">
        <v>0</v>
      </c>
      <c r="IT127">
        <v>0</v>
      </c>
      <c r="IU127">
        <v>0</v>
      </c>
      <c r="IV127">
        <v>0</v>
      </c>
      <c r="IW127">
        <v>0</v>
      </c>
      <c r="IX127">
        <v>0</v>
      </c>
      <c r="IY127">
        <v>0</v>
      </c>
      <c r="IZ127">
        <v>0</v>
      </c>
      <c r="JA127">
        <v>0</v>
      </c>
      <c r="JB127">
        <v>0</v>
      </c>
      <c r="JC127">
        <v>1</v>
      </c>
      <c r="JD127">
        <v>1</v>
      </c>
      <c r="JE127">
        <v>3</v>
      </c>
      <c r="AMM127" t="s">
        <v>1132</v>
      </c>
      <c r="AMN127">
        <v>1</v>
      </c>
      <c r="AMO127">
        <v>0</v>
      </c>
      <c r="AMP127">
        <v>0</v>
      </c>
      <c r="AMQ127">
        <v>1</v>
      </c>
      <c r="AMR127">
        <v>0</v>
      </c>
      <c r="AMS127">
        <v>0</v>
      </c>
      <c r="AMU127" t="s">
        <v>1151</v>
      </c>
      <c r="AMV127" t="s">
        <v>1150</v>
      </c>
      <c r="ANG127" t="s">
        <v>1429</v>
      </c>
      <c r="ANH127">
        <v>0</v>
      </c>
      <c r="ANI127">
        <v>0</v>
      </c>
      <c r="ANJ127">
        <v>0</v>
      </c>
      <c r="ANK127">
        <v>0</v>
      </c>
      <c r="ANL127">
        <v>0</v>
      </c>
      <c r="ANM127">
        <v>0</v>
      </c>
      <c r="ANN127">
        <v>0</v>
      </c>
      <c r="ANO127">
        <v>0</v>
      </c>
      <c r="ANP127">
        <v>1</v>
      </c>
      <c r="ANR127" t="s">
        <v>1271</v>
      </c>
      <c r="ANU127">
        <v>387933763</v>
      </c>
      <c r="ANV127" s="2">
        <v>44953.524918981479</v>
      </c>
      <c r="ANY127" t="s">
        <v>1137</v>
      </c>
      <c r="ANZ127" t="s">
        <v>1138</v>
      </c>
    </row>
    <row r="128" spans="1:489 1027:1066" x14ac:dyDescent="0.35">
      <c r="A128">
        <v>127</v>
      </c>
      <c r="B128" t="s">
        <v>1506</v>
      </c>
      <c r="C128" s="98">
        <v>44944</v>
      </c>
      <c r="D128" t="s">
        <v>1487</v>
      </c>
      <c r="E128" s="2">
        <v>44944.707624895833</v>
      </c>
      <c r="F128" s="2">
        <v>44944.72051623842</v>
      </c>
      <c r="G128" t="s">
        <v>1113</v>
      </c>
      <c r="J128" t="s">
        <v>1488</v>
      </c>
      <c r="K128" s="98">
        <v>44944</v>
      </c>
      <c r="L128" t="s">
        <v>1489</v>
      </c>
      <c r="M128" t="s">
        <v>1490</v>
      </c>
      <c r="N128" t="s">
        <v>1491</v>
      </c>
      <c r="O128" t="s">
        <v>1118</v>
      </c>
      <c r="R128" t="s">
        <v>1492</v>
      </c>
      <c r="S128" t="s">
        <v>1493</v>
      </c>
      <c r="U128" t="s">
        <v>1121</v>
      </c>
      <c r="W128" t="s">
        <v>1159</v>
      </c>
      <c r="Z128" t="s">
        <v>1143</v>
      </c>
      <c r="AA128">
        <v>0</v>
      </c>
      <c r="AB128">
        <v>0</v>
      </c>
      <c r="AC128">
        <v>1</v>
      </c>
      <c r="AD128">
        <v>0</v>
      </c>
      <c r="AE128">
        <v>1</v>
      </c>
      <c r="BC128" t="s">
        <v>1144</v>
      </c>
      <c r="BD128" t="s">
        <v>1145</v>
      </c>
      <c r="BE128">
        <v>1</v>
      </c>
      <c r="BF128">
        <v>1</v>
      </c>
      <c r="BG128">
        <v>500</v>
      </c>
      <c r="BH128">
        <v>300</v>
      </c>
      <c r="BI128" t="s">
        <v>1161</v>
      </c>
      <c r="BL128">
        <v>14</v>
      </c>
      <c r="BM128">
        <v>2</v>
      </c>
      <c r="BN128">
        <v>0</v>
      </c>
      <c r="BP128" t="s">
        <v>1121</v>
      </c>
      <c r="BR128" t="s">
        <v>1143</v>
      </c>
      <c r="BS128">
        <v>0</v>
      </c>
      <c r="BT128">
        <v>0</v>
      </c>
      <c r="BU128">
        <v>1</v>
      </c>
      <c r="BV128">
        <v>0</v>
      </c>
      <c r="BX128" t="s">
        <v>1507</v>
      </c>
      <c r="BY128">
        <v>0</v>
      </c>
      <c r="BZ128">
        <v>0</v>
      </c>
      <c r="CA128">
        <v>0</v>
      </c>
      <c r="CB128">
        <v>1</v>
      </c>
      <c r="CC128">
        <v>0</v>
      </c>
      <c r="CD128">
        <v>1</v>
      </c>
      <c r="CE128">
        <v>1</v>
      </c>
      <c r="CF128">
        <v>0</v>
      </c>
      <c r="CG128">
        <v>0</v>
      </c>
      <c r="CH128">
        <v>0</v>
      </c>
      <c r="CI128">
        <v>0</v>
      </c>
      <c r="CL128" t="s">
        <v>1147</v>
      </c>
      <c r="CM128">
        <v>1</v>
      </c>
      <c r="CN128">
        <v>0</v>
      </c>
      <c r="CO128">
        <v>0</v>
      </c>
      <c r="CP128">
        <v>0</v>
      </c>
      <c r="ED128" t="s">
        <v>1123</v>
      </c>
      <c r="EE128">
        <v>0</v>
      </c>
      <c r="EF128">
        <v>0</v>
      </c>
      <c r="EG128">
        <v>0</v>
      </c>
      <c r="EH128">
        <v>0</v>
      </c>
      <c r="EI128">
        <v>1</v>
      </c>
      <c r="EJ128">
        <v>1</v>
      </c>
      <c r="IM128" t="s">
        <v>1123</v>
      </c>
      <c r="IN128">
        <v>0</v>
      </c>
      <c r="IO128">
        <v>0</v>
      </c>
      <c r="IP128">
        <v>0</v>
      </c>
      <c r="IQ128">
        <v>0</v>
      </c>
      <c r="IR128">
        <v>0</v>
      </c>
      <c r="IS128">
        <v>0</v>
      </c>
      <c r="IT128">
        <v>0</v>
      </c>
      <c r="IU128">
        <v>0</v>
      </c>
      <c r="IV128">
        <v>0</v>
      </c>
      <c r="IW128">
        <v>0</v>
      </c>
      <c r="IX128">
        <v>0</v>
      </c>
      <c r="IY128">
        <v>0</v>
      </c>
      <c r="IZ128">
        <v>0</v>
      </c>
      <c r="JA128">
        <v>0</v>
      </c>
      <c r="JB128">
        <v>0</v>
      </c>
      <c r="JC128">
        <v>1</v>
      </c>
      <c r="JD128">
        <v>1</v>
      </c>
      <c r="JE128">
        <v>3</v>
      </c>
      <c r="AMM128" t="s">
        <v>1132</v>
      </c>
      <c r="AMN128">
        <v>1</v>
      </c>
      <c r="AMO128">
        <v>0</v>
      </c>
      <c r="AMP128">
        <v>0</v>
      </c>
      <c r="AMQ128">
        <v>1</v>
      </c>
      <c r="AMR128">
        <v>0</v>
      </c>
      <c r="AMS128">
        <v>0</v>
      </c>
      <c r="AMU128" t="s">
        <v>1151</v>
      </c>
      <c r="AMV128" t="s">
        <v>1150</v>
      </c>
      <c r="ANG128" t="s">
        <v>1429</v>
      </c>
      <c r="ANH128">
        <v>0</v>
      </c>
      <c r="ANI128">
        <v>0</v>
      </c>
      <c r="ANJ128">
        <v>0</v>
      </c>
      <c r="ANK128">
        <v>0</v>
      </c>
      <c r="ANL128">
        <v>0</v>
      </c>
      <c r="ANM128">
        <v>0</v>
      </c>
      <c r="ANN128">
        <v>0</v>
      </c>
      <c r="ANO128">
        <v>0</v>
      </c>
      <c r="ANP128">
        <v>1</v>
      </c>
      <c r="ANR128" t="s">
        <v>1271</v>
      </c>
      <c r="ANU128">
        <v>387933873</v>
      </c>
      <c r="ANV128" s="2">
        <v>44953.52506944444</v>
      </c>
      <c r="ANY128" t="s">
        <v>1137</v>
      </c>
      <c r="ANZ128" t="s">
        <v>1138</v>
      </c>
    </row>
    <row r="129" spans="1:490 1027:1066" x14ac:dyDescent="0.35">
      <c r="A129">
        <v>128</v>
      </c>
      <c r="B129" t="s">
        <v>1508</v>
      </c>
      <c r="C129" s="98">
        <v>44944</v>
      </c>
      <c r="D129" t="s">
        <v>1487</v>
      </c>
      <c r="E129" s="2">
        <v>44944.725718530099</v>
      </c>
      <c r="F129" s="2">
        <v>44944.73928253472</v>
      </c>
      <c r="G129" t="s">
        <v>1113</v>
      </c>
      <c r="J129" t="s">
        <v>1488</v>
      </c>
      <c r="K129" s="98">
        <v>44944</v>
      </c>
      <c r="L129" t="s">
        <v>1489</v>
      </c>
      <c r="M129" t="s">
        <v>1490</v>
      </c>
      <c r="N129" t="s">
        <v>1491</v>
      </c>
      <c r="O129" t="s">
        <v>1118</v>
      </c>
      <c r="R129" t="s">
        <v>1492</v>
      </c>
      <c r="S129" t="s">
        <v>1493</v>
      </c>
      <c r="U129" t="s">
        <v>1121</v>
      </c>
      <c r="W129" t="s">
        <v>1159</v>
      </c>
      <c r="Z129" t="s">
        <v>1143</v>
      </c>
      <c r="AA129">
        <v>0</v>
      </c>
      <c r="AB129">
        <v>0</v>
      </c>
      <c r="AC129">
        <v>1</v>
      </c>
      <c r="AD129">
        <v>0</v>
      </c>
      <c r="AE129">
        <v>1</v>
      </c>
      <c r="BC129" t="s">
        <v>1144</v>
      </c>
      <c r="BD129" t="s">
        <v>1145</v>
      </c>
      <c r="BE129">
        <v>1</v>
      </c>
      <c r="BF129">
        <v>1</v>
      </c>
      <c r="BG129">
        <v>500</v>
      </c>
      <c r="BH129">
        <v>250</v>
      </c>
      <c r="BI129" t="s">
        <v>1161</v>
      </c>
      <c r="BL129">
        <v>2</v>
      </c>
      <c r="BM129">
        <v>3</v>
      </c>
      <c r="BN129">
        <v>1</v>
      </c>
      <c r="BP129" t="s">
        <v>1121</v>
      </c>
      <c r="BR129" t="s">
        <v>1143</v>
      </c>
      <c r="BS129">
        <v>0</v>
      </c>
      <c r="BT129">
        <v>0</v>
      </c>
      <c r="BU129">
        <v>1</v>
      </c>
      <c r="BV129">
        <v>0</v>
      </c>
      <c r="BX129" t="s">
        <v>1509</v>
      </c>
      <c r="BY129">
        <v>0</v>
      </c>
      <c r="BZ129">
        <v>0</v>
      </c>
      <c r="CA129">
        <v>0</v>
      </c>
      <c r="CB129">
        <v>0</v>
      </c>
      <c r="CC129">
        <v>0</v>
      </c>
      <c r="CD129">
        <v>1</v>
      </c>
      <c r="CE129">
        <v>1</v>
      </c>
      <c r="CF129">
        <v>0</v>
      </c>
      <c r="CG129">
        <v>0</v>
      </c>
      <c r="CH129">
        <v>0</v>
      </c>
      <c r="CI129">
        <v>0</v>
      </c>
      <c r="CL129" t="s">
        <v>1130</v>
      </c>
      <c r="CM129">
        <v>0</v>
      </c>
      <c r="CN129">
        <v>1</v>
      </c>
      <c r="CO129">
        <v>0</v>
      </c>
      <c r="CP129">
        <v>0</v>
      </c>
      <c r="CQ129" t="s">
        <v>1143</v>
      </c>
      <c r="CR129">
        <v>0</v>
      </c>
      <c r="CS129">
        <v>0</v>
      </c>
      <c r="CT129">
        <v>1</v>
      </c>
      <c r="CU129">
        <v>0</v>
      </c>
      <c r="CV129" t="s">
        <v>1227</v>
      </c>
      <c r="CW129">
        <v>1</v>
      </c>
      <c r="CX129">
        <v>0</v>
      </c>
      <c r="CY129">
        <v>0</v>
      </c>
      <c r="CZ129">
        <v>0</v>
      </c>
      <c r="DA129">
        <v>0</v>
      </c>
      <c r="DB129">
        <v>1</v>
      </c>
      <c r="DC129">
        <v>0</v>
      </c>
      <c r="DD129">
        <v>0</v>
      </c>
      <c r="DE129">
        <v>0</v>
      </c>
      <c r="DF129">
        <v>0</v>
      </c>
      <c r="DG129">
        <v>0</v>
      </c>
      <c r="DH129">
        <v>0</v>
      </c>
      <c r="ED129" t="s">
        <v>1123</v>
      </c>
      <c r="EE129">
        <v>0</v>
      </c>
      <c r="EF129">
        <v>0</v>
      </c>
      <c r="EG129">
        <v>0</v>
      </c>
      <c r="EH129">
        <v>0</v>
      </c>
      <c r="EI129">
        <v>1</v>
      </c>
      <c r="EJ129">
        <v>1</v>
      </c>
      <c r="IM129" t="s">
        <v>1255</v>
      </c>
      <c r="IN129">
        <v>0</v>
      </c>
      <c r="IO129">
        <v>0</v>
      </c>
      <c r="IP129">
        <v>0</v>
      </c>
      <c r="IQ129">
        <v>0</v>
      </c>
      <c r="IR129">
        <v>0</v>
      </c>
      <c r="IS129">
        <v>0</v>
      </c>
      <c r="IT129">
        <v>0</v>
      </c>
      <c r="IU129">
        <v>0</v>
      </c>
      <c r="IV129">
        <v>0</v>
      </c>
      <c r="IW129">
        <v>0</v>
      </c>
      <c r="IX129">
        <v>0</v>
      </c>
      <c r="IY129">
        <v>0</v>
      </c>
      <c r="IZ129">
        <v>1</v>
      </c>
      <c r="JA129">
        <v>0</v>
      </c>
      <c r="JB129">
        <v>0</v>
      </c>
      <c r="JC129">
        <v>0</v>
      </c>
      <c r="JD129">
        <v>1</v>
      </c>
      <c r="JE129">
        <v>3</v>
      </c>
      <c r="OA129" t="s">
        <v>1144</v>
      </c>
      <c r="OB129">
        <v>500</v>
      </c>
      <c r="OC129" t="s">
        <v>1161</v>
      </c>
      <c r="OF129">
        <v>30</v>
      </c>
      <c r="OG129">
        <v>2</v>
      </c>
      <c r="OH129">
        <v>0</v>
      </c>
      <c r="PE129" t="s">
        <v>1150</v>
      </c>
      <c r="QM129" t="s">
        <v>1147</v>
      </c>
      <c r="QN129">
        <v>1</v>
      </c>
      <c r="QO129">
        <v>0</v>
      </c>
      <c r="QP129">
        <v>0</v>
      </c>
      <c r="QQ129">
        <v>0</v>
      </c>
      <c r="AMM129" t="s">
        <v>1132</v>
      </c>
      <c r="AMN129">
        <v>1</v>
      </c>
      <c r="AMO129">
        <v>0</v>
      </c>
      <c r="AMP129">
        <v>0</v>
      </c>
      <c r="AMQ129">
        <v>1</v>
      </c>
      <c r="AMR129">
        <v>0</v>
      </c>
      <c r="AMS129">
        <v>0</v>
      </c>
      <c r="AMU129" t="s">
        <v>1151</v>
      </c>
      <c r="AMV129" t="s">
        <v>1150</v>
      </c>
      <c r="ANG129" t="s">
        <v>1429</v>
      </c>
      <c r="ANH129">
        <v>0</v>
      </c>
      <c r="ANI129">
        <v>0</v>
      </c>
      <c r="ANJ129">
        <v>0</v>
      </c>
      <c r="ANK129">
        <v>0</v>
      </c>
      <c r="ANL129">
        <v>0</v>
      </c>
      <c r="ANM129">
        <v>0</v>
      </c>
      <c r="ANN129">
        <v>0</v>
      </c>
      <c r="ANO129">
        <v>0</v>
      </c>
      <c r="ANP129">
        <v>1</v>
      </c>
      <c r="ANR129" t="s">
        <v>1271</v>
      </c>
      <c r="ANU129">
        <v>387933943</v>
      </c>
      <c r="ANV129" s="2">
        <v>44953.525185185194</v>
      </c>
      <c r="ANY129" t="s">
        <v>1137</v>
      </c>
      <c r="ANZ129" t="s">
        <v>1138</v>
      </c>
    </row>
    <row r="130" spans="1:490 1027:1066" x14ac:dyDescent="0.35">
      <c r="A130">
        <v>129</v>
      </c>
      <c r="B130" t="s">
        <v>1510</v>
      </c>
      <c r="C130" s="98">
        <v>44944</v>
      </c>
      <c r="D130" t="s">
        <v>1487</v>
      </c>
      <c r="E130" s="2">
        <v>44944.749136342587</v>
      </c>
      <c r="F130" s="2">
        <v>44944.75421697917</v>
      </c>
      <c r="G130" t="s">
        <v>1113</v>
      </c>
      <c r="J130" t="s">
        <v>1488</v>
      </c>
      <c r="K130" s="98">
        <v>44944</v>
      </c>
      <c r="L130" t="s">
        <v>1489</v>
      </c>
      <c r="M130" t="s">
        <v>1490</v>
      </c>
      <c r="N130" t="s">
        <v>1491</v>
      </c>
      <c r="O130" t="s">
        <v>1413</v>
      </c>
      <c r="R130" t="s">
        <v>1492</v>
      </c>
      <c r="S130" t="s">
        <v>1493</v>
      </c>
      <c r="U130" t="s">
        <v>1121</v>
      </c>
      <c r="W130" t="s">
        <v>1140</v>
      </c>
      <c r="Z130" t="s">
        <v>1123</v>
      </c>
      <c r="AA130">
        <v>0</v>
      </c>
      <c r="AB130">
        <v>0</v>
      </c>
      <c r="AC130">
        <v>0</v>
      </c>
      <c r="AD130">
        <v>1</v>
      </c>
      <c r="AE130">
        <v>1</v>
      </c>
      <c r="ED130" t="s">
        <v>1123</v>
      </c>
      <c r="EE130">
        <v>0</v>
      </c>
      <c r="EF130">
        <v>0</v>
      </c>
      <c r="EG130">
        <v>0</v>
      </c>
      <c r="EH130">
        <v>0</v>
      </c>
      <c r="EI130">
        <v>1</v>
      </c>
      <c r="EJ130">
        <v>1</v>
      </c>
      <c r="IM130" t="s">
        <v>1265</v>
      </c>
      <c r="IN130">
        <v>0</v>
      </c>
      <c r="IO130">
        <v>0</v>
      </c>
      <c r="IP130">
        <v>1</v>
      </c>
      <c r="IQ130">
        <v>0</v>
      </c>
      <c r="IR130">
        <v>0</v>
      </c>
      <c r="IS130">
        <v>0</v>
      </c>
      <c r="IT130">
        <v>0</v>
      </c>
      <c r="IU130">
        <v>0</v>
      </c>
      <c r="IV130">
        <v>0</v>
      </c>
      <c r="IW130">
        <v>0</v>
      </c>
      <c r="IX130">
        <v>0</v>
      </c>
      <c r="IY130">
        <v>0</v>
      </c>
      <c r="IZ130">
        <v>0</v>
      </c>
      <c r="JA130">
        <v>0</v>
      </c>
      <c r="JB130">
        <v>0</v>
      </c>
      <c r="JC130">
        <v>0</v>
      </c>
      <c r="JD130">
        <v>1</v>
      </c>
      <c r="JE130">
        <v>3</v>
      </c>
      <c r="KC130" t="s">
        <v>1144</v>
      </c>
      <c r="KD130" t="s">
        <v>1202</v>
      </c>
      <c r="KE130">
        <v>0</v>
      </c>
      <c r="KF130">
        <v>1</v>
      </c>
      <c r="KG130">
        <v>1</v>
      </c>
      <c r="KI130">
        <v>15750</v>
      </c>
      <c r="KJ130">
        <v>22500</v>
      </c>
      <c r="KK130" t="s">
        <v>1166</v>
      </c>
      <c r="KN130">
        <v>30</v>
      </c>
      <c r="KO130">
        <v>4</v>
      </c>
      <c r="KP130">
        <v>0</v>
      </c>
      <c r="PE130" t="s">
        <v>1121</v>
      </c>
      <c r="PG130" t="s">
        <v>1265</v>
      </c>
      <c r="PH130">
        <v>0</v>
      </c>
      <c r="PI130">
        <v>0</v>
      </c>
      <c r="PJ130">
        <v>1</v>
      </c>
      <c r="PK130">
        <v>0</v>
      </c>
      <c r="PL130">
        <v>0</v>
      </c>
      <c r="PM130">
        <v>0</v>
      </c>
      <c r="PN130">
        <v>0</v>
      </c>
      <c r="PO130">
        <v>0</v>
      </c>
      <c r="PP130">
        <v>0</v>
      </c>
      <c r="PQ130">
        <v>0</v>
      </c>
      <c r="PR130">
        <v>0</v>
      </c>
      <c r="PS130">
        <v>0</v>
      </c>
      <c r="PT130">
        <v>0</v>
      </c>
      <c r="PU130">
        <v>0</v>
      </c>
      <c r="PV130">
        <v>0</v>
      </c>
      <c r="PW130">
        <v>0</v>
      </c>
      <c r="PY130" t="s">
        <v>1511</v>
      </c>
      <c r="PZ130">
        <v>0</v>
      </c>
      <c r="QA130">
        <v>0</v>
      </c>
      <c r="QB130">
        <v>0</v>
      </c>
      <c r="QC130">
        <v>0</v>
      </c>
      <c r="QD130">
        <v>0</v>
      </c>
      <c r="QE130">
        <v>1</v>
      </c>
      <c r="QF130">
        <v>0</v>
      </c>
      <c r="QG130">
        <v>0</v>
      </c>
      <c r="QH130">
        <v>0</v>
      </c>
      <c r="QI130">
        <v>0</v>
      </c>
      <c r="QJ130">
        <v>0</v>
      </c>
      <c r="QM130" t="s">
        <v>1130</v>
      </c>
      <c r="QN130">
        <v>0</v>
      </c>
      <c r="QO130">
        <v>1</v>
      </c>
      <c r="QP130">
        <v>0</v>
      </c>
      <c r="QQ130">
        <v>0</v>
      </c>
      <c r="QR130" t="s">
        <v>1265</v>
      </c>
      <c r="QS130">
        <v>0</v>
      </c>
      <c r="QT130">
        <v>0</v>
      </c>
      <c r="QU130">
        <v>1</v>
      </c>
      <c r="QV130">
        <v>0</v>
      </c>
      <c r="QW130">
        <v>0</v>
      </c>
      <c r="QX130">
        <v>0</v>
      </c>
      <c r="QY130">
        <v>0</v>
      </c>
      <c r="QZ130">
        <v>0</v>
      </c>
      <c r="RA130">
        <v>0</v>
      </c>
      <c r="RB130">
        <v>0</v>
      </c>
      <c r="RC130">
        <v>0</v>
      </c>
      <c r="RD130">
        <v>0</v>
      </c>
      <c r="RE130">
        <v>0</v>
      </c>
      <c r="RF130">
        <v>0</v>
      </c>
      <c r="RG130">
        <v>0</v>
      </c>
      <c r="RH130">
        <v>0</v>
      </c>
      <c r="RI130" t="s">
        <v>1469</v>
      </c>
      <c r="RJ130">
        <v>1</v>
      </c>
      <c r="RK130">
        <v>0</v>
      </c>
      <c r="RL130">
        <v>0</v>
      </c>
      <c r="RM130">
        <v>0</v>
      </c>
      <c r="RN130">
        <v>0</v>
      </c>
      <c r="RO130">
        <v>1</v>
      </c>
      <c r="RP130">
        <v>0</v>
      </c>
      <c r="RQ130">
        <v>0</v>
      </c>
      <c r="RR130">
        <v>0</v>
      </c>
      <c r="RS130">
        <v>0</v>
      </c>
      <c r="RT130">
        <v>0</v>
      </c>
      <c r="RU130">
        <v>0</v>
      </c>
      <c r="AMM130" t="s">
        <v>1132</v>
      </c>
      <c r="AMN130">
        <v>1</v>
      </c>
      <c r="AMO130">
        <v>0</v>
      </c>
      <c r="AMP130">
        <v>0</v>
      </c>
      <c r="AMQ130">
        <v>1</v>
      </c>
      <c r="AMR130">
        <v>0</v>
      </c>
      <c r="AMS130">
        <v>0</v>
      </c>
      <c r="AMU130" t="s">
        <v>1133</v>
      </c>
      <c r="AMV130" t="s">
        <v>1150</v>
      </c>
      <c r="ANG130" t="s">
        <v>1429</v>
      </c>
      <c r="ANH130">
        <v>0</v>
      </c>
      <c r="ANI130">
        <v>0</v>
      </c>
      <c r="ANJ130">
        <v>0</v>
      </c>
      <c r="ANK130">
        <v>0</v>
      </c>
      <c r="ANL130">
        <v>0</v>
      </c>
      <c r="ANM130">
        <v>0</v>
      </c>
      <c r="ANN130">
        <v>0</v>
      </c>
      <c r="ANO130">
        <v>0</v>
      </c>
      <c r="ANP130">
        <v>1</v>
      </c>
      <c r="ANR130" t="s">
        <v>1271</v>
      </c>
      <c r="ANU130">
        <v>387933961</v>
      </c>
      <c r="ANV130" s="2">
        <v>44953.525219907402</v>
      </c>
      <c r="ANY130" t="s">
        <v>1137</v>
      </c>
      <c r="ANZ130" t="s">
        <v>1138</v>
      </c>
    </row>
    <row r="131" spans="1:490 1027:1066" x14ac:dyDescent="0.35">
      <c r="A131">
        <v>130</v>
      </c>
      <c r="B131" t="s">
        <v>1512</v>
      </c>
      <c r="C131" s="98">
        <v>44948</v>
      </c>
      <c r="D131" t="s">
        <v>1487</v>
      </c>
      <c r="E131" s="2">
        <v>44948.49623109954</v>
      </c>
      <c r="F131" s="2">
        <v>44948.503056168978</v>
      </c>
      <c r="G131" t="s">
        <v>1113</v>
      </c>
      <c r="J131" t="s">
        <v>1488</v>
      </c>
      <c r="K131" s="98">
        <v>44948</v>
      </c>
      <c r="L131" t="s">
        <v>1489</v>
      </c>
      <c r="M131" t="s">
        <v>1490</v>
      </c>
      <c r="N131" t="s">
        <v>1491</v>
      </c>
      <c r="O131" t="s">
        <v>1413</v>
      </c>
      <c r="R131" t="s">
        <v>1492</v>
      </c>
      <c r="S131" t="s">
        <v>1493</v>
      </c>
      <c r="U131" t="s">
        <v>1121</v>
      </c>
      <c r="W131" t="s">
        <v>1140</v>
      </c>
      <c r="Z131" t="s">
        <v>1123</v>
      </c>
      <c r="AA131">
        <v>0</v>
      </c>
      <c r="AB131">
        <v>0</v>
      </c>
      <c r="AC131">
        <v>0</v>
      </c>
      <c r="AD131">
        <v>1</v>
      </c>
      <c r="AE131">
        <v>1</v>
      </c>
      <c r="ED131" t="s">
        <v>1123</v>
      </c>
      <c r="EE131">
        <v>0</v>
      </c>
      <c r="EF131">
        <v>0</v>
      </c>
      <c r="EG131">
        <v>0</v>
      </c>
      <c r="EH131">
        <v>0</v>
      </c>
      <c r="EI131">
        <v>1</v>
      </c>
      <c r="EJ131">
        <v>1</v>
      </c>
      <c r="IM131" t="s">
        <v>1124</v>
      </c>
      <c r="IN131">
        <v>1</v>
      </c>
      <c r="IO131">
        <v>1</v>
      </c>
      <c r="IP131">
        <v>0</v>
      </c>
      <c r="IQ131">
        <v>0</v>
      </c>
      <c r="IR131">
        <v>0</v>
      </c>
      <c r="IS131">
        <v>0</v>
      </c>
      <c r="IT131">
        <v>0</v>
      </c>
      <c r="IU131">
        <v>0</v>
      </c>
      <c r="IV131">
        <v>0</v>
      </c>
      <c r="IW131">
        <v>0</v>
      </c>
      <c r="IX131">
        <v>0</v>
      </c>
      <c r="IY131">
        <v>0</v>
      </c>
      <c r="IZ131">
        <v>0</v>
      </c>
      <c r="JA131">
        <v>0</v>
      </c>
      <c r="JB131">
        <v>0</v>
      </c>
      <c r="JC131">
        <v>0</v>
      </c>
      <c r="JD131">
        <v>2</v>
      </c>
      <c r="JE131">
        <v>4</v>
      </c>
      <c r="JG131" t="s">
        <v>1144</v>
      </c>
      <c r="JH131">
        <v>1000</v>
      </c>
      <c r="JI131" t="s">
        <v>1166</v>
      </c>
      <c r="JL131">
        <v>21</v>
      </c>
      <c r="JM131">
        <v>7</v>
      </c>
      <c r="JN131">
        <v>0</v>
      </c>
      <c r="JP131" t="s">
        <v>1144</v>
      </c>
      <c r="JQ131" t="s">
        <v>1127</v>
      </c>
      <c r="JR131">
        <v>1</v>
      </c>
      <c r="JS131">
        <v>1</v>
      </c>
      <c r="JT131">
        <v>5000</v>
      </c>
      <c r="JU131">
        <v>100</v>
      </c>
      <c r="JV131" t="s">
        <v>1166</v>
      </c>
      <c r="JY131">
        <v>30</v>
      </c>
      <c r="JZ131">
        <v>7</v>
      </c>
      <c r="KA131">
        <v>0</v>
      </c>
      <c r="PE131" t="s">
        <v>1150</v>
      </c>
      <c r="QM131" t="s">
        <v>1147</v>
      </c>
      <c r="QN131">
        <v>1</v>
      </c>
      <c r="QO131">
        <v>0</v>
      </c>
      <c r="QP131">
        <v>0</v>
      </c>
      <c r="QQ131">
        <v>0</v>
      </c>
      <c r="AMM131" t="s">
        <v>1132</v>
      </c>
      <c r="AMN131">
        <v>1</v>
      </c>
      <c r="AMO131">
        <v>0</v>
      </c>
      <c r="AMP131">
        <v>0</v>
      </c>
      <c r="AMQ131">
        <v>1</v>
      </c>
      <c r="AMR131">
        <v>0</v>
      </c>
      <c r="AMS131">
        <v>0</v>
      </c>
      <c r="AMU131" t="s">
        <v>1151</v>
      </c>
      <c r="AMV131" t="s">
        <v>1150</v>
      </c>
      <c r="ANG131" t="s">
        <v>1429</v>
      </c>
      <c r="ANH131">
        <v>0</v>
      </c>
      <c r="ANI131">
        <v>0</v>
      </c>
      <c r="ANJ131">
        <v>0</v>
      </c>
      <c r="ANK131">
        <v>0</v>
      </c>
      <c r="ANL131">
        <v>0</v>
      </c>
      <c r="ANM131">
        <v>0</v>
      </c>
      <c r="ANN131">
        <v>0</v>
      </c>
      <c r="ANO131">
        <v>0</v>
      </c>
      <c r="ANP131">
        <v>1</v>
      </c>
      <c r="ANR131" t="s">
        <v>1271</v>
      </c>
      <c r="ANU131">
        <v>387934015</v>
      </c>
      <c r="ANV131" s="2">
        <v>44953.525289351848</v>
      </c>
      <c r="ANY131" t="s">
        <v>1137</v>
      </c>
      <c r="ANZ131" t="s">
        <v>1138</v>
      </c>
    </row>
    <row r="132" spans="1:490 1027:1066" x14ac:dyDescent="0.35">
      <c r="A132">
        <v>131</v>
      </c>
      <c r="B132" t="s">
        <v>1513</v>
      </c>
      <c r="C132" s="98">
        <v>44948</v>
      </c>
      <c r="D132" t="s">
        <v>1487</v>
      </c>
      <c r="E132" s="2">
        <v>44948.510085833332</v>
      </c>
      <c r="F132" s="2">
        <v>44948.521474398149</v>
      </c>
      <c r="G132" t="s">
        <v>1113</v>
      </c>
      <c r="J132" t="s">
        <v>1488</v>
      </c>
      <c r="K132" s="98">
        <v>44948</v>
      </c>
      <c r="L132" t="s">
        <v>1489</v>
      </c>
      <c r="M132" t="s">
        <v>1490</v>
      </c>
      <c r="N132" t="s">
        <v>1491</v>
      </c>
      <c r="O132" t="s">
        <v>1413</v>
      </c>
      <c r="R132" t="s">
        <v>1492</v>
      </c>
      <c r="S132" t="s">
        <v>1493</v>
      </c>
      <c r="U132" t="s">
        <v>1121</v>
      </c>
      <c r="W132" t="s">
        <v>1159</v>
      </c>
      <c r="Z132" t="s">
        <v>1123</v>
      </c>
      <c r="AA132">
        <v>0</v>
      </c>
      <c r="AB132">
        <v>0</v>
      </c>
      <c r="AC132">
        <v>0</v>
      </c>
      <c r="AD132">
        <v>1</v>
      </c>
      <c r="AE132">
        <v>1</v>
      </c>
      <c r="ED132" t="s">
        <v>1123</v>
      </c>
      <c r="EE132">
        <v>0</v>
      </c>
      <c r="EF132">
        <v>0</v>
      </c>
      <c r="EG132">
        <v>0</v>
      </c>
      <c r="EH132">
        <v>0</v>
      </c>
      <c r="EI132">
        <v>1</v>
      </c>
      <c r="EJ132">
        <v>1</v>
      </c>
      <c r="IM132" t="s">
        <v>1514</v>
      </c>
      <c r="IN132">
        <v>0</v>
      </c>
      <c r="IO132">
        <v>0</v>
      </c>
      <c r="IP132">
        <v>0</v>
      </c>
      <c r="IQ132">
        <v>0</v>
      </c>
      <c r="IR132">
        <v>0</v>
      </c>
      <c r="IS132">
        <v>1</v>
      </c>
      <c r="IT132">
        <v>1</v>
      </c>
      <c r="IU132">
        <v>1</v>
      </c>
      <c r="IV132">
        <v>0</v>
      </c>
      <c r="IW132">
        <v>0</v>
      </c>
      <c r="IX132">
        <v>0</v>
      </c>
      <c r="IY132">
        <v>0</v>
      </c>
      <c r="IZ132">
        <v>1</v>
      </c>
      <c r="JA132">
        <v>0</v>
      </c>
      <c r="JB132">
        <v>0</v>
      </c>
      <c r="JC132">
        <v>0</v>
      </c>
      <c r="JD132">
        <v>4</v>
      </c>
      <c r="JE132">
        <v>6</v>
      </c>
      <c r="LJ132" t="s">
        <v>1144</v>
      </c>
      <c r="LK132">
        <v>450</v>
      </c>
      <c r="LL132" t="s">
        <v>1166</v>
      </c>
      <c r="LO132">
        <v>21</v>
      </c>
      <c r="LP132">
        <v>2</v>
      </c>
      <c r="LQ132">
        <v>0</v>
      </c>
      <c r="LS132" t="s">
        <v>1144</v>
      </c>
      <c r="LT132">
        <v>200</v>
      </c>
      <c r="LU132" t="s">
        <v>1166</v>
      </c>
      <c r="LX132">
        <v>21</v>
      </c>
      <c r="LY132">
        <v>3</v>
      </c>
      <c r="LZ132">
        <v>0</v>
      </c>
      <c r="MB132" t="s">
        <v>1144</v>
      </c>
      <c r="MC132" t="s">
        <v>1515</v>
      </c>
      <c r="MD132">
        <v>0</v>
      </c>
      <c r="ME132">
        <v>1</v>
      </c>
      <c r="MF132">
        <v>1</v>
      </c>
      <c r="MH132">
        <v>1500</v>
      </c>
      <c r="MI132">
        <v>2000</v>
      </c>
      <c r="MJ132" t="s">
        <v>1218</v>
      </c>
      <c r="MM132">
        <v>14</v>
      </c>
      <c r="MN132">
        <v>7</v>
      </c>
      <c r="MO132">
        <v>0</v>
      </c>
      <c r="OA132" t="s">
        <v>1144</v>
      </c>
      <c r="OB132">
        <v>1500</v>
      </c>
      <c r="OC132" t="s">
        <v>1161</v>
      </c>
      <c r="OF132">
        <v>14</v>
      </c>
      <c r="OG132">
        <v>4</v>
      </c>
      <c r="OH132">
        <v>0</v>
      </c>
      <c r="PE132" t="s">
        <v>1150</v>
      </c>
      <c r="QM132" t="s">
        <v>1147</v>
      </c>
      <c r="QN132">
        <v>1</v>
      </c>
      <c r="QO132">
        <v>0</v>
      </c>
      <c r="QP132">
        <v>0</v>
      </c>
      <c r="QQ132">
        <v>0</v>
      </c>
      <c r="AMM132" t="s">
        <v>1132</v>
      </c>
      <c r="AMN132">
        <v>1</v>
      </c>
      <c r="AMO132">
        <v>0</v>
      </c>
      <c r="AMP132">
        <v>0</v>
      </c>
      <c r="AMQ132">
        <v>1</v>
      </c>
      <c r="AMR132">
        <v>0</v>
      </c>
      <c r="AMS132">
        <v>0</v>
      </c>
      <c r="AMU132" t="s">
        <v>1151</v>
      </c>
      <c r="AMV132" t="s">
        <v>1150</v>
      </c>
      <c r="ANG132" t="s">
        <v>1429</v>
      </c>
      <c r="ANH132">
        <v>0</v>
      </c>
      <c r="ANI132">
        <v>0</v>
      </c>
      <c r="ANJ132">
        <v>0</v>
      </c>
      <c r="ANK132">
        <v>0</v>
      </c>
      <c r="ANL132">
        <v>0</v>
      </c>
      <c r="ANM132">
        <v>0</v>
      </c>
      <c r="ANN132">
        <v>0</v>
      </c>
      <c r="ANO132">
        <v>0</v>
      </c>
      <c r="ANP132">
        <v>1</v>
      </c>
      <c r="ANR132" t="s">
        <v>1271</v>
      </c>
      <c r="ANU132">
        <v>387934043</v>
      </c>
      <c r="ANV132" s="2">
        <v>44953.525324074071</v>
      </c>
      <c r="ANY132" t="s">
        <v>1137</v>
      </c>
      <c r="ANZ132" t="s">
        <v>1138</v>
      </c>
    </row>
    <row r="133" spans="1:490 1027:1066" x14ac:dyDescent="0.35">
      <c r="A133">
        <v>132</v>
      </c>
      <c r="B133" t="s">
        <v>1516</v>
      </c>
      <c r="C133" s="98">
        <v>44948</v>
      </c>
      <c r="D133" t="s">
        <v>1487</v>
      </c>
      <c r="E133" s="2">
        <v>44948.526452384263</v>
      </c>
      <c r="F133" s="2">
        <v>44948.534621562503</v>
      </c>
      <c r="G133" t="s">
        <v>1113</v>
      </c>
      <c r="J133" t="s">
        <v>1488</v>
      </c>
      <c r="K133" s="98">
        <v>44948</v>
      </c>
      <c r="L133" t="s">
        <v>1489</v>
      </c>
      <c r="M133" t="s">
        <v>1490</v>
      </c>
      <c r="N133" t="s">
        <v>1491</v>
      </c>
      <c r="O133" t="s">
        <v>1413</v>
      </c>
      <c r="R133" t="s">
        <v>1492</v>
      </c>
      <c r="S133" t="s">
        <v>1493</v>
      </c>
      <c r="U133" t="s">
        <v>1121</v>
      </c>
      <c r="W133" t="s">
        <v>1159</v>
      </c>
      <c r="Z133" t="s">
        <v>1123</v>
      </c>
      <c r="AA133">
        <v>0</v>
      </c>
      <c r="AB133">
        <v>0</v>
      </c>
      <c r="AC133">
        <v>0</v>
      </c>
      <c r="AD133">
        <v>1</v>
      </c>
      <c r="AE133">
        <v>1</v>
      </c>
      <c r="ED133" t="s">
        <v>1148</v>
      </c>
      <c r="EE133">
        <v>1</v>
      </c>
      <c r="EF133">
        <v>0</v>
      </c>
      <c r="EG133">
        <v>0</v>
      </c>
      <c r="EH133">
        <v>0</v>
      </c>
      <c r="EI133">
        <v>0</v>
      </c>
      <c r="EJ133">
        <v>1</v>
      </c>
      <c r="EL133" t="s">
        <v>1144</v>
      </c>
      <c r="EM133">
        <v>5000</v>
      </c>
      <c r="EN133" t="s">
        <v>1166</v>
      </c>
      <c r="EQ133">
        <v>30</v>
      </c>
      <c r="ER133">
        <v>3</v>
      </c>
      <c r="ES133">
        <v>0</v>
      </c>
      <c r="FV133" t="s">
        <v>1150</v>
      </c>
      <c r="GS133" t="s">
        <v>1147</v>
      </c>
      <c r="GT133">
        <v>1</v>
      </c>
      <c r="GU133">
        <v>0</v>
      </c>
      <c r="GV133">
        <v>0</v>
      </c>
      <c r="GW133">
        <v>0</v>
      </c>
      <c r="IM133" t="s">
        <v>1517</v>
      </c>
      <c r="IN133">
        <v>0</v>
      </c>
      <c r="IO133">
        <v>0</v>
      </c>
      <c r="IP133">
        <v>0</v>
      </c>
      <c r="IQ133">
        <v>0</v>
      </c>
      <c r="IR133">
        <v>0</v>
      </c>
      <c r="IS133">
        <v>1</v>
      </c>
      <c r="IT133">
        <v>1</v>
      </c>
      <c r="IU133">
        <v>1</v>
      </c>
      <c r="IV133">
        <v>0</v>
      </c>
      <c r="IW133">
        <v>0</v>
      </c>
      <c r="IX133">
        <v>0</v>
      </c>
      <c r="IY133">
        <v>0</v>
      </c>
      <c r="IZ133">
        <v>0</v>
      </c>
      <c r="JA133">
        <v>0</v>
      </c>
      <c r="JB133">
        <v>0</v>
      </c>
      <c r="JC133">
        <v>0</v>
      </c>
      <c r="JD133">
        <v>3</v>
      </c>
      <c r="JE133">
        <v>5</v>
      </c>
      <c r="LJ133" t="s">
        <v>1144</v>
      </c>
      <c r="LK133">
        <v>500</v>
      </c>
      <c r="LL133" t="s">
        <v>1166</v>
      </c>
      <c r="LO133">
        <v>30</v>
      </c>
      <c r="LP133">
        <v>3</v>
      </c>
      <c r="LQ133">
        <v>0</v>
      </c>
      <c r="LS133" t="s">
        <v>1144</v>
      </c>
      <c r="LT133">
        <v>200</v>
      </c>
      <c r="LU133" t="s">
        <v>1161</v>
      </c>
      <c r="LX133">
        <v>30</v>
      </c>
      <c r="LY133">
        <v>3</v>
      </c>
      <c r="LZ133">
        <v>0</v>
      </c>
      <c r="MB133" t="s">
        <v>1144</v>
      </c>
      <c r="MC133" t="s">
        <v>1515</v>
      </c>
      <c r="MD133">
        <v>0</v>
      </c>
      <c r="ME133">
        <v>1</v>
      </c>
      <c r="MF133">
        <v>1</v>
      </c>
      <c r="MH133">
        <v>1250</v>
      </c>
      <c r="MI133">
        <v>1750</v>
      </c>
      <c r="MJ133" t="s">
        <v>1166</v>
      </c>
      <c r="MM133">
        <v>21</v>
      </c>
      <c r="MN133">
        <v>3</v>
      </c>
      <c r="MO133">
        <v>0</v>
      </c>
      <c r="PE133" t="s">
        <v>1150</v>
      </c>
      <c r="QM133" t="s">
        <v>1147</v>
      </c>
      <c r="QN133">
        <v>1</v>
      </c>
      <c r="QO133">
        <v>0</v>
      </c>
      <c r="QP133">
        <v>0</v>
      </c>
      <c r="QQ133">
        <v>0</v>
      </c>
      <c r="AMM133" t="s">
        <v>1132</v>
      </c>
      <c r="AMN133">
        <v>1</v>
      </c>
      <c r="AMO133">
        <v>0</v>
      </c>
      <c r="AMP133">
        <v>0</v>
      </c>
      <c r="AMQ133">
        <v>1</v>
      </c>
      <c r="AMR133">
        <v>0</v>
      </c>
      <c r="AMS133">
        <v>0</v>
      </c>
      <c r="AMU133" t="s">
        <v>1151</v>
      </c>
      <c r="AMV133" t="s">
        <v>1121</v>
      </c>
      <c r="AMW133" t="s">
        <v>1518</v>
      </c>
      <c r="AMX133">
        <v>0</v>
      </c>
      <c r="AMY133">
        <v>1</v>
      </c>
      <c r="AMZ133">
        <v>0</v>
      </c>
      <c r="ANA133">
        <v>0</v>
      </c>
      <c r="ANB133">
        <v>0</v>
      </c>
      <c r="ANC133">
        <v>0</v>
      </c>
      <c r="AND133">
        <v>0</v>
      </c>
      <c r="ANE133">
        <v>0</v>
      </c>
      <c r="ANG133" t="s">
        <v>1453</v>
      </c>
      <c r="ANH133">
        <v>1</v>
      </c>
      <c r="ANI133">
        <v>0</v>
      </c>
      <c r="ANJ133">
        <v>0</v>
      </c>
      <c r="ANK133">
        <v>0</v>
      </c>
      <c r="ANL133">
        <v>0</v>
      </c>
      <c r="ANM133">
        <v>0</v>
      </c>
      <c r="ANN133">
        <v>0</v>
      </c>
      <c r="ANO133">
        <v>0</v>
      </c>
      <c r="ANP133">
        <v>0</v>
      </c>
      <c r="ANR133" t="s">
        <v>1271</v>
      </c>
      <c r="ANU133">
        <v>387934077</v>
      </c>
      <c r="ANV133" s="2">
        <v>44953.525358796287</v>
      </c>
      <c r="ANY133" t="s">
        <v>1137</v>
      </c>
      <c r="ANZ133" t="s">
        <v>1138</v>
      </c>
    </row>
    <row r="134" spans="1:490 1027:1066" x14ac:dyDescent="0.35">
      <c r="A134">
        <v>133</v>
      </c>
      <c r="B134" t="s">
        <v>1519</v>
      </c>
      <c r="C134" s="98">
        <v>44948</v>
      </c>
      <c r="D134" t="s">
        <v>1487</v>
      </c>
      <c r="E134" s="2">
        <v>44948.541927789352</v>
      </c>
      <c r="F134" s="2">
        <v>44948.546927557873</v>
      </c>
      <c r="G134" t="s">
        <v>1113</v>
      </c>
      <c r="J134" t="s">
        <v>1488</v>
      </c>
      <c r="K134" s="98">
        <v>44948</v>
      </c>
      <c r="L134" t="s">
        <v>1489</v>
      </c>
      <c r="M134" t="s">
        <v>1490</v>
      </c>
      <c r="N134" t="s">
        <v>1491</v>
      </c>
      <c r="O134" t="s">
        <v>1413</v>
      </c>
      <c r="R134" t="s">
        <v>1492</v>
      </c>
      <c r="S134" t="s">
        <v>1493</v>
      </c>
      <c r="U134" t="s">
        <v>1121</v>
      </c>
      <c r="W134" t="s">
        <v>1159</v>
      </c>
      <c r="Z134" t="s">
        <v>1123</v>
      </c>
      <c r="AA134">
        <v>0</v>
      </c>
      <c r="AB134">
        <v>0</v>
      </c>
      <c r="AC134">
        <v>0</v>
      </c>
      <c r="AD134">
        <v>1</v>
      </c>
      <c r="AE134">
        <v>1</v>
      </c>
      <c r="ED134" t="s">
        <v>1123</v>
      </c>
      <c r="EE134">
        <v>0</v>
      </c>
      <c r="EF134">
        <v>0</v>
      </c>
      <c r="EG134">
        <v>0</v>
      </c>
      <c r="EH134">
        <v>0</v>
      </c>
      <c r="EI134">
        <v>1</v>
      </c>
      <c r="EJ134">
        <v>1</v>
      </c>
      <c r="IM134" t="s">
        <v>1163</v>
      </c>
      <c r="IN134">
        <v>0</v>
      </c>
      <c r="IO134">
        <v>0</v>
      </c>
      <c r="IP134">
        <v>0</v>
      </c>
      <c r="IQ134">
        <v>1</v>
      </c>
      <c r="IR134">
        <v>1</v>
      </c>
      <c r="IS134">
        <v>0</v>
      </c>
      <c r="IT134">
        <v>0</v>
      </c>
      <c r="IU134">
        <v>0</v>
      </c>
      <c r="IV134">
        <v>0</v>
      </c>
      <c r="IW134">
        <v>0</v>
      </c>
      <c r="IX134">
        <v>0</v>
      </c>
      <c r="IY134">
        <v>0</v>
      </c>
      <c r="IZ134">
        <v>0</v>
      </c>
      <c r="JA134">
        <v>0</v>
      </c>
      <c r="JB134">
        <v>0</v>
      </c>
      <c r="JC134">
        <v>0</v>
      </c>
      <c r="JD134">
        <v>2</v>
      </c>
      <c r="JE134">
        <v>4</v>
      </c>
      <c r="KR134" t="s">
        <v>1144</v>
      </c>
      <c r="KS134">
        <v>7000</v>
      </c>
      <c r="KT134" t="s">
        <v>1166</v>
      </c>
      <c r="KW134">
        <v>21</v>
      </c>
      <c r="KX134">
        <v>3</v>
      </c>
      <c r="KY134">
        <v>0</v>
      </c>
      <c r="LA134" t="s">
        <v>1144</v>
      </c>
      <c r="LB134">
        <v>6000</v>
      </c>
      <c r="LC134" t="s">
        <v>1166</v>
      </c>
      <c r="LF134">
        <v>14</v>
      </c>
      <c r="LG134">
        <v>3</v>
      </c>
      <c r="LH134">
        <v>0</v>
      </c>
      <c r="PE134" t="s">
        <v>1150</v>
      </c>
      <c r="QM134" t="s">
        <v>1130</v>
      </c>
      <c r="QN134">
        <v>0</v>
      </c>
      <c r="QO134">
        <v>1</v>
      </c>
      <c r="QP134">
        <v>0</v>
      </c>
      <c r="QQ134">
        <v>0</v>
      </c>
      <c r="QR134" t="s">
        <v>1163</v>
      </c>
      <c r="QS134">
        <v>0</v>
      </c>
      <c r="QT134">
        <v>0</v>
      </c>
      <c r="QU134">
        <v>0</v>
      </c>
      <c r="QV134">
        <v>1</v>
      </c>
      <c r="QW134">
        <v>1</v>
      </c>
      <c r="QX134">
        <v>0</v>
      </c>
      <c r="QY134">
        <v>0</v>
      </c>
      <c r="QZ134">
        <v>0</v>
      </c>
      <c r="RA134">
        <v>0</v>
      </c>
      <c r="RB134">
        <v>0</v>
      </c>
      <c r="RC134">
        <v>0</v>
      </c>
      <c r="RD134">
        <v>0</v>
      </c>
      <c r="RE134">
        <v>0</v>
      </c>
      <c r="RF134">
        <v>0</v>
      </c>
      <c r="RG134">
        <v>0</v>
      </c>
      <c r="RH134">
        <v>0</v>
      </c>
      <c r="RI134" t="s">
        <v>1465</v>
      </c>
      <c r="RJ134">
        <v>0</v>
      </c>
      <c r="RK134">
        <v>0</v>
      </c>
      <c r="RL134">
        <v>0</v>
      </c>
      <c r="RM134">
        <v>0</v>
      </c>
      <c r="RN134">
        <v>0</v>
      </c>
      <c r="RO134">
        <v>0</v>
      </c>
      <c r="RP134">
        <v>0</v>
      </c>
      <c r="RQ134">
        <v>0</v>
      </c>
      <c r="RR134">
        <v>0</v>
      </c>
      <c r="RS134">
        <v>0</v>
      </c>
      <c r="RT134">
        <v>1</v>
      </c>
      <c r="RU134">
        <v>0</v>
      </c>
      <c r="RV134" t="s">
        <v>1520</v>
      </c>
      <c r="AMM134" t="s">
        <v>1132</v>
      </c>
      <c r="AMN134">
        <v>1</v>
      </c>
      <c r="AMO134">
        <v>0</v>
      </c>
      <c r="AMP134">
        <v>0</v>
      </c>
      <c r="AMQ134">
        <v>1</v>
      </c>
      <c r="AMR134">
        <v>0</v>
      </c>
      <c r="AMS134">
        <v>0</v>
      </c>
      <c r="AMU134" t="s">
        <v>1151</v>
      </c>
      <c r="AMV134" t="s">
        <v>1150</v>
      </c>
      <c r="ANG134" t="s">
        <v>1429</v>
      </c>
      <c r="ANH134">
        <v>0</v>
      </c>
      <c r="ANI134">
        <v>0</v>
      </c>
      <c r="ANJ134">
        <v>0</v>
      </c>
      <c r="ANK134">
        <v>0</v>
      </c>
      <c r="ANL134">
        <v>0</v>
      </c>
      <c r="ANM134">
        <v>0</v>
      </c>
      <c r="ANN134">
        <v>0</v>
      </c>
      <c r="ANO134">
        <v>0</v>
      </c>
      <c r="ANP134">
        <v>1</v>
      </c>
      <c r="ANR134" t="s">
        <v>1271</v>
      </c>
      <c r="ANU134">
        <v>387934197</v>
      </c>
      <c r="ANV134" s="2">
        <v>44953.525497685187</v>
      </c>
      <c r="ANY134" t="s">
        <v>1137</v>
      </c>
      <c r="ANZ134" t="s">
        <v>1138</v>
      </c>
    </row>
    <row r="135" spans="1:490 1027:1066" x14ac:dyDescent="0.35">
      <c r="A135">
        <v>134</v>
      </c>
      <c r="B135" t="s">
        <v>1521</v>
      </c>
      <c r="C135" s="98">
        <v>44951</v>
      </c>
      <c r="D135" t="s">
        <v>1487</v>
      </c>
      <c r="E135" s="2">
        <v>44951.442448703703</v>
      </c>
      <c r="F135" s="2">
        <v>44951.448386898148</v>
      </c>
      <c r="G135" t="s">
        <v>1113</v>
      </c>
      <c r="J135" t="s">
        <v>1488</v>
      </c>
      <c r="K135" s="98">
        <v>44951</v>
      </c>
      <c r="L135" t="s">
        <v>1489</v>
      </c>
      <c r="M135" t="s">
        <v>1490</v>
      </c>
      <c r="N135" t="s">
        <v>1491</v>
      </c>
      <c r="O135" t="s">
        <v>1413</v>
      </c>
      <c r="R135" t="s">
        <v>1492</v>
      </c>
      <c r="S135" t="s">
        <v>1493</v>
      </c>
      <c r="U135" t="s">
        <v>1121</v>
      </c>
      <c r="W135" t="s">
        <v>1159</v>
      </c>
      <c r="Z135" t="s">
        <v>1123</v>
      </c>
      <c r="AA135">
        <v>0</v>
      </c>
      <c r="AB135">
        <v>0</v>
      </c>
      <c r="AC135">
        <v>0</v>
      </c>
      <c r="AD135">
        <v>1</v>
      </c>
      <c r="AE135">
        <v>1</v>
      </c>
      <c r="ED135" t="s">
        <v>1123</v>
      </c>
      <c r="EE135">
        <v>0</v>
      </c>
      <c r="EF135">
        <v>0</v>
      </c>
      <c r="EG135">
        <v>0</v>
      </c>
      <c r="EH135">
        <v>0</v>
      </c>
      <c r="EI135">
        <v>1</v>
      </c>
      <c r="EJ135">
        <v>1</v>
      </c>
      <c r="IM135" t="s">
        <v>1223</v>
      </c>
      <c r="IN135">
        <v>0</v>
      </c>
      <c r="IO135">
        <v>1</v>
      </c>
      <c r="IP135">
        <v>0</v>
      </c>
      <c r="IQ135">
        <v>0</v>
      </c>
      <c r="IR135">
        <v>0</v>
      </c>
      <c r="IS135">
        <v>0</v>
      </c>
      <c r="IT135">
        <v>0</v>
      </c>
      <c r="IU135">
        <v>0</v>
      </c>
      <c r="IV135">
        <v>0</v>
      </c>
      <c r="IW135">
        <v>0</v>
      </c>
      <c r="IX135">
        <v>0</v>
      </c>
      <c r="IY135">
        <v>0</v>
      </c>
      <c r="IZ135">
        <v>0</v>
      </c>
      <c r="JA135">
        <v>0</v>
      </c>
      <c r="JB135">
        <v>0</v>
      </c>
      <c r="JC135">
        <v>0</v>
      </c>
      <c r="JD135">
        <v>1</v>
      </c>
      <c r="JE135">
        <v>3</v>
      </c>
      <c r="JP135" t="s">
        <v>1144</v>
      </c>
      <c r="JQ135" t="s">
        <v>1127</v>
      </c>
      <c r="JR135">
        <v>1</v>
      </c>
      <c r="JS135">
        <v>1</v>
      </c>
      <c r="JT135">
        <v>7000</v>
      </c>
      <c r="JU135">
        <v>100</v>
      </c>
      <c r="JV135" t="s">
        <v>1166</v>
      </c>
      <c r="JY135">
        <v>4</v>
      </c>
      <c r="JZ135">
        <v>2</v>
      </c>
      <c r="KA135">
        <v>0</v>
      </c>
      <c r="PE135" t="s">
        <v>1150</v>
      </c>
      <c r="QM135" t="s">
        <v>1147</v>
      </c>
      <c r="QN135">
        <v>1</v>
      </c>
      <c r="QO135">
        <v>0</v>
      </c>
      <c r="QP135">
        <v>0</v>
      </c>
      <c r="QQ135">
        <v>0</v>
      </c>
      <c r="AMM135" t="s">
        <v>1132</v>
      </c>
      <c r="AMN135">
        <v>1</v>
      </c>
      <c r="AMO135">
        <v>0</v>
      </c>
      <c r="AMP135">
        <v>0</v>
      </c>
      <c r="AMQ135">
        <v>1</v>
      </c>
      <c r="AMR135">
        <v>0</v>
      </c>
      <c r="AMS135">
        <v>0</v>
      </c>
      <c r="AMU135" t="s">
        <v>1178</v>
      </c>
      <c r="AMV135" t="s">
        <v>1150</v>
      </c>
      <c r="ANG135" t="s">
        <v>1429</v>
      </c>
      <c r="ANH135">
        <v>0</v>
      </c>
      <c r="ANI135">
        <v>0</v>
      </c>
      <c r="ANJ135">
        <v>0</v>
      </c>
      <c r="ANK135">
        <v>0</v>
      </c>
      <c r="ANL135">
        <v>0</v>
      </c>
      <c r="ANM135">
        <v>0</v>
      </c>
      <c r="ANN135">
        <v>0</v>
      </c>
      <c r="ANO135">
        <v>0</v>
      </c>
      <c r="ANP135">
        <v>1</v>
      </c>
      <c r="ANR135" t="s">
        <v>1271</v>
      </c>
      <c r="ANU135">
        <v>387934234</v>
      </c>
      <c r="ANV135" s="2">
        <v>44953.52553240741</v>
      </c>
      <c r="ANY135" t="s">
        <v>1137</v>
      </c>
      <c r="ANZ135" t="s">
        <v>1138</v>
      </c>
    </row>
    <row r="136" spans="1:490 1027:1066" x14ac:dyDescent="0.35">
      <c r="A136">
        <v>135</v>
      </c>
      <c r="B136" t="s">
        <v>1522</v>
      </c>
      <c r="C136" s="98">
        <v>44951</v>
      </c>
      <c r="D136" t="s">
        <v>1487</v>
      </c>
      <c r="E136" s="2">
        <v>44951.454725833333</v>
      </c>
      <c r="F136" s="2">
        <v>44951.457649571763</v>
      </c>
      <c r="G136" t="s">
        <v>1113</v>
      </c>
      <c r="J136" t="s">
        <v>1488</v>
      </c>
      <c r="K136" s="98">
        <v>44951</v>
      </c>
      <c r="L136" t="s">
        <v>1489</v>
      </c>
      <c r="M136" t="s">
        <v>1490</v>
      </c>
      <c r="N136" t="s">
        <v>1491</v>
      </c>
      <c r="O136" t="s">
        <v>1413</v>
      </c>
      <c r="R136" t="s">
        <v>1492</v>
      </c>
      <c r="S136" t="s">
        <v>1493</v>
      </c>
      <c r="U136" t="s">
        <v>1121</v>
      </c>
      <c r="W136" t="s">
        <v>1159</v>
      </c>
      <c r="Z136" t="s">
        <v>1123</v>
      </c>
      <c r="AA136">
        <v>0</v>
      </c>
      <c r="AB136">
        <v>0</v>
      </c>
      <c r="AC136">
        <v>0</v>
      </c>
      <c r="AD136">
        <v>1</v>
      </c>
      <c r="AE136">
        <v>1</v>
      </c>
      <c r="ED136" t="s">
        <v>1123</v>
      </c>
      <c r="EE136">
        <v>0</v>
      </c>
      <c r="EF136">
        <v>0</v>
      </c>
      <c r="EG136">
        <v>0</v>
      </c>
      <c r="EH136">
        <v>0</v>
      </c>
      <c r="EI136">
        <v>1</v>
      </c>
      <c r="EJ136">
        <v>1</v>
      </c>
      <c r="IM136" t="s">
        <v>1154</v>
      </c>
      <c r="IN136">
        <v>1</v>
      </c>
      <c r="IO136">
        <v>0</v>
      </c>
      <c r="IP136">
        <v>0</v>
      </c>
      <c r="IQ136">
        <v>0</v>
      </c>
      <c r="IR136">
        <v>0</v>
      </c>
      <c r="IS136">
        <v>0</v>
      </c>
      <c r="IT136">
        <v>0</v>
      </c>
      <c r="IU136">
        <v>0</v>
      </c>
      <c r="IV136">
        <v>0</v>
      </c>
      <c r="IW136">
        <v>0</v>
      </c>
      <c r="IX136">
        <v>0</v>
      </c>
      <c r="IY136">
        <v>0</v>
      </c>
      <c r="IZ136">
        <v>0</v>
      </c>
      <c r="JA136">
        <v>0</v>
      </c>
      <c r="JB136">
        <v>0</v>
      </c>
      <c r="JC136">
        <v>0</v>
      </c>
      <c r="JD136">
        <v>1</v>
      </c>
      <c r="JE136">
        <v>3</v>
      </c>
      <c r="JG136" t="s">
        <v>1144</v>
      </c>
      <c r="JH136">
        <v>500</v>
      </c>
      <c r="JI136" t="s">
        <v>1126</v>
      </c>
      <c r="JL136">
        <v>21</v>
      </c>
      <c r="JM136">
        <v>3</v>
      </c>
      <c r="JN136">
        <v>0</v>
      </c>
      <c r="PE136" t="s">
        <v>1150</v>
      </c>
      <c r="QM136" t="s">
        <v>1147</v>
      </c>
      <c r="QN136">
        <v>1</v>
      </c>
      <c r="QO136">
        <v>0</v>
      </c>
      <c r="QP136">
        <v>0</v>
      </c>
      <c r="QQ136">
        <v>0</v>
      </c>
      <c r="AMM136" t="s">
        <v>1219</v>
      </c>
      <c r="AMN136">
        <v>1</v>
      </c>
      <c r="AMO136">
        <v>0</v>
      </c>
      <c r="AMP136">
        <v>0</v>
      </c>
      <c r="AMQ136">
        <v>0</v>
      </c>
      <c r="AMR136">
        <v>0</v>
      </c>
      <c r="AMS136">
        <v>0</v>
      </c>
      <c r="AMU136" t="s">
        <v>1151</v>
      </c>
      <c r="AMV136" t="s">
        <v>1150</v>
      </c>
      <c r="ANG136" t="s">
        <v>1429</v>
      </c>
      <c r="ANH136">
        <v>0</v>
      </c>
      <c r="ANI136">
        <v>0</v>
      </c>
      <c r="ANJ136">
        <v>0</v>
      </c>
      <c r="ANK136">
        <v>0</v>
      </c>
      <c r="ANL136">
        <v>0</v>
      </c>
      <c r="ANM136">
        <v>0</v>
      </c>
      <c r="ANN136">
        <v>0</v>
      </c>
      <c r="ANO136">
        <v>0</v>
      </c>
      <c r="ANP136">
        <v>1</v>
      </c>
      <c r="ANR136" t="s">
        <v>1271</v>
      </c>
      <c r="ANU136">
        <v>387934266</v>
      </c>
      <c r="ANV136" s="2">
        <v>44953.525567129633</v>
      </c>
      <c r="ANY136" t="s">
        <v>1137</v>
      </c>
      <c r="ANZ136" t="s">
        <v>1138</v>
      </c>
    </row>
    <row r="137" spans="1:490 1027:1066" x14ac:dyDescent="0.35">
      <c r="A137">
        <v>136</v>
      </c>
      <c r="B137" t="s">
        <v>1523</v>
      </c>
      <c r="C137" s="98">
        <v>44951</v>
      </c>
      <c r="D137" t="s">
        <v>1487</v>
      </c>
      <c r="E137" s="2">
        <v>44951.459632453698</v>
      </c>
      <c r="F137" s="2">
        <v>44951.463820717589</v>
      </c>
      <c r="G137" t="s">
        <v>1113</v>
      </c>
      <c r="J137" t="s">
        <v>1488</v>
      </c>
      <c r="K137" s="98">
        <v>44951</v>
      </c>
      <c r="L137" t="s">
        <v>1489</v>
      </c>
      <c r="M137" t="s">
        <v>1490</v>
      </c>
      <c r="N137" t="s">
        <v>1491</v>
      </c>
      <c r="O137" t="s">
        <v>1413</v>
      </c>
      <c r="R137" t="s">
        <v>1492</v>
      </c>
      <c r="S137" t="s">
        <v>1493</v>
      </c>
      <c r="U137" t="s">
        <v>1121</v>
      </c>
      <c r="W137" t="s">
        <v>1159</v>
      </c>
      <c r="Z137" t="s">
        <v>1123</v>
      </c>
      <c r="AA137">
        <v>0</v>
      </c>
      <c r="AB137">
        <v>0</v>
      </c>
      <c r="AC137">
        <v>0</v>
      </c>
      <c r="AD137">
        <v>1</v>
      </c>
      <c r="AE137">
        <v>1</v>
      </c>
      <c r="ED137" t="s">
        <v>1123</v>
      </c>
      <c r="EE137">
        <v>0</v>
      </c>
      <c r="EF137">
        <v>0</v>
      </c>
      <c r="EG137">
        <v>0</v>
      </c>
      <c r="EH137">
        <v>0</v>
      </c>
      <c r="EI137">
        <v>1</v>
      </c>
      <c r="EJ137">
        <v>1</v>
      </c>
      <c r="IM137" t="s">
        <v>1124</v>
      </c>
      <c r="IN137">
        <v>1</v>
      </c>
      <c r="IO137">
        <v>1</v>
      </c>
      <c r="IP137">
        <v>0</v>
      </c>
      <c r="IQ137">
        <v>0</v>
      </c>
      <c r="IR137">
        <v>0</v>
      </c>
      <c r="IS137">
        <v>0</v>
      </c>
      <c r="IT137">
        <v>0</v>
      </c>
      <c r="IU137">
        <v>0</v>
      </c>
      <c r="IV137">
        <v>0</v>
      </c>
      <c r="IW137">
        <v>0</v>
      </c>
      <c r="IX137">
        <v>0</v>
      </c>
      <c r="IY137">
        <v>0</v>
      </c>
      <c r="IZ137">
        <v>0</v>
      </c>
      <c r="JA137">
        <v>0</v>
      </c>
      <c r="JB137">
        <v>0</v>
      </c>
      <c r="JC137">
        <v>0</v>
      </c>
      <c r="JD137">
        <v>2</v>
      </c>
      <c r="JE137">
        <v>4</v>
      </c>
      <c r="JG137" t="s">
        <v>1144</v>
      </c>
      <c r="JH137">
        <v>1000</v>
      </c>
      <c r="JI137" t="s">
        <v>1166</v>
      </c>
      <c r="JL137">
        <v>14</v>
      </c>
      <c r="JM137">
        <v>1</v>
      </c>
      <c r="JN137">
        <v>0</v>
      </c>
      <c r="JP137" t="s">
        <v>1144</v>
      </c>
      <c r="JQ137" t="s">
        <v>1127</v>
      </c>
      <c r="JR137">
        <v>1</v>
      </c>
      <c r="JS137">
        <v>1</v>
      </c>
      <c r="JT137">
        <v>6500</v>
      </c>
      <c r="JU137">
        <v>100</v>
      </c>
      <c r="JV137" t="s">
        <v>1166</v>
      </c>
      <c r="JY137">
        <v>1</v>
      </c>
      <c r="JZ137">
        <v>1</v>
      </c>
      <c r="KA137">
        <v>1</v>
      </c>
      <c r="PE137" t="s">
        <v>1121</v>
      </c>
      <c r="PG137" t="s">
        <v>1128</v>
      </c>
      <c r="PH137">
        <v>1</v>
      </c>
      <c r="PI137">
        <v>1</v>
      </c>
      <c r="PJ137">
        <v>0</v>
      </c>
      <c r="PK137">
        <v>0</v>
      </c>
      <c r="PL137">
        <v>0</v>
      </c>
      <c r="PM137">
        <v>0</v>
      </c>
      <c r="PN137">
        <v>0</v>
      </c>
      <c r="PO137">
        <v>0</v>
      </c>
      <c r="PP137">
        <v>0</v>
      </c>
      <c r="PQ137">
        <v>0</v>
      </c>
      <c r="PR137">
        <v>0</v>
      </c>
      <c r="PS137">
        <v>0</v>
      </c>
      <c r="PT137">
        <v>0</v>
      </c>
      <c r="PU137">
        <v>0</v>
      </c>
      <c r="PV137">
        <v>0</v>
      </c>
      <c r="PW137">
        <v>0</v>
      </c>
      <c r="PY137" t="s">
        <v>1524</v>
      </c>
      <c r="PZ137">
        <v>0</v>
      </c>
      <c r="QA137">
        <v>0</v>
      </c>
      <c r="QB137">
        <v>0</v>
      </c>
      <c r="QC137">
        <v>0</v>
      </c>
      <c r="QD137">
        <v>0</v>
      </c>
      <c r="QE137">
        <v>0</v>
      </c>
      <c r="QF137">
        <v>0</v>
      </c>
      <c r="QG137">
        <v>1</v>
      </c>
      <c r="QH137">
        <v>0</v>
      </c>
      <c r="QI137">
        <v>0</v>
      </c>
      <c r="QJ137">
        <v>0</v>
      </c>
      <c r="QM137" t="s">
        <v>1147</v>
      </c>
      <c r="QN137">
        <v>1</v>
      </c>
      <c r="QO137">
        <v>0</v>
      </c>
      <c r="QP137">
        <v>0</v>
      </c>
      <c r="QQ137">
        <v>0</v>
      </c>
      <c r="AMM137" t="s">
        <v>1219</v>
      </c>
      <c r="AMN137">
        <v>1</v>
      </c>
      <c r="AMO137">
        <v>0</v>
      </c>
      <c r="AMP137">
        <v>0</v>
      </c>
      <c r="AMQ137">
        <v>0</v>
      </c>
      <c r="AMR137">
        <v>0</v>
      </c>
      <c r="AMS137">
        <v>0</v>
      </c>
      <c r="AMU137" t="s">
        <v>1151</v>
      </c>
      <c r="AMV137" t="s">
        <v>1150</v>
      </c>
      <c r="ANG137" t="s">
        <v>1429</v>
      </c>
      <c r="ANH137">
        <v>0</v>
      </c>
      <c r="ANI137">
        <v>0</v>
      </c>
      <c r="ANJ137">
        <v>0</v>
      </c>
      <c r="ANK137">
        <v>0</v>
      </c>
      <c r="ANL137">
        <v>0</v>
      </c>
      <c r="ANM137">
        <v>0</v>
      </c>
      <c r="ANN137">
        <v>0</v>
      </c>
      <c r="ANO137">
        <v>0</v>
      </c>
      <c r="ANP137">
        <v>1</v>
      </c>
      <c r="ANR137" t="s">
        <v>1271</v>
      </c>
      <c r="ANU137">
        <v>387934296</v>
      </c>
      <c r="ANV137" s="2">
        <v>44953.525601851863</v>
      </c>
      <c r="ANY137" t="s">
        <v>1137</v>
      </c>
      <c r="ANZ137" t="s">
        <v>1138</v>
      </c>
    </row>
    <row r="138" spans="1:490 1027:1066" x14ac:dyDescent="0.35">
      <c r="A138">
        <v>137</v>
      </c>
      <c r="B138" t="s">
        <v>1525</v>
      </c>
      <c r="C138" s="98">
        <v>44951</v>
      </c>
      <c r="D138" t="s">
        <v>1487</v>
      </c>
      <c r="E138" s="2">
        <v>44951.469644791658</v>
      </c>
      <c r="F138" s="2">
        <v>44951.471816898149</v>
      </c>
      <c r="G138" t="s">
        <v>1113</v>
      </c>
      <c r="J138" t="s">
        <v>1488</v>
      </c>
      <c r="K138" s="98">
        <v>44951</v>
      </c>
      <c r="L138" t="s">
        <v>1489</v>
      </c>
      <c r="M138" t="s">
        <v>1490</v>
      </c>
      <c r="N138" t="s">
        <v>1491</v>
      </c>
      <c r="O138" t="s">
        <v>1413</v>
      </c>
      <c r="R138" t="s">
        <v>1492</v>
      </c>
      <c r="S138" t="s">
        <v>1493</v>
      </c>
      <c r="U138" t="s">
        <v>1121</v>
      </c>
      <c r="W138" t="s">
        <v>1159</v>
      </c>
      <c r="Z138" t="s">
        <v>1123</v>
      </c>
      <c r="AA138">
        <v>0</v>
      </c>
      <c r="AB138">
        <v>0</v>
      </c>
      <c r="AC138">
        <v>0</v>
      </c>
      <c r="AD138">
        <v>1</v>
      </c>
      <c r="AE138">
        <v>1</v>
      </c>
      <c r="ED138" t="s">
        <v>1123</v>
      </c>
      <c r="EE138">
        <v>0</v>
      </c>
      <c r="EF138">
        <v>0</v>
      </c>
      <c r="EG138">
        <v>0</v>
      </c>
      <c r="EH138">
        <v>0</v>
      </c>
      <c r="EI138">
        <v>1</v>
      </c>
      <c r="EJ138">
        <v>1</v>
      </c>
      <c r="IM138" t="s">
        <v>1223</v>
      </c>
      <c r="IN138">
        <v>0</v>
      </c>
      <c r="IO138">
        <v>1</v>
      </c>
      <c r="IP138">
        <v>0</v>
      </c>
      <c r="IQ138">
        <v>0</v>
      </c>
      <c r="IR138">
        <v>0</v>
      </c>
      <c r="IS138">
        <v>0</v>
      </c>
      <c r="IT138">
        <v>0</v>
      </c>
      <c r="IU138">
        <v>0</v>
      </c>
      <c r="IV138">
        <v>0</v>
      </c>
      <c r="IW138">
        <v>0</v>
      </c>
      <c r="IX138">
        <v>0</v>
      </c>
      <c r="IY138">
        <v>0</v>
      </c>
      <c r="IZ138">
        <v>0</v>
      </c>
      <c r="JA138">
        <v>0</v>
      </c>
      <c r="JB138">
        <v>0</v>
      </c>
      <c r="JC138">
        <v>0</v>
      </c>
      <c r="JD138">
        <v>1</v>
      </c>
      <c r="JE138">
        <v>3</v>
      </c>
      <c r="JP138" t="s">
        <v>1144</v>
      </c>
      <c r="JQ138" t="s">
        <v>1238</v>
      </c>
      <c r="JR138">
        <v>1</v>
      </c>
      <c r="JS138">
        <v>0</v>
      </c>
      <c r="JT138">
        <v>6500</v>
      </c>
      <c r="JV138" t="s">
        <v>1166</v>
      </c>
      <c r="JY138">
        <v>14</v>
      </c>
      <c r="JZ138">
        <v>2</v>
      </c>
      <c r="KA138">
        <v>0</v>
      </c>
      <c r="PE138" t="s">
        <v>1121</v>
      </c>
      <c r="PG138" t="s">
        <v>1223</v>
      </c>
      <c r="PH138">
        <v>0</v>
      </c>
      <c r="PI138">
        <v>1</v>
      </c>
      <c r="PJ138">
        <v>0</v>
      </c>
      <c r="PK138">
        <v>0</v>
      </c>
      <c r="PL138">
        <v>0</v>
      </c>
      <c r="PM138">
        <v>0</v>
      </c>
      <c r="PN138">
        <v>0</v>
      </c>
      <c r="PO138">
        <v>0</v>
      </c>
      <c r="PP138">
        <v>0</v>
      </c>
      <c r="PQ138">
        <v>0</v>
      </c>
      <c r="PR138">
        <v>0</v>
      </c>
      <c r="PS138">
        <v>0</v>
      </c>
      <c r="PT138">
        <v>0</v>
      </c>
      <c r="PU138">
        <v>0</v>
      </c>
      <c r="PV138">
        <v>0</v>
      </c>
      <c r="PW138">
        <v>0</v>
      </c>
      <c r="PY138" t="s">
        <v>1524</v>
      </c>
      <c r="PZ138">
        <v>0</v>
      </c>
      <c r="QA138">
        <v>0</v>
      </c>
      <c r="QB138">
        <v>0</v>
      </c>
      <c r="QC138">
        <v>0</v>
      </c>
      <c r="QD138">
        <v>0</v>
      </c>
      <c r="QE138">
        <v>0</v>
      </c>
      <c r="QF138">
        <v>0</v>
      </c>
      <c r="QG138">
        <v>1</v>
      </c>
      <c r="QH138">
        <v>0</v>
      </c>
      <c r="QI138">
        <v>0</v>
      </c>
      <c r="QJ138">
        <v>0</v>
      </c>
      <c r="QM138" t="s">
        <v>1147</v>
      </c>
      <c r="QN138">
        <v>1</v>
      </c>
      <c r="QO138">
        <v>0</v>
      </c>
      <c r="QP138">
        <v>0</v>
      </c>
      <c r="QQ138">
        <v>0</v>
      </c>
      <c r="AMM138" t="s">
        <v>1219</v>
      </c>
      <c r="AMN138">
        <v>1</v>
      </c>
      <c r="AMO138">
        <v>0</v>
      </c>
      <c r="AMP138">
        <v>0</v>
      </c>
      <c r="AMQ138">
        <v>0</v>
      </c>
      <c r="AMR138">
        <v>0</v>
      </c>
      <c r="AMS138">
        <v>0</v>
      </c>
      <c r="AMU138" t="s">
        <v>1151</v>
      </c>
      <c r="AMV138" t="s">
        <v>1150</v>
      </c>
      <c r="ANG138" t="s">
        <v>1429</v>
      </c>
      <c r="ANH138">
        <v>0</v>
      </c>
      <c r="ANI138">
        <v>0</v>
      </c>
      <c r="ANJ138">
        <v>0</v>
      </c>
      <c r="ANK138">
        <v>0</v>
      </c>
      <c r="ANL138">
        <v>0</v>
      </c>
      <c r="ANM138">
        <v>0</v>
      </c>
      <c r="ANN138">
        <v>0</v>
      </c>
      <c r="ANO138">
        <v>0</v>
      </c>
      <c r="ANP138">
        <v>1</v>
      </c>
      <c r="ANR138" t="s">
        <v>1271</v>
      </c>
      <c r="ANU138">
        <v>387934321</v>
      </c>
      <c r="ANV138" s="2">
        <v>44953.525636574079</v>
      </c>
      <c r="ANY138" t="s">
        <v>1137</v>
      </c>
      <c r="ANZ138" t="s">
        <v>1138</v>
      </c>
    </row>
    <row r="139" spans="1:490 1027:1066" x14ac:dyDescent="0.35">
      <c r="A139">
        <v>138</v>
      </c>
      <c r="B139" t="s">
        <v>1526</v>
      </c>
      <c r="C139" s="98">
        <v>44952</v>
      </c>
      <c r="D139" t="s">
        <v>1487</v>
      </c>
      <c r="E139" s="2">
        <v>44952.42654925926</v>
      </c>
      <c r="F139" s="2">
        <v>44952.432375856493</v>
      </c>
      <c r="G139" t="s">
        <v>1113</v>
      </c>
      <c r="J139" t="s">
        <v>1488</v>
      </c>
      <c r="K139" s="98">
        <v>44952</v>
      </c>
      <c r="L139" t="s">
        <v>1489</v>
      </c>
      <c r="M139" t="s">
        <v>1490</v>
      </c>
      <c r="N139" t="s">
        <v>1491</v>
      </c>
      <c r="O139" t="s">
        <v>1413</v>
      </c>
      <c r="R139" t="s">
        <v>1492</v>
      </c>
      <c r="S139" t="s">
        <v>1493</v>
      </c>
      <c r="U139" t="s">
        <v>1121</v>
      </c>
      <c r="W139" t="s">
        <v>1140</v>
      </c>
      <c r="Z139" t="s">
        <v>1123</v>
      </c>
      <c r="AA139">
        <v>0</v>
      </c>
      <c r="AB139">
        <v>0</v>
      </c>
      <c r="AC139">
        <v>0</v>
      </c>
      <c r="AD139">
        <v>1</v>
      </c>
      <c r="AE139">
        <v>1</v>
      </c>
      <c r="ED139" t="s">
        <v>1438</v>
      </c>
      <c r="EE139">
        <v>1</v>
      </c>
      <c r="EF139">
        <v>0</v>
      </c>
      <c r="EG139">
        <v>1</v>
      </c>
      <c r="EH139">
        <v>1</v>
      </c>
      <c r="EI139">
        <v>0</v>
      </c>
      <c r="EJ139">
        <v>3</v>
      </c>
      <c r="EL139" t="s">
        <v>1144</v>
      </c>
      <c r="EM139">
        <v>5000</v>
      </c>
      <c r="EN139" t="s">
        <v>1166</v>
      </c>
      <c r="EQ139">
        <v>21</v>
      </c>
      <c r="ER139">
        <v>7</v>
      </c>
      <c r="ES139">
        <v>0</v>
      </c>
      <c r="FD139" t="s">
        <v>1144</v>
      </c>
      <c r="FE139">
        <v>1000</v>
      </c>
      <c r="FF139" t="s">
        <v>1166</v>
      </c>
      <c r="FI139">
        <v>21</v>
      </c>
      <c r="FJ139">
        <v>7</v>
      </c>
      <c r="FK139">
        <v>0</v>
      </c>
      <c r="FM139" t="s">
        <v>1144</v>
      </c>
      <c r="FN139">
        <v>2500</v>
      </c>
      <c r="FO139" t="s">
        <v>1166</v>
      </c>
      <c r="FR139">
        <v>14</v>
      </c>
      <c r="FS139">
        <v>7</v>
      </c>
      <c r="FT139">
        <v>0</v>
      </c>
      <c r="FV139" t="s">
        <v>1121</v>
      </c>
      <c r="FX139" t="s">
        <v>1438</v>
      </c>
      <c r="FY139">
        <v>1</v>
      </c>
      <c r="FZ139">
        <v>0</v>
      </c>
      <c r="GA139">
        <v>1</v>
      </c>
      <c r="GB139">
        <v>1</v>
      </c>
      <c r="GC139">
        <v>0</v>
      </c>
      <c r="GE139" t="s">
        <v>1527</v>
      </c>
      <c r="GF139">
        <v>0</v>
      </c>
      <c r="GG139">
        <v>0</v>
      </c>
      <c r="GH139">
        <v>0</v>
      </c>
      <c r="GI139">
        <v>1</v>
      </c>
      <c r="GJ139">
        <v>0</v>
      </c>
      <c r="GK139">
        <v>0</v>
      </c>
      <c r="GL139">
        <v>0</v>
      </c>
      <c r="GM139">
        <v>0</v>
      </c>
      <c r="GN139">
        <v>0</v>
      </c>
      <c r="GO139">
        <v>1</v>
      </c>
      <c r="GP139">
        <v>0</v>
      </c>
      <c r="GQ139" t="s">
        <v>1528</v>
      </c>
      <c r="GS139" t="s">
        <v>1147</v>
      </c>
      <c r="GT139">
        <v>1</v>
      </c>
      <c r="GU139">
        <v>0</v>
      </c>
      <c r="GV139">
        <v>0</v>
      </c>
      <c r="GW139">
        <v>0</v>
      </c>
      <c r="IM139" t="s">
        <v>1123</v>
      </c>
      <c r="IN139">
        <v>0</v>
      </c>
      <c r="IO139">
        <v>0</v>
      </c>
      <c r="IP139">
        <v>0</v>
      </c>
      <c r="IQ139">
        <v>0</v>
      </c>
      <c r="IR139">
        <v>0</v>
      </c>
      <c r="IS139">
        <v>0</v>
      </c>
      <c r="IT139">
        <v>0</v>
      </c>
      <c r="IU139">
        <v>0</v>
      </c>
      <c r="IV139">
        <v>0</v>
      </c>
      <c r="IW139">
        <v>0</v>
      </c>
      <c r="IX139">
        <v>0</v>
      </c>
      <c r="IY139">
        <v>0</v>
      </c>
      <c r="IZ139">
        <v>0</v>
      </c>
      <c r="JA139">
        <v>0</v>
      </c>
      <c r="JB139">
        <v>0</v>
      </c>
      <c r="JC139">
        <v>1</v>
      </c>
      <c r="JD139">
        <v>1</v>
      </c>
      <c r="JE139">
        <v>5</v>
      </c>
      <c r="AMM139" t="s">
        <v>1132</v>
      </c>
      <c r="AMN139">
        <v>1</v>
      </c>
      <c r="AMO139">
        <v>0</v>
      </c>
      <c r="AMP139">
        <v>0</v>
      </c>
      <c r="AMQ139">
        <v>1</v>
      </c>
      <c r="AMR139">
        <v>0</v>
      </c>
      <c r="AMS139">
        <v>0</v>
      </c>
      <c r="AMU139" t="s">
        <v>1151</v>
      </c>
      <c r="AMV139" t="s">
        <v>1150</v>
      </c>
      <c r="ANG139" t="s">
        <v>1429</v>
      </c>
      <c r="ANH139">
        <v>0</v>
      </c>
      <c r="ANI139">
        <v>0</v>
      </c>
      <c r="ANJ139">
        <v>0</v>
      </c>
      <c r="ANK139">
        <v>0</v>
      </c>
      <c r="ANL139">
        <v>0</v>
      </c>
      <c r="ANM139">
        <v>0</v>
      </c>
      <c r="ANN139">
        <v>0</v>
      </c>
      <c r="ANO139">
        <v>0</v>
      </c>
      <c r="ANP139">
        <v>1</v>
      </c>
      <c r="ANR139" t="s">
        <v>1271</v>
      </c>
      <c r="ANU139">
        <v>387934350</v>
      </c>
      <c r="ANV139" s="2">
        <v>44953.525682870371</v>
      </c>
      <c r="ANY139" t="s">
        <v>1137</v>
      </c>
      <c r="ANZ139" t="s">
        <v>1138</v>
      </c>
    </row>
    <row r="140" spans="1:490 1027:1066" x14ac:dyDescent="0.35">
      <c r="A140">
        <v>139</v>
      </c>
      <c r="B140" t="s">
        <v>1529</v>
      </c>
      <c r="C140" s="98">
        <v>44952</v>
      </c>
      <c r="D140" t="s">
        <v>1487</v>
      </c>
      <c r="E140" s="2">
        <v>44952.442448425922</v>
      </c>
      <c r="F140" s="2">
        <v>44952.456954733803</v>
      </c>
      <c r="G140" t="s">
        <v>1113</v>
      </c>
      <c r="J140" t="s">
        <v>1488</v>
      </c>
      <c r="K140" s="98">
        <v>44952</v>
      </c>
      <c r="L140" t="s">
        <v>1489</v>
      </c>
      <c r="M140" t="s">
        <v>1490</v>
      </c>
      <c r="N140" t="s">
        <v>1491</v>
      </c>
      <c r="O140" t="s">
        <v>1413</v>
      </c>
      <c r="R140" t="s">
        <v>1492</v>
      </c>
      <c r="S140" t="s">
        <v>1493</v>
      </c>
      <c r="U140" t="s">
        <v>1121</v>
      </c>
      <c r="W140" t="s">
        <v>1159</v>
      </c>
      <c r="Z140" t="s">
        <v>1123</v>
      </c>
      <c r="AA140">
        <v>0</v>
      </c>
      <c r="AB140">
        <v>0</v>
      </c>
      <c r="AC140">
        <v>0</v>
      </c>
      <c r="AD140">
        <v>1</v>
      </c>
      <c r="AE140">
        <v>1</v>
      </c>
      <c r="ED140" t="s">
        <v>1530</v>
      </c>
      <c r="EE140">
        <v>1</v>
      </c>
      <c r="EF140">
        <v>1</v>
      </c>
      <c r="EG140">
        <v>1</v>
      </c>
      <c r="EH140">
        <v>1</v>
      </c>
      <c r="EI140">
        <v>0</v>
      </c>
      <c r="EJ140">
        <v>4</v>
      </c>
      <c r="EL140" t="s">
        <v>1144</v>
      </c>
      <c r="EM140">
        <v>4500</v>
      </c>
      <c r="EN140" t="s">
        <v>1166</v>
      </c>
      <c r="EQ140">
        <v>14</v>
      </c>
      <c r="ER140">
        <v>2</v>
      </c>
      <c r="ES140">
        <v>0</v>
      </c>
      <c r="EU140" t="s">
        <v>1144</v>
      </c>
      <c r="EV140">
        <v>5250</v>
      </c>
      <c r="EW140" t="s">
        <v>1166</v>
      </c>
      <c r="EZ140">
        <v>1</v>
      </c>
      <c r="FA140">
        <v>2</v>
      </c>
      <c r="FB140">
        <v>1</v>
      </c>
      <c r="FD140" t="s">
        <v>1144</v>
      </c>
      <c r="FE140">
        <v>1500</v>
      </c>
      <c r="FF140" t="s">
        <v>1166</v>
      </c>
      <c r="FI140">
        <v>14</v>
      </c>
      <c r="FJ140">
        <v>2</v>
      </c>
      <c r="FK140">
        <v>0</v>
      </c>
      <c r="FM140" t="s">
        <v>1144</v>
      </c>
      <c r="FN140">
        <v>3000</v>
      </c>
      <c r="FO140" t="s">
        <v>1166</v>
      </c>
      <c r="FR140">
        <v>21</v>
      </c>
      <c r="FS140">
        <v>2</v>
      </c>
      <c r="FT140">
        <v>0</v>
      </c>
      <c r="FV140" t="s">
        <v>1150</v>
      </c>
      <c r="GS140" t="s">
        <v>1130</v>
      </c>
      <c r="GT140">
        <v>0</v>
      </c>
      <c r="GU140">
        <v>1</v>
      </c>
      <c r="GV140">
        <v>0</v>
      </c>
      <c r="GW140">
        <v>0</v>
      </c>
      <c r="GX140" t="s">
        <v>1194</v>
      </c>
      <c r="GY140">
        <v>1</v>
      </c>
      <c r="GZ140">
        <v>1</v>
      </c>
      <c r="HA140">
        <v>1</v>
      </c>
      <c r="HB140">
        <v>1</v>
      </c>
      <c r="HC140">
        <v>0</v>
      </c>
      <c r="HD140" t="s">
        <v>1131</v>
      </c>
      <c r="HE140">
        <v>0</v>
      </c>
      <c r="HF140">
        <v>0</v>
      </c>
      <c r="HG140">
        <v>0</v>
      </c>
      <c r="HH140">
        <v>0</v>
      </c>
      <c r="HI140">
        <v>0</v>
      </c>
      <c r="HJ140">
        <v>1</v>
      </c>
      <c r="HK140">
        <v>0</v>
      </c>
      <c r="HL140">
        <v>0</v>
      </c>
      <c r="HM140">
        <v>0</v>
      </c>
      <c r="HN140">
        <v>0</v>
      </c>
      <c r="HO140">
        <v>0</v>
      </c>
      <c r="HP140">
        <v>0</v>
      </c>
      <c r="IM140" t="s">
        <v>1123</v>
      </c>
      <c r="IN140">
        <v>0</v>
      </c>
      <c r="IO140">
        <v>0</v>
      </c>
      <c r="IP140">
        <v>0</v>
      </c>
      <c r="IQ140">
        <v>0</v>
      </c>
      <c r="IR140">
        <v>0</v>
      </c>
      <c r="IS140">
        <v>0</v>
      </c>
      <c r="IT140">
        <v>0</v>
      </c>
      <c r="IU140">
        <v>0</v>
      </c>
      <c r="IV140">
        <v>0</v>
      </c>
      <c r="IW140">
        <v>0</v>
      </c>
      <c r="IX140">
        <v>0</v>
      </c>
      <c r="IY140">
        <v>0</v>
      </c>
      <c r="IZ140">
        <v>0</v>
      </c>
      <c r="JA140">
        <v>0</v>
      </c>
      <c r="JB140">
        <v>0</v>
      </c>
      <c r="JC140">
        <v>1</v>
      </c>
      <c r="JD140">
        <v>1</v>
      </c>
      <c r="JE140">
        <v>6</v>
      </c>
      <c r="AMM140" t="s">
        <v>1531</v>
      </c>
      <c r="AMN140">
        <v>1</v>
      </c>
      <c r="AMO140">
        <v>0</v>
      </c>
      <c r="AMP140">
        <v>1</v>
      </c>
      <c r="AMQ140">
        <v>1</v>
      </c>
      <c r="AMR140">
        <v>0</v>
      </c>
      <c r="AMS140">
        <v>0</v>
      </c>
      <c r="AMU140" t="s">
        <v>1151</v>
      </c>
      <c r="AMV140" t="s">
        <v>1121</v>
      </c>
      <c r="AMW140" t="s">
        <v>1429</v>
      </c>
      <c r="AMX140">
        <v>0</v>
      </c>
      <c r="AMY140">
        <v>0</v>
      </c>
      <c r="AMZ140">
        <v>0</v>
      </c>
      <c r="ANA140">
        <v>0</v>
      </c>
      <c r="ANB140">
        <v>0</v>
      </c>
      <c r="ANC140">
        <v>0</v>
      </c>
      <c r="AND140">
        <v>0</v>
      </c>
      <c r="ANE140">
        <v>1</v>
      </c>
      <c r="ANG140" t="s">
        <v>1429</v>
      </c>
      <c r="ANH140">
        <v>0</v>
      </c>
      <c r="ANI140">
        <v>0</v>
      </c>
      <c r="ANJ140">
        <v>0</v>
      </c>
      <c r="ANK140">
        <v>0</v>
      </c>
      <c r="ANL140">
        <v>0</v>
      </c>
      <c r="ANM140">
        <v>0</v>
      </c>
      <c r="ANN140">
        <v>0</v>
      </c>
      <c r="ANO140">
        <v>0</v>
      </c>
      <c r="ANP140">
        <v>1</v>
      </c>
      <c r="ANR140" t="s">
        <v>1271</v>
      </c>
      <c r="ANU140">
        <v>387934370</v>
      </c>
      <c r="ANV140" s="2">
        <v>44953.525729166657</v>
      </c>
      <c r="ANY140" t="s">
        <v>1137</v>
      </c>
      <c r="ANZ140" t="s">
        <v>1138</v>
      </c>
    </row>
    <row r="141" spans="1:490 1027:1066" x14ac:dyDescent="0.35">
      <c r="A141">
        <v>140</v>
      </c>
      <c r="B141" t="s">
        <v>1532</v>
      </c>
      <c r="C141" s="98">
        <v>44952</v>
      </c>
      <c r="D141" t="s">
        <v>1487</v>
      </c>
      <c r="E141" s="2">
        <v>44952.46081611111</v>
      </c>
      <c r="F141" s="2">
        <v>44952.463847673607</v>
      </c>
      <c r="G141" t="s">
        <v>1113</v>
      </c>
      <c r="J141" t="s">
        <v>1488</v>
      </c>
      <c r="K141" s="98">
        <v>44952</v>
      </c>
      <c r="L141" t="s">
        <v>1489</v>
      </c>
      <c r="M141" t="s">
        <v>1490</v>
      </c>
      <c r="N141" t="s">
        <v>1491</v>
      </c>
      <c r="O141" t="s">
        <v>1413</v>
      </c>
      <c r="R141" t="s">
        <v>1492</v>
      </c>
      <c r="S141" t="s">
        <v>1493</v>
      </c>
      <c r="U141" t="s">
        <v>1121</v>
      </c>
      <c r="W141" t="s">
        <v>1140</v>
      </c>
      <c r="Z141" t="s">
        <v>1123</v>
      </c>
      <c r="AA141">
        <v>0</v>
      </c>
      <c r="AB141">
        <v>0</v>
      </c>
      <c r="AC141">
        <v>0</v>
      </c>
      <c r="AD141">
        <v>1</v>
      </c>
      <c r="AE141">
        <v>1</v>
      </c>
      <c r="ED141" t="s">
        <v>1405</v>
      </c>
      <c r="EE141">
        <v>0</v>
      </c>
      <c r="EF141">
        <v>0</v>
      </c>
      <c r="EG141">
        <v>1</v>
      </c>
      <c r="EH141">
        <v>1</v>
      </c>
      <c r="EI141">
        <v>0</v>
      </c>
      <c r="EJ141">
        <v>2</v>
      </c>
      <c r="FD141" t="s">
        <v>1144</v>
      </c>
      <c r="FE141">
        <v>1000</v>
      </c>
      <c r="FF141" t="s">
        <v>1166</v>
      </c>
      <c r="FI141">
        <v>31</v>
      </c>
      <c r="FJ141">
        <v>2</v>
      </c>
      <c r="FK141">
        <v>0</v>
      </c>
      <c r="FM141" t="s">
        <v>1144</v>
      </c>
      <c r="FN141">
        <v>2500</v>
      </c>
      <c r="FO141" t="s">
        <v>1166</v>
      </c>
      <c r="FR141">
        <v>21</v>
      </c>
      <c r="FS141">
        <v>2</v>
      </c>
      <c r="FT141">
        <v>0</v>
      </c>
      <c r="FV141" t="s">
        <v>1150</v>
      </c>
      <c r="GS141" t="s">
        <v>1147</v>
      </c>
      <c r="GT141">
        <v>1</v>
      </c>
      <c r="GU141">
        <v>0</v>
      </c>
      <c r="GV141">
        <v>0</v>
      </c>
      <c r="GW141">
        <v>0</v>
      </c>
      <c r="IM141" t="s">
        <v>1123</v>
      </c>
      <c r="IN141">
        <v>0</v>
      </c>
      <c r="IO141">
        <v>0</v>
      </c>
      <c r="IP141">
        <v>0</v>
      </c>
      <c r="IQ141">
        <v>0</v>
      </c>
      <c r="IR141">
        <v>0</v>
      </c>
      <c r="IS141">
        <v>0</v>
      </c>
      <c r="IT141">
        <v>0</v>
      </c>
      <c r="IU141">
        <v>0</v>
      </c>
      <c r="IV141">
        <v>0</v>
      </c>
      <c r="IW141">
        <v>0</v>
      </c>
      <c r="IX141">
        <v>0</v>
      </c>
      <c r="IY141">
        <v>0</v>
      </c>
      <c r="IZ141">
        <v>0</v>
      </c>
      <c r="JA141">
        <v>0</v>
      </c>
      <c r="JB141">
        <v>0</v>
      </c>
      <c r="JC141">
        <v>1</v>
      </c>
      <c r="JD141">
        <v>1</v>
      </c>
      <c r="JE141">
        <v>4</v>
      </c>
      <c r="AMM141" t="s">
        <v>1132</v>
      </c>
      <c r="AMN141">
        <v>1</v>
      </c>
      <c r="AMO141">
        <v>0</v>
      </c>
      <c r="AMP141">
        <v>0</v>
      </c>
      <c r="AMQ141">
        <v>1</v>
      </c>
      <c r="AMR141">
        <v>0</v>
      </c>
      <c r="AMS141">
        <v>0</v>
      </c>
      <c r="AMU141" t="s">
        <v>1151</v>
      </c>
      <c r="AMV141" t="s">
        <v>1150</v>
      </c>
      <c r="ANG141" t="s">
        <v>1429</v>
      </c>
      <c r="ANH141">
        <v>0</v>
      </c>
      <c r="ANI141">
        <v>0</v>
      </c>
      <c r="ANJ141">
        <v>0</v>
      </c>
      <c r="ANK141">
        <v>0</v>
      </c>
      <c r="ANL141">
        <v>0</v>
      </c>
      <c r="ANM141">
        <v>0</v>
      </c>
      <c r="ANN141">
        <v>0</v>
      </c>
      <c r="ANO141">
        <v>0</v>
      </c>
      <c r="ANP141">
        <v>1</v>
      </c>
      <c r="ANR141" t="s">
        <v>1271</v>
      </c>
      <c r="ANU141">
        <v>387934391</v>
      </c>
      <c r="ANV141" s="2">
        <v>44953.525763888887</v>
      </c>
      <c r="ANY141" t="s">
        <v>1137</v>
      </c>
      <c r="ANZ141" t="s">
        <v>1138</v>
      </c>
    </row>
    <row r="142" spans="1:490 1027:1066" x14ac:dyDescent="0.35">
      <c r="A142">
        <v>141</v>
      </c>
      <c r="B142" t="s">
        <v>1533</v>
      </c>
      <c r="C142" s="98">
        <v>44952</v>
      </c>
      <c r="D142" t="s">
        <v>1487</v>
      </c>
      <c r="E142" s="2">
        <v>44952.498648715278</v>
      </c>
      <c r="F142" s="2">
        <v>44952.503330486114</v>
      </c>
      <c r="G142" t="s">
        <v>1113</v>
      </c>
      <c r="J142" t="s">
        <v>1488</v>
      </c>
      <c r="K142" s="98">
        <v>44952</v>
      </c>
      <c r="L142" t="s">
        <v>1489</v>
      </c>
      <c r="M142" t="s">
        <v>1490</v>
      </c>
      <c r="N142" t="s">
        <v>1491</v>
      </c>
      <c r="O142" t="s">
        <v>1413</v>
      </c>
      <c r="R142" t="s">
        <v>1492</v>
      </c>
      <c r="S142" t="s">
        <v>1493</v>
      </c>
      <c r="U142" t="s">
        <v>1121</v>
      </c>
      <c r="W142" t="s">
        <v>1159</v>
      </c>
      <c r="Z142" t="s">
        <v>1123</v>
      </c>
      <c r="AA142">
        <v>0</v>
      </c>
      <c r="AB142">
        <v>0</v>
      </c>
      <c r="AC142">
        <v>0</v>
      </c>
      <c r="AD142">
        <v>1</v>
      </c>
      <c r="AE142">
        <v>1</v>
      </c>
      <c r="ED142" t="s">
        <v>1123</v>
      </c>
      <c r="EE142">
        <v>0</v>
      </c>
      <c r="EF142">
        <v>0</v>
      </c>
      <c r="EG142">
        <v>0</v>
      </c>
      <c r="EH142">
        <v>0</v>
      </c>
      <c r="EI142">
        <v>1</v>
      </c>
      <c r="EJ142">
        <v>1</v>
      </c>
      <c r="IM142" t="s">
        <v>1534</v>
      </c>
      <c r="IN142">
        <v>0</v>
      </c>
      <c r="IO142">
        <v>0</v>
      </c>
      <c r="IP142">
        <v>0</v>
      </c>
      <c r="IQ142">
        <v>0</v>
      </c>
      <c r="IR142">
        <v>0</v>
      </c>
      <c r="IS142">
        <v>1</v>
      </c>
      <c r="IT142">
        <v>0</v>
      </c>
      <c r="IU142">
        <v>1</v>
      </c>
      <c r="IV142">
        <v>0</v>
      </c>
      <c r="IW142">
        <v>0</v>
      </c>
      <c r="IX142">
        <v>0</v>
      </c>
      <c r="IY142">
        <v>0</v>
      </c>
      <c r="IZ142">
        <v>0</v>
      </c>
      <c r="JA142">
        <v>0</v>
      </c>
      <c r="JB142">
        <v>0</v>
      </c>
      <c r="JC142">
        <v>0</v>
      </c>
      <c r="JD142">
        <v>2</v>
      </c>
      <c r="JE142">
        <v>4</v>
      </c>
      <c r="LJ142" t="s">
        <v>1144</v>
      </c>
      <c r="LK142">
        <v>500</v>
      </c>
      <c r="LL142" t="s">
        <v>1166</v>
      </c>
      <c r="LO142">
        <v>31</v>
      </c>
      <c r="LP142">
        <v>2</v>
      </c>
      <c r="LQ142">
        <v>0</v>
      </c>
      <c r="MB142" t="s">
        <v>1144</v>
      </c>
      <c r="MC142" t="s">
        <v>1515</v>
      </c>
      <c r="MD142">
        <v>0</v>
      </c>
      <c r="ME142">
        <v>1</v>
      </c>
      <c r="MF142">
        <v>1</v>
      </c>
      <c r="MH142">
        <v>2500</v>
      </c>
      <c r="MI142">
        <v>3000</v>
      </c>
      <c r="MJ142" t="s">
        <v>1166</v>
      </c>
      <c r="MM142">
        <v>21</v>
      </c>
      <c r="MN142">
        <v>2</v>
      </c>
      <c r="MO142">
        <v>0</v>
      </c>
      <c r="PE142" t="s">
        <v>1150</v>
      </c>
      <c r="QM142" t="s">
        <v>1147</v>
      </c>
      <c r="QN142">
        <v>1</v>
      </c>
      <c r="QO142">
        <v>0</v>
      </c>
      <c r="QP142">
        <v>0</v>
      </c>
      <c r="QQ142">
        <v>0</v>
      </c>
      <c r="AMM142" t="s">
        <v>1132</v>
      </c>
      <c r="AMN142">
        <v>1</v>
      </c>
      <c r="AMO142">
        <v>0</v>
      </c>
      <c r="AMP142">
        <v>0</v>
      </c>
      <c r="AMQ142">
        <v>1</v>
      </c>
      <c r="AMR142">
        <v>0</v>
      </c>
      <c r="AMS142">
        <v>0</v>
      </c>
      <c r="AMU142" t="s">
        <v>1133</v>
      </c>
      <c r="AMV142" t="s">
        <v>1150</v>
      </c>
      <c r="ANG142" t="s">
        <v>1429</v>
      </c>
      <c r="ANH142">
        <v>0</v>
      </c>
      <c r="ANI142">
        <v>0</v>
      </c>
      <c r="ANJ142">
        <v>0</v>
      </c>
      <c r="ANK142">
        <v>0</v>
      </c>
      <c r="ANL142">
        <v>0</v>
      </c>
      <c r="ANM142">
        <v>0</v>
      </c>
      <c r="ANN142">
        <v>0</v>
      </c>
      <c r="ANO142">
        <v>0</v>
      </c>
      <c r="ANP142">
        <v>1</v>
      </c>
      <c r="ANR142" t="s">
        <v>1271</v>
      </c>
      <c r="ANU142">
        <v>387934407</v>
      </c>
      <c r="ANV142" s="2">
        <v>44953.525787037041</v>
      </c>
      <c r="ANY142" t="s">
        <v>1137</v>
      </c>
      <c r="ANZ142" t="s">
        <v>1138</v>
      </c>
    </row>
    <row r="143" spans="1:490 1027:1066" x14ac:dyDescent="0.35">
      <c r="A143">
        <v>142</v>
      </c>
      <c r="B143" t="s">
        <v>1535</v>
      </c>
      <c r="C143" s="98">
        <v>44952</v>
      </c>
      <c r="D143" t="s">
        <v>1487</v>
      </c>
      <c r="E143" s="2">
        <v>44952.505797418977</v>
      </c>
      <c r="F143" s="2">
        <v>44952.511548182869</v>
      </c>
      <c r="G143" t="s">
        <v>1113</v>
      </c>
      <c r="J143" t="s">
        <v>1488</v>
      </c>
      <c r="K143" s="98">
        <v>44952</v>
      </c>
      <c r="L143" t="s">
        <v>1489</v>
      </c>
      <c r="M143" t="s">
        <v>1490</v>
      </c>
      <c r="N143" t="s">
        <v>1491</v>
      </c>
      <c r="O143" t="s">
        <v>1118</v>
      </c>
      <c r="R143" t="s">
        <v>1492</v>
      </c>
      <c r="S143" t="s">
        <v>1493</v>
      </c>
      <c r="U143" t="s">
        <v>1121</v>
      </c>
      <c r="W143" t="s">
        <v>1159</v>
      </c>
      <c r="Z143" t="s">
        <v>1123</v>
      </c>
      <c r="AA143">
        <v>0</v>
      </c>
      <c r="AB143">
        <v>0</v>
      </c>
      <c r="AC143">
        <v>0</v>
      </c>
      <c r="AD143">
        <v>1</v>
      </c>
      <c r="AE143">
        <v>1</v>
      </c>
      <c r="ED143" t="s">
        <v>1123</v>
      </c>
      <c r="EE143">
        <v>0</v>
      </c>
      <c r="EF143">
        <v>0</v>
      </c>
      <c r="EG143">
        <v>0</v>
      </c>
      <c r="EH143">
        <v>0</v>
      </c>
      <c r="EI143">
        <v>1</v>
      </c>
      <c r="EJ143">
        <v>1</v>
      </c>
      <c r="IM143" t="s">
        <v>1164</v>
      </c>
      <c r="IN143">
        <v>0</v>
      </c>
      <c r="IO143">
        <v>0</v>
      </c>
      <c r="IP143">
        <v>0</v>
      </c>
      <c r="IQ143">
        <v>1</v>
      </c>
      <c r="IR143">
        <v>1</v>
      </c>
      <c r="IS143">
        <v>0</v>
      </c>
      <c r="IT143">
        <v>0</v>
      </c>
      <c r="IU143">
        <v>0</v>
      </c>
      <c r="IV143">
        <v>0</v>
      </c>
      <c r="IW143">
        <v>0</v>
      </c>
      <c r="IX143">
        <v>0</v>
      </c>
      <c r="IY143">
        <v>0</v>
      </c>
      <c r="IZ143">
        <v>0</v>
      </c>
      <c r="JA143">
        <v>0</v>
      </c>
      <c r="JB143">
        <v>0</v>
      </c>
      <c r="JC143">
        <v>0</v>
      </c>
      <c r="JD143">
        <v>2</v>
      </c>
      <c r="JE143">
        <v>4</v>
      </c>
      <c r="KR143" t="s">
        <v>1144</v>
      </c>
      <c r="KS143">
        <v>7500</v>
      </c>
      <c r="KT143" t="s">
        <v>1161</v>
      </c>
      <c r="KW143">
        <v>21</v>
      </c>
      <c r="KX143">
        <v>7</v>
      </c>
      <c r="KY143">
        <v>0</v>
      </c>
      <c r="LA143" t="s">
        <v>1144</v>
      </c>
      <c r="LB143">
        <v>6500</v>
      </c>
      <c r="LC143" t="s">
        <v>1161</v>
      </c>
      <c r="LF143">
        <v>21</v>
      </c>
      <c r="LG143">
        <v>7</v>
      </c>
      <c r="LH143">
        <v>0</v>
      </c>
      <c r="PE143" t="s">
        <v>1121</v>
      </c>
      <c r="PG143" t="s">
        <v>1163</v>
      </c>
      <c r="PH143">
        <v>0</v>
      </c>
      <c r="PI143">
        <v>0</v>
      </c>
      <c r="PJ143">
        <v>0</v>
      </c>
      <c r="PK143">
        <v>1</v>
      </c>
      <c r="PL143">
        <v>1</v>
      </c>
      <c r="PM143">
        <v>0</v>
      </c>
      <c r="PN143">
        <v>0</v>
      </c>
      <c r="PO143">
        <v>0</v>
      </c>
      <c r="PP143">
        <v>0</v>
      </c>
      <c r="PQ143">
        <v>0</v>
      </c>
      <c r="PR143">
        <v>0</v>
      </c>
      <c r="PS143">
        <v>0</v>
      </c>
      <c r="PT143">
        <v>0</v>
      </c>
      <c r="PU143">
        <v>0</v>
      </c>
      <c r="PV143">
        <v>0</v>
      </c>
      <c r="PW143">
        <v>0</v>
      </c>
      <c r="PY143" t="s">
        <v>1527</v>
      </c>
      <c r="PZ143">
        <v>0</v>
      </c>
      <c r="QA143">
        <v>0</v>
      </c>
      <c r="QB143">
        <v>0</v>
      </c>
      <c r="QC143">
        <v>1</v>
      </c>
      <c r="QD143">
        <v>0</v>
      </c>
      <c r="QE143">
        <v>0</v>
      </c>
      <c r="QF143">
        <v>0</v>
      </c>
      <c r="QG143">
        <v>0</v>
      </c>
      <c r="QH143">
        <v>0</v>
      </c>
      <c r="QI143">
        <v>1</v>
      </c>
      <c r="QJ143">
        <v>0</v>
      </c>
      <c r="QK143" t="s">
        <v>1536</v>
      </c>
      <c r="QM143" t="s">
        <v>1147</v>
      </c>
      <c r="QN143">
        <v>1</v>
      </c>
      <c r="QO143">
        <v>0</v>
      </c>
      <c r="QP143">
        <v>0</v>
      </c>
      <c r="QQ143">
        <v>0</v>
      </c>
      <c r="AMM143" t="s">
        <v>1132</v>
      </c>
      <c r="AMN143">
        <v>1</v>
      </c>
      <c r="AMO143">
        <v>0</v>
      </c>
      <c r="AMP143">
        <v>0</v>
      </c>
      <c r="AMQ143">
        <v>1</v>
      </c>
      <c r="AMR143">
        <v>0</v>
      </c>
      <c r="AMS143">
        <v>0</v>
      </c>
      <c r="AMU143" t="s">
        <v>1151</v>
      </c>
      <c r="AMV143" t="s">
        <v>1121</v>
      </c>
      <c r="AMW143" t="s">
        <v>1429</v>
      </c>
      <c r="AMX143">
        <v>0</v>
      </c>
      <c r="AMY143">
        <v>0</v>
      </c>
      <c r="AMZ143">
        <v>0</v>
      </c>
      <c r="ANA143">
        <v>0</v>
      </c>
      <c r="ANB143">
        <v>0</v>
      </c>
      <c r="ANC143">
        <v>0</v>
      </c>
      <c r="AND143">
        <v>0</v>
      </c>
      <c r="ANE143">
        <v>1</v>
      </c>
      <c r="ANG143" t="s">
        <v>1537</v>
      </c>
      <c r="ANH143">
        <v>1</v>
      </c>
      <c r="ANI143">
        <v>1</v>
      </c>
      <c r="ANJ143">
        <v>0</v>
      </c>
      <c r="ANK143">
        <v>0</v>
      </c>
      <c r="ANL143">
        <v>0</v>
      </c>
      <c r="ANM143">
        <v>0</v>
      </c>
      <c r="ANN143">
        <v>0</v>
      </c>
      <c r="ANO143">
        <v>0</v>
      </c>
      <c r="ANP143">
        <v>0</v>
      </c>
      <c r="ANR143" t="s">
        <v>1271</v>
      </c>
      <c r="ANU143">
        <v>387934458</v>
      </c>
      <c r="ANV143" s="2">
        <v>44953.525891203702</v>
      </c>
      <c r="ANY143" t="s">
        <v>1137</v>
      </c>
      <c r="ANZ143" t="s">
        <v>1138</v>
      </c>
    </row>
    <row r="144" spans="1:490 1027:1066" x14ac:dyDescent="0.35">
      <c r="A144">
        <v>143</v>
      </c>
      <c r="B144" t="s">
        <v>1538</v>
      </c>
      <c r="C144" s="98">
        <v>44952</v>
      </c>
      <c r="D144" t="s">
        <v>1487</v>
      </c>
      <c r="E144" s="2">
        <v>44952.530467256947</v>
      </c>
      <c r="F144" s="2">
        <v>44952.535036909721</v>
      </c>
      <c r="G144" t="s">
        <v>1113</v>
      </c>
      <c r="J144" t="s">
        <v>1488</v>
      </c>
      <c r="K144" s="98">
        <v>44952</v>
      </c>
      <c r="L144" t="s">
        <v>1489</v>
      </c>
      <c r="M144" t="s">
        <v>1490</v>
      </c>
      <c r="N144" t="s">
        <v>1491</v>
      </c>
      <c r="O144" t="s">
        <v>1118</v>
      </c>
      <c r="R144" t="s">
        <v>1492</v>
      </c>
      <c r="S144" t="s">
        <v>1493</v>
      </c>
      <c r="U144" t="s">
        <v>1121</v>
      </c>
      <c r="W144" t="s">
        <v>1159</v>
      </c>
      <c r="Z144" t="s">
        <v>1123</v>
      </c>
      <c r="AA144">
        <v>0</v>
      </c>
      <c r="AB144">
        <v>0</v>
      </c>
      <c r="AC144">
        <v>0</v>
      </c>
      <c r="AD144">
        <v>1</v>
      </c>
      <c r="AE144">
        <v>1</v>
      </c>
      <c r="ED144" t="s">
        <v>1123</v>
      </c>
      <c r="EE144">
        <v>0</v>
      </c>
      <c r="EF144">
        <v>0</v>
      </c>
      <c r="EG144">
        <v>0</v>
      </c>
      <c r="EH144">
        <v>0</v>
      </c>
      <c r="EI144">
        <v>1</v>
      </c>
      <c r="EJ144">
        <v>1</v>
      </c>
      <c r="IM144" t="s">
        <v>1246</v>
      </c>
      <c r="IN144">
        <v>0</v>
      </c>
      <c r="IO144">
        <v>0</v>
      </c>
      <c r="IP144">
        <v>0</v>
      </c>
      <c r="IQ144">
        <v>0</v>
      </c>
      <c r="IR144">
        <v>0</v>
      </c>
      <c r="IS144">
        <v>0</v>
      </c>
      <c r="IT144">
        <v>0</v>
      </c>
      <c r="IU144">
        <v>0</v>
      </c>
      <c r="IV144">
        <v>0</v>
      </c>
      <c r="IW144">
        <v>0</v>
      </c>
      <c r="IX144">
        <v>0</v>
      </c>
      <c r="IY144">
        <v>0</v>
      </c>
      <c r="IZ144">
        <v>0</v>
      </c>
      <c r="JA144">
        <v>1</v>
      </c>
      <c r="JB144">
        <v>0</v>
      </c>
      <c r="JC144">
        <v>0</v>
      </c>
      <c r="JD144">
        <v>1</v>
      </c>
      <c r="JE144">
        <v>3</v>
      </c>
      <c r="OJ144" t="s">
        <v>1144</v>
      </c>
      <c r="OK144" t="s">
        <v>1121</v>
      </c>
      <c r="OL144">
        <v>5000</v>
      </c>
      <c r="OO144" t="s">
        <v>1166</v>
      </c>
      <c r="OR144">
        <v>21</v>
      </c>
      <c r="OS144">
        <v>2</v>
      </c>
      <c r="OT144">
        <v>0</v>
      </c>
      <c r="PE144" t="s">
        <v>1150</v>
      </c>
      <c r="QM144" t="s">
        <v>1147</v>
      </c>
      <c r="QN144">
        <v>1</v>
      </c>
      <c r="QO144">
        <v>0</v>
      </c>
      <c r="QP144">
        <v>0</v>
      </c>
      <c r="QQ144">
        <v>0</v>
      </c>
      <c r="AMM144" t="s">
        <v>1219</v>
      </c>
      <c r="AMN144">
        <v>1</v>
      </c>
      <c r="AMO144">
        <v>0</v>
      </c>
      <c r="AMP144">
        <v>0</v>
      </c>
      <c r="AMQ144">
        <v>0</v>
      </c>
      <c r="AMR144">
        <v>0</v>
      </c>
      <c r="AMS144">
        <v>0</v>
      </c>
      <c r="AMU144" t="s">
        <v>1429</v>
      </c>
      <c r="AMV144" t="s">
        <v>1150</v>
      </c>
      <c r="ANG144" t="s">
        <v>1429</v>
      </c>
      <c r="ANH144">
        <v>0</v>
      </c>
      <c r="ANI144">
        <v>0</v>
      </c>
      <c r="ANJ144">
        <v>0</v>
      </c>
      <c r="ANK144">
        <v>0</v>
      </c>
      <c r="ANL144">
        <v>0</v>
      </c>
      <c r="ANM144">
        <v>0</v>
      </c>
      <c r="ANN144">
        <v>0</v>
      </c>
      <c r="ANO144">
        <v>0</v>
      </c>
      <c r="ANP144">
        <v>1</v>
      </c>
      <c r="ANR144" t="s">
        <v>1271</v>
      </c>
      <c r="ANU144">
        <v>387934481</v>
      </c>
      <c r="ANV144" s="2">
        <v>44953.525925925933</v>
      </c>
      <c r="ANY144" t="s">
        <v>1137</v>
      </c>
      <c r="ANZ144" t="s">
        <v>1138</v>
      </c>
    </row>
    <row r="145" spans="1:520 1027:1066" x14ac:dyDescent="0.35">
      <c r="A145">
        <v>144</v>
      </c>
      <c r="B145" t="s">
        <v>1539</v>
      </c>
      <c r="C145" s="98">
        <v>44952</v>
      </c>
      <c r="D145" t="s">
        <v>1487</v>
      </c>
      <c r="E145" s="2">
        <v>44952.520177210652</v>
      </c>
      <c r="F145" s="2">
        <v>44952.530394803238</v>
      </c>
      <c r="G145" t="s">
        <v>1113</v>
      </c>
      <c r="J145" t="s">
        <v>1488</v>
      </c>
      <c r="K145" s="98">
        <v>44952</v>
      </c>
      <c r="L145" t="s">
        <v>1489</v>
      </c>
      <c r="M145" t="s">
        <v>1490</v>
      </c>
      <c r="N145" t="s">
        <v>1491</v>
      </c>
      <c r="O145" t="s">
        <v>1118</v>
      </c>
      <c r="R145" t="s">
        <v>1492</v>
      </c>
      <c r="S145" t="s">
        <v>1493</v>
      </c>
      <c r="U145" t="s">
        <v>1121</v>
      </c>
      <c r="W145" t="s">
        <v>1159</v>
      </c>
      <c r="Z145" t="s">
        <v>1123</v>
      </c>
      <c r="AA145">
        <v>0</v>
      </c>
      <c r="AB145">
        <v>0</v>
      </c>
      <c r="AC145">
        <v>0</v>
      </c>
      <c r="AD145">
        <v>1</v>
      </c>
      <c r="AE145">
        <v>1</v>
      </c>
      <c r="ED145" t="s">
        <v>1123</v>
      </c>
      <c r="EE145">
        <v>0</v>
      </c>
      <c r="EF145">
        <v>0</v>
      </c>
      <c r="EG145">
        <v>0</v>
      </c>
      <c r="EH145">
        <v>0</v>
      </c>
      <c r="EI145">
        <v>1</v>
      </c>
      <c r="EJ145">
        <v>1</v>
      </c>
      <c r="IM145" t="s">
        <v>1246</v>
      </c>
      <c r="IN145">
        <v>0</v>
      </c>
      <c r="IO145">
        <v>0</v>
      </c>
      <c r="IP145">
        <v>0</v>
      </c>
      <c r="IQ145">
        <v>0</v>
      </c>
      <c r="IR145">
        <v>0</v>
      </c>
      <c r="IS145">
        <v>0</v>
      </c>
      <c r="IT145">
        <v>0</v>
      </c>
      <c r="IU145">
        <v>0</v>
      </c>
      <c r="IV145">
        <v>0</v>
      </c>
      <c r="IW145">
        <v>0</v>
      </c>
      <c r="IX145">
        <v>0</v>
      </c>
      <c r="IY145">
        <v>0</v>
      </c>
      <c r="IZ145">
        <v>0</v>
      </c>
      <c r="JA145">
        <v>1</v>
      </c>
      <c r="JB145">
        <v>0</v>
      </c>
      <c r="JC145">
        <v>0</v>
      </c>
      <c r="JD145">
        <v>1</v>
      </c>
      <c r="JE145">
        <v>3</v>
      </c>
      <c r="OJ145" t="s">
        <v>1144</v>
      </c>
      <c r="OK145" t="s">
        <v>1121</v>
      </c>
      <c r="OL145">
        <v>4500</v>
      </c>
      <c r="OO145" t="s">
        <v>1166</v>
      </c>
      <c r="OR145">
        <v>21</v>
      </c>
      <c r="OS145">
        <v>7</v>
      </c>
      <c r="OT145">
        <v>0</v>
      </c>
      <c r="PE145" t="s">
        <v>1150</v>
      </c>
      <c r="QM145" t="s">
        <v>1147</v>
      </c>
      <c r="QN145">
        <v>1</v>
      </c>
      <c r="QO145">
        <v>0</v>
      </c>
      <c r="QP145">
        <v>0</v>
      </c>
      <c r="QQ145">
        <v>0</v>
      </c>
      <c r="AMM145" t="s">
        <v>1219</v>
      </c>
      <c r="AMN145">
        <v>1</v>
      </c>
      <c r="AMO145">
        <v>0</v>
      </c>
      <c r="AMP145">
        <v>0</v>
      </c>
      <c r="AMQ145">
        <v>0</v>
      </c>
      <c r="AMR145">
        <v>0</v>
      </c>
      <c r="AMS145">
        <v>0</v>
      </c>
      <c r="AMU145" t="s">
        <v>1178</v>
      </c>
      <c r="AMV145" t="s">
        <v>1150</v>
      </c>
      <c r="ANG145" t="s">
        <v>1429</v>
      </c>
      <c r="ANH145">
        <v>0</v>
      </c>
      <c r="ANI145">
        <v>0</v>
      </c>
      <c r="ANJ145">
        <v>0</v>
      </c>
      <c r="ANK145">
        <v>0</v>
      </c>
      <c r="ANL145">
        <v>0</v>
      </c>
      <c r="ANM145">
        <v>0</v>
      </c>
      <c r="ANN145">
        <v>0</v>
      </c>
      <c r="ANO145">
        <v>0</v>
      </c>
      <c r="ANP145">
        <v>1</v>
      </c>
      <c r="ANR145" t="s">
        <v>1271</v>
      </c>
      <c r="ANU145">
        <v>387934694</v>
      </c>
      <c r="ANV145" s="2">
        <v>44953.526273148149</v>
      </c>
      <c r="ANY145" t="s">
        <v>1137</v>
      </c>
      <c r="ANZ145" t="s">
        <v>1138</v>
      </c>
    </row>
    <row r="146" spans="1:520 1027:1066" x14ac:dyDescent="0.35">
      <c r="A146">
        <v>145</v>
      </c>
      <c r="B146" t="s">
        <v>1540</v>
      </c>
      <c r="C146" s="98">
        <v>44952</v>
      </c>
      <c r="D146" t="s">
        <v>1487</v>
      </c>
      <c r="E146" s="2">
        <v>44952.549344861109</v>
      </c>
      <c r="F146" s="2">
        <v>44952.553077673612</v>
      </c>
      <c r="G146" t="s">
        <v>1113</v>
      </c>
      <c r="J146" t="s">
        <v>1488</v>
      </c>
      <c r="K146" s="98">
        <v>44952</v>
      </c>
      <c r="L146" t="s">
        <v>1489</v>
      </c>
      <c r="M146" t="s">
        <v>1490</v>
      </c>
      <c r="N146" t="s">
        <v>1491</v>
      </c>
      <c r="O146" t="s">
        <v>1118</v>
      </c>
      <c r="R146" t="s">
        <v>1492</v>
      </c>
      <c r="S146" t="s">
        <v>1493</v>
      </c>
      <c r="U146" t="s">
        <v>1121</v>
      </c>
      <c r="W146" t="s">
        <v>1159</v>
      </c>
      <c r="Z146" t="s">
        <v>1123</v>
      </c>
      <c r="AA146">
        <v>0</v>
      </c>
      <c r="AB146">
        <v>0</v>
      </c>
      <c r="AC146">
        <v>0</v>
      </c>
      <c r="AD146">
        <v>1</v>
      </c>
      <c r="AE146">
        <v>1</v>
      </c>
      <c r="ED146" t="s">
        <v>1123</v>
      </c>
      <c r="EE146">
        <v>0</v>
      </c>
      <c r="EF146">
        <v>0</v>
      </c>
      <c r="EG146">
        <v>0</v>
      </c>
      <c r="EH146">
        <v>0</v>
      </c>
      <c r="EI146">
        <v>1</v>
      </c>
      <c r="EJ146">
        <v>1</v>
      </c>
      <c r="IM146" t="s">
        <v>1246</v>
      </c>
      <c r="IN146">
        <v>0</v>
      </c>
      <c r="IO146">
        <v>0</v>
      </c>
      <c r="IP146">
        <v>0</v>
      </c>
      <c r="IQ146">
        <v>0</v>
      </c>
      <c r="IR146">
        <v>0</v>
      </c>
      <c r="IS146">
        <v>0</v>
      </c>
      <c r="IT146">
        <v>0</v>
      </c>
      <c r="IU146">
        <v>0</v>
      </c>
      <c r="IV146">
        <v>0</v>
      </c>
      <c r="IW146">
        <v>0</v>
      </c>
      <c r="IX146">
        <v>0</v>
      </c>
      <c r="IY146">
        <v>0</v>
      </c>
      <c r="IZ146">
        <v>0</v>
      </c>
      <c r="JA146">
        <v>1</v>
      </c>
      <c r="JB146">
        <v>0</v>
      </c>
      <c r="JC146">
        <v>0</v>
      </c>
      <c r="JD146">
        <v>1</v>
      </c>
      <c r="JE146">
        <v>3</v>
      </c>
      <c r="OJ146" t="s">
        <v>1144</v>
      </c>
      <c r="OK146" t="s">
        <v>1121</v>
      </c>
      <c r="OL146">
        <v>5000</v>
      </c>
      <c r="OO146" t="s">
        <v>1166</v>
      </c>
      <c r="OR146">
        <v>21</v>
      </c>
      <c r="OS146">
        <v>2</v>
      </c>
      <c r="OT146">
        <v>0</v>
      </c>
      <c r="PE146" t="s">
        <v>1150</v>
      </c>
      <c r="QM146" t="s">
        <v>1147</v>
      </c>
      <c r="QN146">
        <v>1</v>
      </c>
      <c r="QO146">
        <v>0</v>
      </c>
      <c r="QP146">
        <v>0</v>
      </c>
      <c r="QQ146">
        <v>0</v>
      </c>
      <c r="AMM146" t="s">
        <v>1132</v>
      </c>
      <c r="AMN146">
        <v>1</v>
      </c>
      <c r="AMO146">
        <v>0</v>
      </c>
      <c r="AMP146">
        <v>0</v>
      </c>
      <c r="AMQ146">
        <v>1</v>
      </c>
      <c r="AMR146">
        <v>0</v>
      </c>
      <c r="AMS146">
        <v>0</v>
      </c>
      <c r="AMU146" t="s">
        <v>1151</v>
      </c>
      <c r="AMV146" t="s">
        <v>1150</v>
      </c>
      <c r="ANG146" t="s">
        <v>1429</v>
      </c>
      <c r="ANH146">
        <v>0</v>
      </c>
      <c r="ANI146">
        <v>0</v>
      </c>
      <c r="ANJ146">
        <v>0</v>
      </c>
      <c r="ANK146">
        <v>0</v>
      </c>
      <c r="ANL146">
        <v>0</v>
      </c>
      <c r="ANM146">
        <v>0</v>
      </c>
      <c r="ANN146">
        <v>0</v>
      </c>
      <c r="ANO146">
        <v>0</v>
      </c>
      <c r="ANP146">
        <v>1</v>
      </c>
      <c r="ANR146" t="s">
        <v>1271</v>
      </c>
      <c r="ANU146">
        <v>387934703</v>
      </c>
      <c r="ANV146" s="2">
        <v>44953.526284722218</v>
      </c>
      <c r="ANY146" t="s">
        <v>1137</v>
      </c>
      <c r="ANZ146" t="s">
        <v>1138</v>
      </c>
    </row>
    <row r="147" spans="1:520 1027:1066" x14ac:dyDescent="0.35">
      <c r="A147">
        <v>146</v>
      </c>
      <c r="B147" t="s">
        <v>1541</v>
      </c>
      <c r="C147" s="98">
        <v>44952</v>
      </c>
      <c r="D147" t="s">
        <v>1487</v>
      </c>
      <c r="E147" s="2">
        <v>44952.554701539353</v>
      </c>
      <c r="F147" s="2">
        <v>44952.562173564816</v>
      </c>
      <c r="G147" t="s">
        <v>1113</v>
      </c>
      <c r="J147" t="s">
        <v>1488</v>
      </c>
      <c r="K147" s="98">
        <v>44952</v>
      </c>
      <c r="L147" t="s">
        <v>1489</v>
      </c>
      <c r="M147" t="s">
        <v>1490</v>
      </c>
      <c r="N147" t="s">
        <v>1491</v>
      </c>
      <c r="O147" t="s">
        <v>1118</v>
      </c>
      <c r="R147" t="s">
        <v>1492</v>
      </c>
      <c r="S147" t="s">
        <v>1493</v>
      </c>
      <c r="U147" t="s">
        <v>1121</v>
      </c>
      <c r="W147" t="s">
        <v>1159</v>
      </c>
      <c r="Z147" t="s">
        <v>1123</v>
      </c>
      <c r="AA147">
        <v>0</v>
      </c>
      <c r="AB147">
        <v>0</v>
      </c>
      <c r="AC147">
        <v>0</v>
      </c>
      <c r="AD147">
        <v>1</v>
      </c>
      <c r="AE147">
        <v>1</v>
      </c>
      <c r="ED147" t="s">
        <v>1123</v>
      </c>
      <c r="EE147">
        <v>0</v>
      </c>
      <c r="EF147">
        <v>0</v>
      </c>
      <c r="EG147">
        <v>0</v>
      </c>
      <c r="EH147">
        <v>0</v>
      </c>
      <c r="EI147">
        <v>1</v>
      </c>
      <c r="EJ147">
        <v>1</v>
      </c>
      <c r="IM147" t="s">
        <v>1163</v>
      </c>
      <c r="IN147">
        <v>0</v>
      </c>
      <c r="IO147">
        <v>0</v>
      </c>
      <c r="IP147">
        <v>0</v>
      </c>
      <c r="IQ147">
        <v>1</v>
      </c>
      <c r="IR147">
        <v>1</v>
      </c>
      <c r="IS147">
        <v>0</v>
      </c>
      <c r="IT147">
        <v>0</v>
      </c>
      <c r="IU147">
        <v>0</v>
      </c>
      <c r="IV147">
        <v>0</v>
      </c>
      <c r="IW147">
        <v>0</v>
      </c>
      <c r="IX147">
        <v>0</v>
      </c>
      <c r="IY147">
        <v>0</v>
      </c>
      <c r="IZ147">
        <v>0</v>
      </c>
      <c r="JA147">
        <v>0</v>
      </c>
      <c r="JB147">
        <v>0</v>
      </c>
      <c r="JC147">
        <v>0</v>
      </c>
      <c r="JD147">
        <v>2</v>
      </c>
      <c r="JE147">
        <v>4</v>
      </c>
      <c r="KR147" t="s">
        <v>1144</v>
      </c>
      <c r="KS147">
        <v>8000</v>
      </c>
      <c r="KT147" t="s">
        <v>1161</v>
      </c>
      <c r="KW147">
        <v>21</v>
      </c>
      <c r="KX147">
        <v>14</v>
      </c>
      <c r="KY147">
        <v>0</v>
      </c>
      <c r="LA147" t="s">
        <v>1144</v>
      </c>
      <c r="LB147">
        <v>7000</v>
      </c>
      <c r="LC147" t="s">
        <v>1161</v>
      </c>
      <c r="LF147">
        <v>21</v>
      </c>
      <c r="LG147">
        <v>14</v>
      </c>
      <c r="LH147">
        <v>0</v>
      </c>
      <c r="PE147" t="s">
        <v>1121</v>
      </c>
      <c r="PG147" t="s">
        <v>1164</v>
      </c>
      <c r="PH147">
        <v>0</v>
      </c>
      <c r="PI147">
        <v>0</v>
      </c>
      <c r="PJ147">
        <v>0</v>
      </c>
      <c r="PK147">
        <v>1</v>
      </c>
      <c r="PL147">
        <v>1</v>
      </c>
      <c r="PM147">
        <v>0</v>
      </c>
      <c r="PN147">
        <v>0</v>
      </c>
      <c r="PO147">
        <v>0</v>
      </c>
      <c r="PP147">
        <v>0</v>
      </c>
      <c r="PQ147">
        <v>0</v>
      </c>
      <c r="PR147">
        <v>0</v>
      </c>
      <c r="PS147">
        <v>0</v>
      </c>
      <c r="PT147">
        <v>0</v>
      </c>
      <c r="PU147">
        <v>0</v>
      </c>
      <c r="PV147">
        <v>0</v>
      </c>
      <c r="PW147">
        <v>0</v>
      </c>
      <c r="PY147" t="s">
        <v>1465</v>
      </c>
      <c r="PZ147">
        <v>0</v>
      </c>
      <c r="QA147">
        <v>0</v>
      </c>
      <c r="QB147">
        <v>0</v>
      </c>
      <c r="QC147">
        <v>0</v>
      </c>
      <c r="QD147">
        <v>0</v>
      </c>
      <c r="QE147">
        <v>0</v>
      </c>
      <c r="QF147">
        <v>0</v>
      </c>
      <c r="QG147">
        <v>0</v>
      </c>
      <c r="QH147">
        <v>0</v>
      </c>
      <c r="QI147">
        <v>1</v>
      </c>
      <c r="QJ147">
        <v>0</v>
      </c>
      <c r="QK147" t="s">
        <v>1542</v>
      </c>
      <c r="QM147" t="s">
        <v>1147</v>
      </c>
      <c r="QN147">
        <v>1</v>
      </c>
      <c r="QO147">
        <v>0</v>
      </c>
      <c r="QP147">
        <v>0</v>
      </c>
      <c r="QQ147">
        <v>0</v>
      </c>
      <c r="AMM147" t="s">
        <v>1132</v>
      </c>
      <c r="AMN147">
        <v>1</v>
      </c>
      <c r="AMO147">
        <v>0</v>
      </c>
      <c r="AMP147">
        <v>0</v>
      </c>
      <c r="AMQ147">
        <v>1</v>
      </c>
      <c r="AMR147">
        <v>0</v>
      </c>
      <c r="AMS147">
        <v>0</v>
      </c>
      <c r="AMU147" t="s">
        <v>1133</v>
      </c>
      <c r="AMV147" t="s">
        <v>1150</v>
      </c>
      <c r="ANG147" t="s">
        <v>1429</v>
      </c>
      <c r="ANH147">
        <v>0</v>
      </c>
      <c r="ANI147">
        <v>0</v>
      </c>
      <c r="ANJ147">
        <v>0</v>
      </c>
      <c r="ANK147">
        <v>0</v>
      </c>
      <c r="ANL147">
        <v>0</v>
      </c>
      <c r="ANM147">
        <v>0</v>
      </c>
      <c r="ANN147">
        <v>0</v>
      </c>
      <c r="ANO147">
        <v>0</v>
      </c>
      <c r="ANP147">
        <v>1</v>
      </c>
      <c r="ANR147" t="s">
        <v>1271</v>
      </c>
      <c r="ANU147">
        <v>387934721</v>
      </c>
      <c r="ANV147" s="2">
        <v>44953.526319444441</v>
      </c>
      <c r="ANY147" t="s">
        <v>1137</v>
      </c>
      <c r="ANZ147" t="s">
        <v>1138</v>
      </c>
    </row>
    <row r="148" spans="1:520 1027:1066" x14ac:dyDescent="0.35">
      <c r="A148">
        <v>147</v>
      </c>
      <c r="B148" t="s">
        <v>1543</v>
      </c>
      <c r="C148" s="98">
        <v>44952</v>
      </c>
      <c r="D148" t="s">
        <v>1544</v>
      </c>
      <c r="E148" s="2">
        <v>44952.449919131948</v>
      </c>
      <c r="F148" s="2">
        <v>44953.336473449082</v>
      </c>
      <c r="G148" t="s">
        <v>1113</v>
      </c>
      <c r="J148" t="s">
        <v>1545</v>
      </c>
      <c r="K148" s="98">
        <v>44952</v>
      </c>
      <c r="L148" t="s">
        <v>1546</v>
      </c>
      <c r="M148" t="s">
        <v>1547</v>
      </c>
      <c r="N148" t="s">
        <v>1548</v>
      </c>
      <c r="O148" t="s">
        <v>1118</v>
      </c>
      <c r="R148" t="s">
        <v>1549</v>
      </c>
      <c r="S148" t="s">
        <v>1550</v>
      </c>
      <c r="U148" t="s">
        <v>1121</v>
      </c>
      <c r="W148" t="s">
        <v>1159</v>
      </c>
      <c r="Z148" t="s">
        <v>1171</v>
      </c>
      <c r="AA148">
        <v>1</v>
      </c>
      <c r="AB148">
        <v>0</v>
      </c>
      <c r="AC148">
        <v>0</v>
      </c>
      <c r="AD148">
        <v>0</v>
      </c>
      <c r="AE148">
        <v>1</v>
      </c>
      <c r="AG148" t="s">
        <v>1144</v>
      </c>
      <c r="AH148">
        <v>1000</v>
      </c>
      <c r="AI148" t="s">
        <v>1161</v>
      </c>
      <c r="AL148">
        <v>30</v>
      </c>
      <c r="AM148">
        <v>2</v>
      </c>
      <c r="AN148">
        <v>0</v>
      </c>
      <c r="BP148" t="s">
        <v>1121</v>
      </c>
      <c r="BR148" t="s">
        <v>1171</v>
      </c>
      <c r="BS148">
        <v>1</v>
      </c>
      <c r="BT148">
        <v>0</v>
      </c>
      <c r="BU148">
        <v>0</v>
      </c>
      <c r="BV148">
        <v>0</v>
      </c>
      <c r="BX148" t="s">
        <v>1253</v>
      </c>
      <c r="BY148">
        <v>0</v>
      </c>
      <c r="BZ148">
        <v>0</v>
      </c>
      <c r="CA148">
        <v>1</v>
      </c>
      <c r="CB148">
        <v>0</v>
      </c>
      <c r="CC148">
        <v>0</v>
      </c>
      <c r="CD148">
        <v>0</v>
      </c>
      <c r="CE148">
        <v>0</v>
      </c>
      <c r="CF148">
        <v>0</v>
      </c>
      <c r="CG148">
        <v>0</v>
      </c>
      <c r="CH148">
        <v>0</v>
      </c>
      <c r="CI148">
        <v>0</v>
      </c>
      <c r="CL148" t="s">
        <v>1147</v>
      </c>
      <c r="CM148">
        <v>1</v>
      </c>
      <c r="CN148">
        <v>0</v>
      </c>
      <c r="CO148">
        <v>0</v>
      </c>
      <c r="CP148">
        <v>0</v>
      </c>
      <c r="ED148" t="s">
        <v>1148</v>
      </c>
      <c r="EE148">
        <v>1</v>
      </c>
      <c r="EF148">
        <v>0</v>
      </c>
      <c r="EG148">
        <v>0</v>
      </c>
      <c r="EH148">
        <v>0</v>
      </c>
      <c r="EI148">
        <v>0</v>
      </c>
      <c r="EJ148">
        <v>1</v>
      </c>
      <c r="EL148" t="s">
        <v>1144</v>
      </c>
      <c r="EM148">
        <v>5000</v>
      </c>
      <c r="EN148" t="s">
        <v>1161</v>
      </c>
      <c r="EQ148">
        <v>60</v>
      </c>
      <c r="ER148">
        <v>2</v>
      </c>
      <c r="ES148">
        <v>0</v>
      </c>
      <c r="FV148" t="s">
        <v>1121</v>
      </c>
      <c r="FX148" t="s">
        <v>1148</v>
      </c>
      <c r="FY148">
        <v>1</v>
      </c>
      <c r="FZ148">
        <v>0</v>
      </c>
      <c r="GA148">
        <v>0</v>
      </c>
      <c r="GB148">
        <v>0</v>
      </c>
      <c r="GC148">
        <v>0</v>
      </c>
      <c r="GE148" t="s">
        <v>1253</v>
      </c>
      <c r="GF148">
        <v>0</v>
      </c>
      <c r="GG148">
        <v>0</v>
      </c>
      <c r="GH148">
        <v>1</v>
      </c>
      <c r="GI148">
        <v>0</v>
      </c>
      <c r="GJ148">
        <v>0</v>
      </c>
      <c r="GK148">
        <v>0</v>
      </c>
      <c r="GL148">
        <v>0</v>
      </c>
      <c r="GM148">
        <v>0</v>
      </c>
      <c r="GN148">
        <v>0</v>
      </c>
      <c r="GO148">
        <v>0</v>
      </c>
      <c r="GP148">
        <v>0</v>
      </c>
      <c r="GS148" t="s">
        <v>1147</v>
      </c>
      <c r="GT148">
        <v>1</v>
      </c>
      <c r="GU148">
        <v>0</v>
      </c>
      <c r="GV148">
        <v>0</v>
      </c>
      <c r="GW148">
        <v>0</v>
      </c>
      <c r="IM148" t="s">
        <v>1551</v>
      </c>
      <c r="IN148">
        <v>0</v>
      </c>
      <c r="IO148">
        <v>0</v>
      </c>
      <c r="IP148">
        <v>0</v>
      </c>
      <c r="IQ148">
        <v>1</v>
      </c>
      <c r="IR148">
        <v>1</v>
      </c>
      <c r="IS148">
        <v>1</v>
      </c>
      <c r="IT148">
        <v>1</v>
      </c>
      <c r="IU148">
        <v>1</v>
      </c>
      <c r="IV148">
        <v>1</v>
      </c>
      <c r="IW148">
        <v>1</v>
      </c>
      <c r="IX148">
        <v>1</v>
      </c>
      <c r="IY148">
        <v>1</v>
      </c>
      <c r="IZ148">
        <v>0</v>
      </c>
      <c r="JA148">
        <v>1</v>
      </c>
      <c r="JB148">
        <v>0</v>
      </c>
      <c r="JC148">
        <v>0</v>
      </c>
      <c r="JD148">
        <v>10</v>
      </c>
      <c r="JE148">
        <v>12</v>
      </c>
      <c r="KR148" t="s">
        <v>1144</v>
      </c>
      <c r="KS148">
        <v>7000</v>
      </c>
      <c r="KT148" t="s">
        <v>1161</v>
      </c>
      <c r="KW148">
        <v>60</v>
      </c>
      <c r="KX148">
        <v>2</v>
      </c>
      <c r="KY148">
        <v>0</v>
      </c>
      <c r="LA148" t="s">
        <v>1144</v>
      </c>
      <c r="LB148">
        <v>5500</v>
      </c>
      <c r="LC148" t="s">
        <v>1161</v>
      </c>
      <c r="LF148">
        <v>90</v>
      </c>
      <c r="LG148">
        <v>2</v>
      </c>
      <c r="LH148">
        <v>0</v>
      </c>
      <c r="LJ148" t="s">
        <v>1144</v>
      </c>
      <c r="LK148">
        <v>400</v>
      </c>
      <c r="LL148" t="s">
        <v>1161</v>
      </c>
      <c r="LO148">
        <v>90</v>
      </c>
      <c r="LP148">
        <v>2</v>
      </c>
      <c r="LQ148">
        <v>0</v>
      </c>
      <c r="LS148" t="s">
        <v>1144</v>
      </c>
      <c r="LT148">
        <v>125</v>
      </c>
      <c r="LU148" t="s">
        <v>1161</v>
      </c>
      <c r="LX148">
        <v>90</v>
      </c>
      <c r="LY148">
        <v>2</v>
      </c>
      <c r="LZ148">
        <v>0</v>
      </c>
      <c r="MB148" t="s">
        <v>1144</v>
      </c>
      <c r="MC148" t="s">
        <v>1173</v>
      </c>
      <c r="MD148">
        <v>1</v>
      </c>
      <c r="ME148">
        <v>1</v>
      </c>
      <c r="MF148">
        <v>1</v>
      </c>
      <c r="MG148">
        <v>600</v>
      </c>
      <c r="MH148">
        <v>1000</v>
      </c>
      <c r="MI148">
        <v>1250</v>
      </c>
      <c r="MJ148" t="s">
        <v>1161</v>
      </c>
      <c r="MM148">
        <v>90</v>
      </c>
      <c r="MN148">
        <v>2</v>
      </c>
      <c r="MO148">
        <v>0</v>
      </c>
      <c r="MQ148" t="s">
        <v>1144</v>
      </c>
      <c r="MR148">
        <v>2500</v>
      </c>
      <c r="MS148" t="s">
        <v>1161</v>
      </c>
      <c r="MV148">
        <v>60</v>
      </c>
      <c r="MW148">
        <v>2</v>
      </c>
      <c r="MX148">
        <v>0</v>
      </c>
      <c r="MZ148" t="s">
        <v>1144</v>
      </c>
      <c r="NA148">
        <v>3000</v>
      </c>
      <c r="NB148" t="s">
        <v>1161</v>
      </c>
      <c r="NE148">
        <v>180</v>
      </c>
      <c r="NF148">
        <v>2</v>
      </c>
      <c r="NG148">
        <v>0</v>
      </c>
      <c r="NI148" t="s">
        <v>1144</v>
      </c>
      <c r="NJ148">
        <v>2500</v>
      </c>
      <c r="NK148" t="s">
        <v>1161</v>
      </c>
      <c r="NN148">
        <v>90</v>
      </c>
      <c r="NO148">
        <v>7</v>
      </c>
      <c r="NP148">
        <v>0</v>
      </c>
      <c r="NR148" t="s">
        <v>1144</v>
      </c>
      <c r="NS148">
        <v>3000</v>
      </c>
      <c r="NT148" t="s">
        <v>1161</v>
      </c>
      <c r="NW148">
        <v>180</v>
      </c>
      <c r="NX148">
        <v>7</v>
      </c>
      <c r="NY148">
        <v>0</v>
      </c>
      <c r="OJ148" t="s">
        <v>1144</v>
      </c>
      <c r="OK148" t="s">
        <v>1121</v>
      </c>
      <c r="OL148">
        <v>2250</v>
      </c>
      <c r="OO148" t="s">
        <v>1166</v>
      </c>
      <c r="OR148">
        <v>90</v>
      </c>
      <c r="OS148">
        <v>1</v>
      </c>
      <c r="OT148">
        <v>0</v>
      </c>
      <c r="PE148" t="s">
        <v>1121</v>
      </c>
      <c r="PG148" t="s">
        <v>1552</v>
      </c>
      <c r="PH148">
        <v>0</v>
      </c>
      <c r="PI148">
        <v>0</v>
      </c>
      <c r="PJ148">
        <v>0</v>
      </c>
      <c r="PK148">
        <v>0</v>
      </c>
      <c r="PL148">
        <v>0</v>
      </c>
      <c r="PM148">
        <v>0</v>
      </c>
      <c r="PN148">
        <v>1</v>
      </c>
      <c r="PO148">
        <v>0</v>
      </c>
      <c r="PP148">
        <v>1</v>
      </c>
      <c r="PQ148">
        <v>0</v>
      </c>
      <c r="PR148">
        <v>0</v>
      </c>
      <c r="PS148">
        <v>0</v>
      </c>
      <c r="PT148">
        <v>0</v>
      </c>
      <c r="PU148">
        <v>0</v>
      </c>
      <c r="PV148">
        <v>0</v>
      </c>
      <c r="PW148">
        <v>0</v>
      </c>
      <c r="PY148" t="s">
        <v>1253</v>
      </c>
      <c r="PZ148">
        <v>0</v>
      </c>
      <c r="QA148">
        <v>0</v>
      </c>
      <c r="QB148">
        <v>1</v>
      </c>
      <c r="QC148">
        <v>0</v>
      </c>
      <c r="QD148">
        <v>0</v>
      </c>
      <c r="QE148">
        <v>0</v>
      </c>
      <c r="QF148">
        <v>0</v>
      </c>
      <c r="QG148">
        <v>0</v>
      </c>
      <c r="QH148">
        <v>0</v>
      </c>
      <c r="QI148">
        <v>0</v>
      </c>
      <c r="QJ148">
        <v>0</v>
      </c>
      <c r="QM148" t="s">
        <v>1147</v>
      </c>
      <c r="QN148">
        <v>1</v>
      </c>
      <c r="QO148">
        <v>0</v>
      </c>
      <c r="QP148">
        <v>0</v>
      </c>
      <c r="QQ148">
        <v>0</v>
      </c>
      <c r="AMM148" t="s">
        <v>1494</v>
      </c>
      <c r="AMN148">
        <v>1</v>
      </c>
      <c r="AMO148">
        <v>0</v>
      </c>
      <c r="AMP148">
        <v>1</v>
      </c>
      <c r="AMQ148">
        <v>1</v>
      </c>
      <c r="AMR148">
        <v>0</v>
      </c>
      <c r="AMS148">
        <v>0</v>
      </c>
      <c r="AMU148" t="s">
        <v>1133</v>
      </c>
      <c r="AMV148" t="s">
        <v>1150</v>
      </c>
      <c r="ANG148" t="s">
        <v>1135</v>
      </c>
      <c r="ANH148">
        <v>0</v>
      </c>
      <c r="ANI148">
        <v>0</v>
      </c>
      <c r="ANJ148">
        <v>0</v>
      </c>
      <c r="ANK148">
        <v>0</v>
      </c>
      <c r="ANL148">
        <v>0</v>
      </c>
      <c r="ANM148">
        <v>0</v>
      </c>
      <c r="ANN148">
        <v>0</v>
      </c>
      <c r="ANO148">
        <v>1</v>
      </c>
      <c r="ANP148">
        <v>0</v>
      </c>
      <c r="ANR148" t="s">
        <v>1553</v>
      </c>
      <c r="ANU148">
        <v>389286469</v>
      </c>
      <c r="ANV148" s="2">
        <v>44957.357465277782</v>
      </c>
      <c r="ANY148" t="s">
        <v>1137</v>
      </c>
      <c r="ANZ148" t="s">
        <v>1138</v>
      </c>
    </row>
    <row r="149" spans="1:520 1027:1066" x14ac:dyDescent="0.35">
      <c r="A149">
        <v>148</v>
      </c>
      <c r="B149" t="s">
        <v>1554</v>
      </c>
      <c r="C149" s="98">
        <v>44952</v>
      </c>
      <c r="D149" t="s">
        <v>1544</v>
      </c>
      <c r="E149" s="2">
        <v>44952.491169548608</v>
      </c>
      <c r="F149" s="2">
        <v>44955.590072199077</v>
      </c>
      <c r="G149" t="s">
        <v>1113</v>
      </c>
      <c r="J149" t="s">
        <v>1545</v>
      </c>
      <c r="K149" s="98">
        <v>44952</v>
      </c>
      <c r="L149" t="s">
        <v>1546</v>
      </c>
      <c r="M149" t="s">
        <v>1547</v>
      </c>
      <c r="N149" t="s">
        <v>1548</v>
      </c>
      <c r="O149" t="s">
        <v>1413</v>
      </c>
      <c r="R149" t="s">
        <v>1549</v>
      </c>
      <c r="S149" t="s">
        <v>1550</v>
      </c>
      <c r="U149" t="s">
        <v>1121</v>
      </c>
      <c r="W149" t="s">
        <v>1159</v>
      </c>
      <c r="Z149" t="s">
        <v>1123</v>
      </c>
      <c r="AA149">
        <v>0</v>
      </c>
      <c r="AB149">
        <v>0</v>
      </c>
      <c r="AC149">
        <v>0</v>
      </c>
      <c r="AD149">
        <v>1</v>
      </c>
      <c r="AE149">
        <v>1</v>
      </c>
      <c r="ED149" t="s">
        <v>1123</v>
      </c>
      <c r="EE149">
        <v>0</v>
      </c>
      <c r="EF149">
        <v>0</v>
      </c>
      <c r="EG149">
        <v>0</v>
      </c>
      <c r="EH149">
        <v>0</v>
      </c>
      <c r="EI149">
        <v>1</v>
      </c>
      <c r="EJ149">
        <v>1</v>
      </c>
      <c r="IM149" t="s">
        <v>1265</v>
      </c>
      <c r="IN149">
        <v>0</v>
      </c>
      <c r="IO149">
        <v>0</v>
      </c>
      <c r="IP149">
        <v>1</v>
      </c>
      <c r="IQ149">
        <v>0</v>
      </c>
      <c r="IR149">
        <v>0</v>
      </c>
      <c r="IS149">
        <v>0</v>
      </c>
      <c r="IT149">
        <v>0</v>
      </c>
      <c r="IU149">
        <v>0</v>
      </c>
      <c r="IV149">
        <v>0</v>
      </c>
      <c r="IW149">
        <v>0</v>
      </c>
      <c r="IX149">
        <v>0</v>
      </c>
      <c r="IY149">
        <v>0</v>
      </c>
      <c r="IZ149">
        <v>0</v>
      </c>
      <c r="JA149">
        <v>0</v>
      </c>
      <c r="JB149">
        <v>0</v>
      </c>
      <c r="JC149">
        <v>0</v>
      </c>
      <c r="JD149">
        <v>1</v>
      </c>
      <c r="JE149">
        <v>3</v>
      </c>
      <c r="KC149" t="s">
        <v>1322</v>
      </c>
      <c r="PE149" t="s">
        <v>1121</v>
      </c>
      <c r="PG149" t="s">
        <v>1265</v>
      </c>
      <c r="PH149">
        <v>0</v>
      </c>
      <c r="PI149">
        <v>0</v>
      </c>
      <c r="PJ149">
        <v>1</v>
      </c>
      <c r="PK149">
        <v>0</v>
      </c>
      <c r="PL149">
        <v>0</v>
      </c>
      <c r="PM149">
        <v>0</v>
      </c>
      <c r="PN149">
        <v>0</v>
      </c>
      <c r="PO149">
        <v>0</v>
      </c>
      <c r="PP149">
        <v>0</v>
      </c>
      <c r="PQ149">
        <v>0</v>
      </c>
      <c r="PR149">
        <v>0</v>
      </c>
      <c r="PS149">
        <v>0</v>
      </c>
      <c r="PT149">
        <v>0</v>
      </c>
      <c r="PU149">
        <v>0</v>
      </c>
      <c r="PV149">
        <v>0</v>
      </c>
      <c r="PW149">
        <v>0</v>
      </c>
      <c r="PY149" t="s">
        <v>1465</v>
      </c>
      <c r="PZ149">
        <v>0</v>
      </c>
      <c r="QA149">
        <v>0</v>
      </c>
      <c r="QB149">
        <v>0</v>
      </c>
      <c r="QC149">
        <v>0</v>
      </c>
      <c r="QD149">
        <v>0</v>
      </c>
      <c r="QE149">
        <v>0</v>
      </c>
      <c r="QF149">
        <v>0</v>
      </c>
      <c r="QG149">
        <v>0</v>
      </c>
      <c r="QH149">
        <v>0</v>
      </c>
      <c r="QI149">
        <v>1</v>
      </c>
      <c r="QJ149">
        <v>0</v>
      </c>
      <c r="QK149" t="s">
        <v>1555</v>
      </c>
      <c r="QM149" t="s">
        <v>1130</v>
      </c>
      <c r="QN149">
        <v>0</v>
      </c>
      <c r="QO149">
        <v>1</v>
      </c>
      <c r="QP149">
        <v>0</v>
      </c>
      <c r="QQ149">
        <v>0</v>
      </c>
      <c r="QR149" t="s">
        <v>1265</v>
      </c>
      <c r="QS149">
        <v>0</v>
      </c>
      <c r="QT149">
        <v>0</v>
      </c>
      <c r="QU149">
        <v>1</v>
      </c>
      <c r="QV149">
        <v>0</v>
      </c>
      <c r="QW149">
        <v>0</v>
      </c>
      <c r="QX149">
        <v>0</v>
      </c>
      <c r="QY149">
        <v>0</v>
      </c>
      <c r="QZ149">
        <v>0</v>
      </c>
      <c r="RA149">
        <v>0</v>
      </c>
      <c r="RB149">
        <v>0</v>
      </c>
      <c r="RC149">
        <v>0</v>
      </c>
      <c r="RD149">
        <v>0</v>
      </c>
      <c r="RE149">
        <v>0</v>
      </c>
      <c r="RF149">
        <v>0</v>
      </c>
      <c r="RG149">
        <v>0</v>
      </c>
      <c r="RH149">
        <v>0</v>
      </c>
      <c r="RI149" t="s">
        <v>1429</v>
      </c>
      <c r="RJ149">
        <v>0</v>
      </c>
      <c r="RK149">
        <v>0</v>
      </c>
      <c r="RL149">
        <v>0</v>
      </c>
      <c r="RM149">
        <v>0</v>
      </c>
      <c r="RN149">
        <v>0</v>
      </c>
      <c r="RO149">
        <v>0</v>
      </c>
      <c r="RP149">
        <v>0</v>
      </c>
      <c r="RQ149">
        <v>0</v>
      </c>
      <c r="RR149">
        <v>0</v>
      </c>
      <c r="RS149">
        <v>0</v>
      </c>
      <c r="RT149">
        <v>0</v>
      </c>
      <c r="RU149">
        <v>1</v>
      </c>
      <c r="AMM149" t="s">
        <v>1219</v>
      </c>
      <c r="AMN149">
        <v>1</v>
      </c>
      <c r="AMO149">
        <v>0</v>
      </c>
      <c r="AMP149">
        <v>0</v>
      </c>
      <c r="AMQ149">
        <v>0</v>
      </c>
      <c r="AMR149">
        <v>0</v>
      </c>
      <c r="AMS149">
        <v>0</v>
      </c>
      <c r="AMU149" t="s">
        <v>1429</v>
      </c>
      <c r="AMV149" t="s">
        <v>1150</v>
      </c>
      <c r="ANG149" t="s">
        <v>1135</v>
      </c>
      <c r="ANH149">
        <v>0</v>
      </c>
      <c r="ANI149">
        <v>0</v>
      </c>
      <c r="ANJ149">
        <v>0</v>
      </c>
      <c r="ANK149">
        <v>0</v>
      </c>
      <c r="ANL149">
        <v>0</v>
      </c>
      <c r="ANM149">
        <v>0</v>
      </c>
      <c r="ANN149">
        <v>0</v>
      </c>
      <c r="ANO149">
        <v>1</v>
      </c>
      <c r="ANP149">
        <v>0</v>
      </c>
      <c r="ANU149">
        <v>389286508</v>
      </c>
      <c r="ANV149" s="2">
        <v>44957.357546296298</v>
      </c>
      <c r="ANY149" t="s">
        <v>1137</v>
      </c>
      <c r="ANZ149" t="s">
        <v>1138</v>
      </c>
    </row>
    <row r="150" spans="1:520 1027:1066" x14ac:dyDescent="0.35">
      <c r="A150">
        <v>149</v>
      </c>
      <c r="B150" t="s">
        <v>1556</v>
      </c>
      <c r="C150" s="98">
        <v>44952</v>
      </c>
      <c r="D150" t="s">
        <v>1544</v>
      </c>
      <c r="E150" s="2">
        <v>44952.759119652779</v>
      </c>
      <c r="F150" s="2">
        <v>44952.766180393519</v>
      </c>
      <c r="G150" t="s">
        <v>1113</v>
      </c>
      <c r="J150" t="s">
        <v>1545</v>
      </c>
      <c r="K150" s="98">
        <v>44952</v>
      </c>
      <c r="L150" t="s">
        <v>1546</v>
      </c>
      <c r="M150" t="s">
        <v>1547</v>
      </c>
      <c r="N150" t="s">
        <v>1548</v>
      </c>
      <c r="O150" t="s">
        <v>1413</v>
      </c>
      <c r="R150" t="s">
        <v>1549</v>
      </c>
      <c r="S150" t="s">
        <v>1550</v>
      </c>
      <c r="U150" t="s">
        <v>1121</v>
      </c>
      <c r="W150" t="s">
        <v>1159</v>
      </c>
      <c r="Z150" t="s">
        <v>1123</v>
      </c>
      <c r="AA150">
        <v>0</v>
      </c>
      <c r="AB150">
        <v>0</v>
      </c>
      <c r="AC150">
        <v>0</v>
      </c>
      <c r="AD150">
        <v>1</v>
      </c>
      <c r="AE150">
        <v>1</v>
      </c>
      <c r="ED150" t="s">
        <v>1123</v>
      </c>
      <c r="EE150">
        <v>0</v>
      </c>
      <c r="EF150">
        <v>0</v>
      </c>
      <c r="EG150">
        <v>0</v>
      </c>
      <c r="EH150">
        <v>0</v>
      </c>
      <c r="EI150">
        <v>1</v>
      </c>
      <c r="EJ150">
        <v>1</v>
      </c>
      <c r="IM150" t="s">
        <v>1124</v>
      </c>
      <c r="IN150">
        <v>1</v>
      </c>
      <c r="IO150">
        <v>1</v>
      </c>
      <c r="IP150">
        <v>0</v>
      </c>
      <c r="IQ150">
        <v>0</v>
      </c>
      <c r="IR150">
        <v>0</v>
      </c>
      <c r="IS150">
        <v>0</v>
      </c>
      <c r="IT150">
        <v>0</v>
      </c>
      <c r="IU150">
        <v>0</v>
      </c>
      <c r="IV150">
        <v>0</v>
      </c>
      <c r="IW150">
        <v>0</v>
      </c>
      <c r="IX150">
        <v>0</v>
      </c>
      <c r="IY150">
        <v>0</v>
      </c>
      <c r="IZ150">
        <v>0</v>
      </c>
      <c r="JA150">
        <v>0</v>
      </c>
      <c r="JB150">
        <v>0</v>
      </c>
      <c r="JC150">
        <v>0</v>
      </c>
      <c r="JD150">
        <v>2</v>
      </c>
      <c r="JE150">
        <v>4</v>
      </c>
      <c r="JG150" t="s">
        <v>1144</v>
      </c>
      <c r="JH150">
        <v>200</v>
      </c>
      <c r="JI150" t="s">
        <v>1218</v>
      </c>
      <c r="JL150">
        <v>30</v>
      </c>
      <c r="JM150">
        <v>7</v>
      </c>
      <c r="JN150">
        <v>0</v>
      </c>
      <c r="JP150" t="s">
        <v>1144</v>
      </c>
      <c r="JQ150" t="s">
        <v>1224</v>
      </c>
      <c r="JR150">
        <v>0</v>
      </c>
      <c r="JS150">
        <v>1</v>
      </c>
      <c r="JU150">
        <v>100</v>
      </c>
      <c r="JV150" t="s">
        <v>1218</v>
      </c>
      <c r="JY150">
        <v>30</v>
      </c>
      <c r="JZ150">
        <v>7</v>
      </c>
      <c r="KA150">
        <v>0</v>
      </c>
      <c r="PE150" t="s">
        <v>1121</v>
      </c>
      <c r="PG150" t="s">
        <v>1223</v>
      </c>
      <c r="PH150">
        <v>0</v>
      </c>
      <c r="PI150">
        <v>1</v>
      </c>
      <c r="PJ150">
        <v>0</v>
      </c>
      <c r="PK150">
        <v>0</v>
      </c>
      <c r="PL150">
        <v>0</v>
      </c>
      <c r="PM150">
        <v>0</v>
      </c>
      <c r="PN150">
        <v>0</v>
      </c>
      <c r="PO150">
        <v>0</v>
      </c>
      <c r="PP150">
        <v>0</v>
      </c>
      <c r="PQ150">
        <v>0</v>
      </c>
      <c r="PR150">
        <v>0</v>
      </c>
      <c r="PS150">
        <v>0</v>
      </c>
      <c r="PT150">
        <v>0</v>
      </c>
      <c r="PU150">
        <v>0</v>
      </c>
      <c r="PV150">
        <v>0</v>
      </c>
      <c r="PW150">
        <v>0</v>
      </c>
      <c r="PY150" t="s">
        <v>1465</v>
      </c>
      <c r="PZ150">
        <v>0</v>
      </c>
      <c r="QA150">
        <v>0</v>
      </c>
      <c r="QB150">
        <v>0</v>
      </c>
      <c r="QC150">
        <v>0</v>
      </c>
      <c r="QD150">
        <v>0</v>
      </c>
      <c r="QE150">
        <v>0</v>
      </c>
      <c r="QF150">
        <v>0</v>
      </c>
      <c r="QG150">
        <v>0</v>
      </c>
      <c r="QH150">
        <v>0</v>
      </c>
      <c r="QI150">
        <v>1</v>
      </c>
      <c r="QJ150">
        <v>0</v>
      </c>
      <c r="QK150" t="s">
        <v>1557</v>
      </c>
      <c r="QM150" t="s">
        <v>1130</v>
      </c>
      <c r="QN150">
        <v>0</v>
      </c>
      <c r="QO150">
        <v>1</v>
      </c>
      <c r="QP150">
        <v>0</v>
      </c>
      <c r="QQ150">
        <v>0</v>
      </c>
      <c r="QR150" t="s">
        <v>1124</v>
      </c>
      <c r="QS150">
        <v>1</v>
      </c>
      <c r="QT150">
        <v>1</v>
      </c>
      <c r="QU150">
        <v>0</v>
      </c>
      <c r="QV150">
        <v>0</v>
      </c>
      <c r="QW150">
        <v>0</v>
      </c>
      <c r="QX150">
        <v>0</v>
      </c>
      <c r="QY150">
        <v>0</v>
      </c>
      <c r="QZ150">
        <v>0</v>
      </c>
      <c r="RA150">
        <v>0</v>
      </c>
      <c r="RB150">
        <v>0</v>
      </c>
      <c r="RC150">
        <v>0</v>
      </c>
      <c r="RD150">
        <v>0</v>
      </c>
      <c r="RE150">
        <v>0</v>
      </c>
      <c r="RF150">
        <v>0</v>
      </c>
      <c r="RG150">
        <v>0</v>
      </c>
      <c r="RH150">
        <v>0</v>
      </c>
      <c r="RI150" t="s">
        <v>1131</v>
      </c>
      <c r="RJ150">
        <v>0</v>
      </c>
      <c r="RK150">
        <v>0</v>
      </c>
      <c r="RL150">
        <v>0</v>
      </c>
      <c r="RM150">
        <v>0</v>
      </c>
      <c r="RN150">
        <v>0</v>
      </c>
      <c r="RO150">
        <v>1</v>
      </c>
      <c r="RP150">
        <v>0</v>
      </c>
      <c r="RQ150">
        <v>0</v>
      </c>
      <c r="RR150">
        <v>0</v>
      </c>
      <c r="RS150">
        <v>0</v>
      </c>
      <c r="RT150">
        <v>0</v>
      </c>
      <c r="RU150">
        <v>0</v>
      </c>
      <c r="AMM150" t="s">
        <v>1219</v>
      </c>
      <c r="AMN150">
        <v>1</v>
      </c>
      <c r="AMO150">
        <v>0</v>
      </c>
      <c r="AMP150">
        <v>0</v>
      </c>
      <c r="AMQ150">
        <v>0</v>
      </c>
      <c r="AMR150">
        <v>0</v>
      </c>
      <c r="AMS150">
        <v>0</v>
      </c>
      <c r="AMU150" t="s">
        <v>1133</v>
      </c>
      <c r="AMV150" t="s">
        <v>1150</v>
      </c>
      <c r="ANG150" t="s">
        <v>1135</v>
      </c>
      <c r="ANH150">
        <v>0</v>
      </c>
      <c r="ANI150">
        <v>0</v>
      </c>
      <c r="ANJ150">
        <v>0</v>
      </c>
      <c r="ANK150">
        <v>0</v>
      </c>
      <c r="ANL150">
        <v>0</v>
      </c>
      <c r="ANM150">
        <v>0</v>
      </c>
      <c r="ANN150">
        <v>0</v>
      </c>
      <c r="ANO150">
        <v>1</v>
      </c>
      <c r="ANP150">
        <v>0</v>
      </c>
      <c r="ANR150" t="s">
        <v>1558</v>
      </c>
      <c r="ANU150">
        <v>389286627</v>
      </c>
      <c r="ANV150" s="2">
        <v>44957.357754629629</v>
      </c>
      <c r="ANY150" t="s">
        <v>1137</v>
      </c>
      <c r="ANZ150" t="s">
        <v>1138</v>
      </c>
    </row>
    <row r="151" spans="1:520 1027:1066" x14ac:dyDescent="0.35">
      <c r="A151">
        <v>150</v>
      </c>
      <c r="B151" t="s">
        <v>1559</v>
      </c>
      <c r="C151" s="98">
        <v>44953</v>
      </c>
      <c r="D151" t="s">
        <v>1544</v>
      </c>
      <c r="E151" s="2">
        <v>44953.506792245367</v>
      </c>
      <c r="F151" s="2">
        <v>44955.547304606487</v>
      </c>
      <c r="G151" t="s">
        <v>1113</v>
      </c>
      <c r="J151" t="s">
        <v>1545</v>
      </c>
      <c r="K151" s="98">
        <v>44953</v>
      </c>
      <c r="L151" t="s">
        <v>1546</v>
      </c>
      <c r="M151" t="s">
        <v>1547</v>
      </c>
      <c r="N151" t="s">
        <v>1548</v>
      </c>
      <c r="O151" t="s">
        <v>1413</v>
      </c>
      <c r="R151" t="s">
        <v>1549</v>
      </c>
      <c r="S151" t="s">
        <v>1550</v>
      </c>
      <c r="U151" t="s">
        <v>1121</v>
      </c>
      <c r="W151" t="s">
        <v>1159</v>
      </c>
      <c r="Z151" t="s">
        <v>1171</v>
      </c>
      <c r="AA151">
        <v>1</v>
      </c>
      <c r="AB151">
        <v>0</v>
      </c>
      <c r="AC151">
        <v>0</v>
      </c>
      <c r="AD151">
        <v>0</v>
      </c>
      <c r="AE151">
        <v>1</v>
      </c>
      <c r="AG151" t="s">
        <v>1144</v>
      </c>
      <c r="AH151">
        <v>1000</v>
      </c>
      <c r="AI151" t="s">
        <v>1161</v>
      </c>
      <c r="AL151">
        <v>90</v>
      </c>
      <c r="AM151">
        <v>2</v>
      </c>
      <c r="AN151">
        <v>0</v>
      </c>
      <c r="BP151" t="s">
        <v>1121</v>
      </c>
      <c r="BR151" t="s">
        <v>1171</v>
      </c>
      <c r="BS151">
        <v>1</v>
      </c>
      <c r="BT151">
        <v>0</v>
      </c>
      <c r="BU151">
        <v>0</v>
      </c>
      <c r="BV151">
        <v>0</v>
      </c>
      <c r="BX151" t="s">
        <v>1253</v>
      </c>
      <c r="BY151">
        <v>0</v>
      </c>
      <c r="BZ151">
        <v>0</v>
      </c>
      <c r="CA151">
        <v>1</v>
      </c>
      <c r="CB151">
        <v>0</v>
      </c>
      <c r="CC151">
        <v>0</v>
      </c>
      <c r="CD151">
        <v>0</v>
      </c>
      <c r="CE151">
        <v>0</v>
      </c>
      <c r="CF151">
        <v>0</v>
      </c>
      <c r="CG151">
        <v>0</v>
      </c>
      <c r="CH151">
        <v>0</v>
      </c>
      <c r="CI151">
        <v>0</v>
      </c>
      <c r="CL151" t="s">
        <v>1147</v>
      </c>
      <c r="CM151">
        <v>1</v>
      </c>
      <c r="CN151">
        <v>0</v>
      </c>
      <c r="CO151">
        <v>0</v>
      </c>
      <c r="CP151">
        <v>0</v>
      </c>
      <c r="ED151" t="s">
        <v>1123</v>
      </c>
      <c r="EE151">
        <v>0</v>
      </c>
      <c r="EF151">
        <v>0</v>
      </c>
      <c r="EG151">
        <v>0</v>
      </c>
      <c r="EH151">
        <v>0</v>
      </c>
      <c r="EI151">
        <v>1</v>
      </c>
      <c r="EJ151">
        <v>1</v>
      </c>
      <c r="IM151" t="s">
        <v>1560</v>
      </c>
      <c r="IN151">
        <v>0</v>
      </c>
      <c r="IO151">
        <v>0</v>
      </c>
      <c r="IP151">
        <v>0</v>
      </c>
      <c r="IQ151">
        <v>0</v>
      </c>
      <c r="IR151">
        <v>0</v>
      </c>
      <c r="IS151">
        <v>1</v>
      </c>
      <c r="IT151">
        <v>1</v>
      </c>
      <c r="IU151">
        <v>1</v>
      </c>
      <c r="IV151">
        <v>1</v>
      </c>
      <c r="IW151">
        <v>1</v>
      </c>
      <c r="IX151">
        <v>1</v>
      </c>
      <c r="IY151">
        <v>1</v>
      </c>
      <c r="IZ151">
        <v>0</v>
      </c>
      <c r="JA151">
        <v>1</v>
      </c>
      <c r="JB151">
        <v>0</v>
      </c>
      <c r="JC151">
        <v>0</v>
      </c>
      <c r="JD151">
        <v>8</v>
      </c>
      <c r="JE151">
        <v>10</v>
      </c>
      <c r="LJ151" t="s">
        <v>1144</v>
      </c>
      <c r="LK151">
        <v>500</v>
      </c>
      <c r="LL151" t="s">
        <v>1161</v>
      </c>
      <c r="LO151">
        <v>60</v>
      </c>
      <c r="LP151">
        <v>2</v>
      </c>
      <c r="LQ151">
        <v>0</v>
      </c>
      <c r="LS151" t="s">
        <v>1144</v>
      </c>
      <c r="LT151">
        <v>125</v>
      </c>
      <c r="LU151" t="s">
        <v>1161</v>
      </c>
      <c r="LX151">
        <v>30</v>
      </c>
      <c r="LY151">
        <v>2</v>
      </c>
      <c r="LZ151">
        <v>0</v>
      </c>
      <c r="MB151" t="s">
        <v>1144</v>
      </c>
      <c r="MC151" t="s">
        <v>1173</v>
      </c>
      <c r="MD151">
        <v>1</v>
      </c>
      <c r="ME151">
        <v>1</v>
      </c>
      <c r="MF151">
        <v>1</v>
      </c>
      <c r="MG151">
        <v>500</v>
      </c>
      <c r="MH151">
        <v>750</v>
      </c>
      <c r="MI151">
        <v>1100</v>
      </c>
      <c r="MJ151" t="s">
        <v>1161</v>
      </c>
      <c r="MM151">
        <v>180</v>
      </c>
      <c r="MN151">
        <v>2</v>
      </c>
      <c r="MO151">
        <v>0</v>
      </c>
      <c r="MQ151" t="s">
        <v>1144</v>
      </c>
      <c r="MR151">
        <v>2000</v>
      </c>
      <c r="MS151" t="s">
        <v>1161</v>
      </c>
      <c r="MV151">
        <v>90</v>
      </c>
      <c r="MW151">
        <v>2</v>
      </c>
      <c r="MX151">
        <v>0</v>
      </c>
      <c r="MZ151" t="s">
        <v>1144</v>
      </c>
      <c r="NA151">
        <v>3000</v>
      </c>
      <c r="NB151" t="s">
        <v>1161</v>
      </c>
      <c r="NE151">
        <v>180</v>
      </c>
      <c r="NF151">
        <v>2</v>
      </c>
      <c r="NG151">
        <v>0</v>
      </c>
      <c r="NI151" t="s">
        <v>1144</v>
      </c>
      <c r="NJ151">
        <v>2500</v>
      </c>
      <c r="NK151" t="s">
        <v>1161</v>
      </c>
      <c r="NN151">
        <v>2500</v>
      </c>
      <c r="NO151">
        <v>2</v>
      </c>
      <c r="NP151">
        <v>0</v>
      </c>
      <c r="NR151" t="s">
        <v>1322</v>
      </c>
      <c r="OJ151" t="s">
        <v>1144</v>
      </c>
      <c r="OK151" t="s">
        <v>1121</v>
      </c>
      <c r="OL151">
        <v>2250</v>
      </c>
      <c r="OO151" t="s">
        <v>1161</v>
      </c>
      <c r="OR151">
        <v>90</v>
      </c>
      <c r="OS151">
        <v>2</v>
      </c>
      <c r="OT151">
        <v>0</v>
      </c>
      <c r="PE151" t="s">
        <v>1121</v>
      </c>
      <c r="PG151" t="s">
        <v>1317</v>
      </c>
      <c r="PH151">
        <v>0</v>
      </c>
      <c r="PI151">
        <v>0</v>
      </c>
      <c r="PJ151">
        <v>0</v>
      </c>
      <c r="PK151">
        <v>0</v>
      </c>
      <c r="PL151">
        <v>0</v>
      </c>
      <c r="PM151">
        <v>0</v>
      </c>
      <c r="PN151">
        <v>0</v>
      </c>
      <c r="PO151">
        <v>0</v>
      </c>
      <c r="PP151">
        <v>0</v>
      </c>
      <c r="PQ151">
        <v>0</v>
      </c>
      <c r="PR151">
        <v>0</v>
      </c>
      <c r="PS151">
        <v>1</v>
      </c>
      <c r="PT151">
        <v>0</v>
      </c>
      <c r="PU151">
        <v>0</v>
      </c>
      <c r="PV151">
        <v>0</v>
      </c>
      <c r="PW151">
        <v>0</v>
      </c>
      <c r="PY151" t="s">
        <v>1465</v>
      </c>
      <c r="PZ151">
        <v>0</v>
      </c>
      <c r="QA151">
        <v>0</v>
      </c>
      <c r="QB151">
        <v>0</v>
      </c>
      <c r="QC151">
        <v>0</v>
      </c>
      <c r="QD151">
        <v>0</v>
      </c>
      <c r="QE151">
        <v>0</v>
      </c>
      <c r="QF151">
        <v>0</v>
      </c>
      <c r="QG151">
        <v>0</v>
      </c>
      <c r="QH151">
        <v>0</v>
      </c>
      <c r="QI151">
        <v>1</v>
      </c>
      <c r="QJ151">
        <v>0</v>
      </c>
      <c r="QK151" t="s">
        <v>1561</v>
      </c>
      <c r="QM151" t="s">
        <v>1147</v>
      </c>
      <c r="QN151">
        <v>1</v>
      </c>
      <c r="QO151">
        <v>0</v>
      </c>
      <c r="QP151">
        <v>0</v>
      </c>
      <c r="QQ151">
        <v>0</v>
      </c>
      <c r="AMM151" t="s">
        <v>1219</v>
      </c>
      <c r="AMN151">
        <v>1</v>
      </c>
      <c r="AMO151">
        <v>0</v>
      </c>
      <c r="AMP151">
        <v>0</v>
      </c>
      <c r="AMQ151">
        <v>0</v>
      </c>
      <c r="AMR151">
        <v>0</v>
      </c>
      <c r="AMS151">
        <v>0</v>
      </c>
      <c r="AMU151" t="s">
        <v>1178</v>
      </c>
      <c r="AMV151" t="s">
        <v>1150</v>
      </c>
      <c r="ANG151" t="s">
        <v>1135</v>
      </c>
      <c r="ANH151">
        <v>0</v>
      </c>
      <c r="ANI151">
        <v>0</v>
      </c>
      <c r="ANJ151">
        <v>0</v>
      </c>
      <c r="ANK151">
        <v>0</v>
      </c>
      <c r="ANL151">
        <v>0</v>
      </c>
      <c r="ANM151">
        <v>0</v>
      </c>
      <c r="ANN151">
        <v>0</v>
      </c>
      <c r="ANO151">
        <v>1</v>
      </c>
      <c r="ANP151">
        <v>0</v>
      </c>
      <c r="ANU151">
        <v>389286670</v>
      </c>
      <c r="ANV151" s="2">
        <v>44957.357812499999</v>
      </c>
      <c r="ANY151" t="s">
        <v>1137</v>
      </c>
      <c r="ANZ151" t="s">
        <v>1138</v>
      </c>
    </row>
    <row r="152" spans="1:520 1027:1066" x14ac:dyDescent="0.35">
      <c r="A152">
        <v>151</v>
      </c>
      <c r="B152" t="s">
        <v>1562</v>
      </c>
      <c r="C152" s="98">
        <v>44955</v>
      </c>
      <c r="D152" t="s">
        <v>1544</v>
      </c>
      <c r="E152" s="2">
        <v>44955.498290740739</v>
      </c>
      <c r="F152" s="2">
        <v>44955.519566030103</v>
      </c>
      <c r="G152" t="s">
        <v>1113</v>
      </c>
      <c r="J152" t="s">
        <v>1545</v>
      </c>
      <c r="K152" s="98">
        <v>44955</v>
      </c>
      <c r="L152" t="s">
        <v>1546</v>
      </c>
      <c r="M152" t="s">
        <v>1547</v>
      </c>
      <c r="N152" t="s">
        <v>1548</v>
      </c>
      <c r="O152" t="s">
        <v>1413</v>
      </c>
      <c r="R152" t="s">
        <v>1549</v>
      </c>
      <c r="S152" t="s">
        <v>1550</v>
      </c>
      <c r="U152" t="s">
        <v>1121</v>
      </c>
      <c r="W152" t="s">
        <v>1140</v>
      </c>
      <c r="Z152" t="s">
        <v>1143</v>
      </c>
      <c r="AA152">
        <v>0</v>
      </c>
      <c r="AB152">
        <v>0</v>
      </c>
      <c r="AC152">
        <v>1</v>
      </c>
      <c r="AD152">
        <v>0</v>
      </c>
      <c r="AE152">
        <v>1</v>
      </c>
      <c r="BC152" t="s">
        <v>1144</v>
      </c>
      <c r="BD152" t="s">
        <v>1145</v>
      </c>
      <c r="BE152">
        <v>1</v>
      </c>
      <c r="BF152">
        <v>1</v>
      </c>
      <c r="BG152">
        <v>450</v>
      </c>
      <c r="BH152">
        <v>300</v>
      </c>
      <c r="BI152" t="s">
        <v>1166</v>
      </c>
      <c r="BL152">
        <v>60</v>
      </c>
      <c r="BM152">
        <v>1</v>
      </c>
      <c r="BN152">
        <v>0</v>
      </c>
      <c r="BP152" t="s">
        <v>1150</v>
      </c>
      <c r="CL152" t="s">
        <v>1147</v>
      </c>
      <c r="CM152">
        <v>1</v>
      </c>
      <c r="CN152">
        <v>0</v>
      </c>
      <c r="CO152">
        <v>0</v>
      </c>
      <c r="CP152">
        <v>0</v>
      </c>
      <c r="ED152" t="s">
        <v>1123</v>
      </c>
      <c r="EE152">
        <v>0</v>
      </c>
      <c r="EF152">
        <v>0</v>
      </c>
      <c r="EG152">
        <v>0</v>
      </c>
      <c r="EH152">
        <v>0</v>
      </c>
      <c r="EI152">
        <v>1</v>
      </c>
      <c r="EJ152">
        <v>1</v>
      </c>
      <c r="IM152" t="s">
        <v>1563</v>
      </c>
      <c r="IN152">
        <v>0</v>
      </c>
      <c r="IO152">
        <v>0</v>
      </c>
      <c r="IP152">
        <v>0</v>
      </c>
      <c r="IQ152">
        <v>0</v>
      </c>
      <c r="IR152">
        <v>0</v>
      </c>
      <c r="IS152">
        <v>0</v>
      </c>
      <c r="IT152">
        <v>0</v>
      </c>
      <c r="IU152">
        <v>0</v>
      </c>
      <c r="IV152">
        <v>0</v>
      </c>
      <c r="IW152">
        <v>0</v>
      </c>
      <c r="IX152">
        <v>0</v>
      </c>
      <c r="IY152">
        <v>0</v>
      </c>
      <c r="IZ152">
        <v>1</v>
      </c>
      <c r="JA152">
        <v>0</v>
      </c>
      <c r="JB152">
        <v>1</v>
      </c>
      <c r="JC152">
        <v>0</v>
      </c>
      <c r="JD152">
        <v>2</v>
      </c>
      <c r="JE152">
        <v>4</v>
      </c>
      <c r="OA152" t="s">
        <v>1322</v>
      </c>
      <c r="OV152" t="s">
        <v>1144</v>
      </c>
      <c r="OW152">
        <v>250</v>
      </c>
      <c r="OX152" t="s">
        <v>1166</v>
      </c>
      <c r="PA152">
        <v>30</v>
      </c>
      <c r="PB152">
        <v>1</v>
      </c>
      <c r="PC152">
        <v>0</v>
      </c>
      <c r="PE152" t="s">
        <v>1429</v>
      </c>
      <c r="QM152" t="s">
        <v>1147</v>
      </c>
      <c r="QN152">
        <v>1</v>
      </c>
      <c r="QO152">
        <v>0</v>
      </c>
      <c r="QP152">
        <v>0</v>
      </c>
      <c r="QQ152">
        <v>0</v>
      </c>
      <c r="AMM152" t="s">
        <v>1219</v>
      </c>
      <c r="AMN152">
        <v>1</v>
      </c>
      <c r="AMO152">
        <v>0</v>
      </c>
      <c r="AMP152">
        <v>0</v>
      </c>
      <c r="AMQ152">
        <v>0</v>
      </c>
      <c r="AMR152">
        <v>0</v>
      </c>
      <c r="AMS152">
        <v>0</v>
      </c>
      <c r="AMU152" t="s">
        <v>1178</v>
      </c>
      <c r="AMV152" t="s">
        <v>1150</v>
      </c>
      <c r="ANG152" t="s">
        <v>1135</v>
      </c>
      <c r="ANH152">
        <v>0</v>
      </c>
      <c r="ANI152">
        <v>0</v>
      </c>
      <c r="ANJ152">
        <v>0</v>
      </c>
      <c r="ANK152">
        <v>0</v>
      </c>
      <c r="ANL152">
        <v>0</v>
      </c>
      <c r="ANM152">
        <v>0</v>
      </c>
      <c r="ANN152">
        <v>0</v>
      </c>
      <c r="ANO152">
        <v>1</v>
      </c>
      <c r="ANP152">
        <v>0</v>
      </c>
      <c r="ANU152">
        <v>389286687</v>
      </c>
      <c r="ANV152" s="2">
        <v>44957.357824074083</v>
      </c>
      <c r="ANY152" t="s">
        <v>1137</v>
      </c>
      <c r="ANZ152" t="s">
        <v>1138</v>
      </c>
    </row>
    <row r="153" spans="1:520 1027:1066" x14ac:dyDescent="0.35">
      <c r="A153">
        <v>152</v>
      </c>
      <c r="B153" t="s">
        <v>1564</v>
      </c>
      <c r="C153" s="98">
        <v>44955</v>
      </c>
      <c r="D153" t="s">
        <v>1544</v>
      </c>
      <c r="E153" s="2">
        <v>44955.590911377323</v>
      </c>
      <c r="F153" s="2">
        <v>44956.352022638886</v>
      </c>
      <c r="G153" t="s">
        <v>1113</v>
      </c>
      <c r="J153" t="s">
        <v>1545</v>
      </c>
      <c r="K153" s="98">
        <v>44955</v>
      </c>
      <c r="L153" t="s">
        <v>1546</v>
      </c>
      <c r="M153" t="s">
        <v>1547</v>
      </c>
      <c r="N153" t="s">
        <v>1548</v>
      </c>
      <c r="O153" t="s">
        <v>1413</v>
      </c>
      <c r="R153" t="s">
        <v>1549</v>
      </c>
      <c r="S153" t="s">
        <v>1550</v>
      </c>
      <c r="U153" t="s">
        <v>1121</v>
      </c>
      <c r="W153" t="s">
        <v>1140</v>
      </c>
      <c r="Z153" t="s">
        <v>1143</v>
      </c>
      <c r="AA153">
        <v>0</v>
      </c>
      <c r="AB153">
        <v>0</v>
      </c>
      <c r="AC153">
        <v>1</v>
      </c>
      <c r="AD153">
        <v>0</v>
      </c>
      <c r="AE153">
        <v>1</v>
      </c>
      <c r="BC153" t="s">
        <v>1144</v>
      </c>
      <c r="BD153" t="s">
        <v>1145</v>
      </c>
      <c r="BE153">
        <v>1</v>
      </c>
      <c r="BF153">
        <v>1</v>
      </c>
      <c r="BG153">
        <v>450</v>
      </c>
      <c r="BH153">
        <v>250</v>
      </c>
      <c r="BI153" t="s">
        <v>1166</v>
      </c>
      <c r="BL153">
        <v>30</v>
      </c>
      <c r="BM153">
        <v>1</v>
      </c>
      <c r="BN153">
        <v>0</v>
      </c>
      <c r="BP153" t="s">
        <v>1150</v>
      </c>
      <c r="CL153" t="s">
        <v>1147</v>
      </c>
      <c r="CM153">
        <v>1</v>
      </c>
      <c r="CN153">
        <v>0</v>
      </c>
      <c r="CO153">
        <v>0</v>
      </c>
      <c r="CP153">
        <v>0</v>
      </c>
      <c r="ED153" t="s">
        <v>1404</v>
      </c>
      <c r="EE153">
        <v>0</v>
      </c>
      <c r="EF153">
        <v>0</v>
      </c>
      <c r="EG153">
        <v>1</v>
      </c>
      <c r="EH153">
        <v>1</v>
      </c>
      <c r="EI153">
        <v>0</v>
      </c>
      <c r="EJ153">
        <v>2</v>
      </c>
      <c r="FD153" t="s">
        <v>1144</v>
      </c>
      <c r="FE153">
        <v>1000</v>
      </c>
      <c r="FF153" t="s">
        <v>1166</v>
      </c>
      <c r="FI153">
        <v>180</v>
      </c>
      <c r="FJ153">
        <v>1</v>
      </c>
      <c r="FK153">
        <v>0</v>
      </c>
      <c r="FM153" t="s">
        <v>1125</v>
      </c>
      <c r="FN153">
        <v>2000</v>
      </c>
      <c r="FO153" t="s">
        <v>1166</v>
      </c>
      <c r="FR153">
        <v>180</v>
      </c>
      <c r="FS153">
        <v>1</v>
      </c>
      <c r="FT153">
        <v>0</v>
      </c>
      <c r="FV153" t="s">
        <v>1150</v>
      </c>
      <c r="GS153" t="s">
        <v>1147</v>
      </c>
      <c r="GT153">
        <v>1</v>
      </c>
      <c r="GU153">
        <v>0</v>
      </c>
      <c r="GV153">
        <v>0</v>
      </c>
      <c r="GW153">
        <v>0</v>
      </c>
      <c r="IM153" t="s">
        <v>1565</v>
      </c>
      <c r="IN153">
        <v>1</v>
      </c>
      <c r="IO153">
        <v>1</v>
      </c>
      <c r="IP153">
        <v>0</v>
      </c>
      <c r="IQ153">
        <v>0</v>
      </c>
      <c r="IR153">
        <v>0</v>
      </c>
      <c r="IS153">
        <v>0</v>
      </c>
      <c r="IT153">
        <v>0</v>
      </c>
      <c r="IU153">
        <v>0</v>
      </c>
      <c r="IV153">
        <v>0</v>
      </c>
      <c r="IW153">
        <v>0</v>
      </c>
      <c r="IX153">
        <v>0</v>
      </c>
      <c r="IY153">
        <v>0</v>
      </c>
      <c r="IZ153">
        <v>1</v>
      </c>
      <c r="JA153">
        <v>0</v>
      </c>
      <c r="JB153">
        <v>0</v>
      </c>
      <c r="JC153">
        <v>0</v>
      </c>
      <c r="JD153">
        <v>3</v>
      </c>
      <c r="JE153">
        <v>6</v>
      </c>
      <c r="JG153" t="s">
        <v>1322</v>
      </c>
      <c r="JP153" t="s">
        <v>1125</v>
      </c>
      <c r="JQ153" t="s">
        <v>1127</v>
      </c>
      <c r="JR153">
        <v>1</v>
      </c>
      <c r="JS153">
        <v>1</v>
      </c>
      <c r="JT153">
        <v>5000</v>
      </c>
      <c r="JU153">
        <v>100</v>
      </c>
      <c r="JV153" t="s">
        <v>1155</v>
      </c>
      <c r="JY153">
        <v>30</v>
      </c>
      <c r="JZ153">
        <v>14</v>
      </c>
      <c r="KA153">
        <v>0</v>
      </c>
      <c r="OA153" t="s">
        <v>1144</v>
      </c>
      <c r="OB153">
        <v>1500</v>
      </c>
      <c r="OC153" t="s">
        <v>1166</v>
      </c>
      <c r="OF153">
        <v>90</v>
      </c>
      <c r="OG153">
        <v>1</v>
      </c>
      <c r="OH153">
        <v>0</v>
      </c>
      <c r="PE153" t="s">
        <v>1121</v>
      </c>
      <c r="PG153" t="s">
        <v>1128</v>
      </c>
      <c r="PH153">
        <v>1</v>
      </c>
      <c r="PI153">
        <v>1</v>
      </c>
      <c r="PJ153">
        <v>0</v>
      </c>
      <c r="PK153">
        <v>0</v>
      </c>
      <c r="PL153">
        <v>0</v>
      </c>
      <c r="PM153">
        <v>0</v>
      </c>
      <c r="PN153">
        <v>0</v>
      </c>
      <c r="PO153">
        <v>0</v>
      </c>
      <c r="PP153">
        <v>0</v>
      </c>
      <c r="PQ153">
        <v>0</v>
      </c>
      <c r="PR153">
        <v>0</v>
      </c>
      <c r="PS153">
        <v>0</v>
      </c>
      <c r="PT153">
        <v>0</v>
      </c>
      <c r="PU153">
        <v>0</v>
      </c>
      <c r="PV153">
        <v>0</v>
      </c>
      <c r="PW153">
        <v>0</v>
      </c>
      <c r="PY153" t="s">
        <v>1566</v>
      </c>
      <c r="PZ153">
        <v>0</v>
      </c>
      <c r="QA153">
        <v>0</v>
      </c>
      <c r="QB153">
        <v>0</v>
      </c>
      <c r="QC153">
        <v>0</v>
      </c>
      <c r="QD153">
        <v>1</v>
      </c>
      <c r="QE153">
        <v>0</v>
      </c>
      <c r="QF153">
        <v>0</v>
      </c>
      <c r="QG153">
        <v>0</v>
      </c>
      <c r="QH153">
        <v>0</v>
      </c>
      <c r="QI153">
        <v>1</v>
      </c>
      <c r="QJ153">
        <v>0</v>
      </c>
      <c r="QK153" t="s">
        <v>1567</v>
      </c>
      <c r="QM153" t="s">
        <v>1130</v>
      </c>
      <c r="QN153">
        <v>0</v>
      </c>
      <c r="QO153">
        <v>1</v>
      </c>
      <c r="QP153">
        <v>0</v>
      </c>
      <c r="QQ153">
        <v>0</v>
      </c>
      <c r="QR153" t="s">
        <v>1128</v>
      </c>
      <c r="QS153">
        <v>1</v>
      </c>
      <c r="QT153">
        <v>1</v>
      </c>
      <c r="QU153">
        <v>0</v>
      </c>
      <c r="QV153">
        <v>0</v>
      </c>
      <c r="QW153">
        <v>0</v>
      </c>
      <c r="QX153">
        <v>0</v>
      </c>
      <c r="QY153">
        <v>0</v>
      </c>
      <c r="QZ153">
        <v>0</v>
      </c>
      <c r="RA153">
        <v>0</v>
      </c>
      <c r="RB153">
        <v>0</v>
      </c>
      <c r="RC153">
        <v>0</v>
      </c>
      <c r="RD153">
        <v>0</v>
      </c>
      <c r="RE153">
        <v>0</v>
      </c>
      <c r="RF153">
        <v>0</v>
      </c>
      <c r="RG153">
        <v>0</v>
      </c>
      <c r="RH153">
        <v>0</v>
      </c>
      <c r="RI153" t="s">
        <v>1131</v>
      </c>
      <c r="RJ153">
        <v>0</v>
      </c>
      <c r="RK153">
        <v>0</v>
      </c>
      <c r="RL153">
        <v>0</v>
      </c>
      <c r="RM153">
        <v>0</v>
      </c>
      <c r="RN153">
        <v>0</v>
      </c>
      <c r="RO153">
        <v>1</v>
      </c>
      <c r="RP153">
        <v>0</v>
      </c>
      <c r="RQ153">
        <v>0</v>
      </c>
      <c r="RR153">
        <v>0</v>
      </c>
      <c r="RS153">
        <v>0</v>
      </c>
      <c r="RT153">
        <v>0</v>
      </c>
      <c r="RU153">
        <v>0</v>
      </c>
      <c r="AMM153" t="s">
        <v>1219</v>
      </c>
      <c r="AMN153">
        <v>1</v>
      </c>
      <c r="AMO153">
        <v>0</v>
      </c>
      <c r="AMP153">
        <v>0</v>
      </c>
      <c r="AMQ153">
        <v>0</v>
      </c>
      <c r="AMR153">
        <v>0</v>
      </c>
      <c r="AMS153">
        <v>0</v>
      </c>
      <c r="AMU153" t="s">
        <v>1151</v>
      </c>
      <c r="AMV153" t="s">
        <v>1150</v>
      </c>
      <c r="ANG153" t="s">
        <v>1135</v>
      </c>
      <c r="ANH153">
        <v>0</v>
      </c>
      <c r="ANI153">
        <v>0</v>
      </c>
      <c r="ANJ153">
        <v>0</v>
      </c>
      <c r="ANK153">
        <v>0</v>
      </c>
      <c r="ANL153">
        <v>0</v>
      </c>
      <c r="ANM153">
        <v>0</v>
      </c>
      <c r="ANN153">
        <v>0</v>
      </c>
      <c r="ANO153">
        <v>1</v>
      </c>
      <c r="ANP153">
        <v>0</v>
      </c>
      <c r="ANU153">
        <v>389286715</v>
      </c>
      <c r="ANV153" s="2">
        <v>44957.357858796298</v>
      </c>
      <c r="ANY153" t="s">
        <v>1137</v>
      </c>
      <c r="ANZ153" t="s">
        <v>1138</v>
      </c>
    </row>
    <row r="154" spans="1:520 1027:1066" x14ac:dyDescent="0.35">
      <c r="A154">
        <v>153</v>
      </c>
      <c r="B154" t="s">
        <v>1568</v>
      </c>
      <c r="C154" s="98">
        <v>44950</v>
      </c>
      <c r="D154" t="s">
        <v>1544</v>
      </c>
      <c r="E154" s="2">
        <v>44950.720968171299</v>
      </c>
      <c r="F154" s="2">
        <v>44952.702404942131</v>
      </c>
      <c r="G154" t="s">
        <v>1113</v>
      </c>
      <c r="J154" t="s">
        <v>1545</v>
      </c>
      <c r="K154" s="98">
        <v>44950</v>
      </c>
      <c r="L154" t="s">
        <v>1546</v>
      </c>
      <c r="M154" t="s">
        <v>1547</v>
      </c>
      <c r="N154" t="s">
        <v>1548</v>
      </c>
      <c r="O154" t="s">
        <v>1118</v>
      </c>
      <c r="R154" t="s">
        <v>1549</v>
      </c>
      <c r="S154" t="s">
        <v>1550</v>
      </c>
      <c r="U154" t="s">
        <v>1121</v>
      </c>
      <c r="W154" t="s">
        <v>1140</v>
      </c>
      <c r="Z154" t="s">
        <v>1123</v>
      </c>
      <c r="AA154">
        <v>0</v>
      </c>
      <c r="AB154">
        <v>0</v>
      </c>
      <c r="AC154">
        <v>0</v>
      </c>
      <c r="AD154">
        <v>1</v>
      </c>
      <c r="AE154">
        <v>1</v>
      </c>
      <c r="ED154" t="s">
        <v>1123</v>
      </c>
      <c r="EE154">
        <v>0</v>
      </c>
      <c r="EF154">
        <v>0</v>
      </c>
      <c r="EG154">
        <v>0</v>
      </c>
      <c r="EH154">
        <v>0</v>
      </c>
      <c r="EI154">
        <v>1</v>
      </c>
      <c r="EJ154">
        <v>1</v>
      </c>
      <c r="IM154" t="s">
        <v>1569</v>
      </c>
      <c r="IN154">
        <v>0</v>
      </c>
      <c r="IO154">
        <v>0</v>
      </c>
      <c r="IP154">
        <v>0</v>
      </c>
      <c r="IQ154">
        <v>0</v>
      </c>
      <c r="IR154">
        <v>0</v>
      </c>
      <c r="IS154">
        <v>0</v>
      </c>
      <c r="IT154">
        <v>0</v>
      </c>
      <c r="IU154">
        <v>0</v>
      </c>
      <c r="IV154">
        <v>0</v>
      </c>
      <c r="IW154">
        <v>0</v>
      </c>
      <c r="IX154">
        <v>1</v>
      </c>
      <c r="IY154">
        <v>1</v>
      </c>
      <c r="IZ154">
        <v>0</v>
      </c>
      <c r="JA154">
        <v>1</v>
      </c>
      <c r="JB154">
        <v>0</v>
      </c>
      <c r="JC154">
        <v>0</v>
      </c>
      <c r="JD154">
        <v>3</v>
      </c>
      <c r="JE154">
        <v>5</v>
      </c>
      <c r="NI154" t="s">
        <v>1144</v>
      </c>
      <c r="NJ154">
        <v>2500</v>
      </c>
      <c r="NK154" t="s">
        <v>1161</v>
      </c>
      <c r="NN154">
        <v>90</v>
      </c>
      <c r="NO154">
        <v>7</v>
      </c>
      <c r="NP154">
        <v>0</v>
      </c>
      <c r="NR154" t="s">
        <v>1144</v>
      </c>
      <c r="NS154">
        <v>3000</v>
      </c>
      <c r="NT154" t="s">
        <v>1161</v>
      </c>
      <c r="NW154">
        <v>180</v>
      </c>
      <c r="NX154">
        <v>7</v>
      </c>
      <c r="NY154">
        <v>0</v>
      </c>
      <c r="OJ154" t="s">
        <v>1144</v>
      </c>
      <c r="OK154" t="s">
        <v>1121</v>
      </c>
      <c r="OL154">
        <v>2250</v>
      </c>
      <c r="OO154" t="s">
        <v>1161</v>
      </c>
      <c r="OR154">
        <v>60</v>
      </c>
      <c r="OS154">
        <v>7</v>
      </c>
      <c r="OT154">
        <v>0</v>
      </c>
      <c r="PE154" t="s">
        <v>1150</v>
      </c>
      <c r="QM154" t="s">
        <v>1147</v>
      </c>
      <c r="QN154">
        <v>1</v>
      </c>
      <c r="QO154">
        <v>0</v>
      </c>
      <c r="QP154">
        <v>0</v>
      </c>
      <c r="QQ154">
        <v>0</v>
      </c>
      <c r="AMM154" t="s">
        <v>1132</v>
      </c>
      <c r="AMN154">
        <v>1</v>
      </c>
      <c r="AMO154">
        <v>0</v>
      </c>
      <c r="AMP154">
        <v>0</v>
      </c>
      <c r="AMQ154">
        <v>1</v>
      </c>
      <c r="AMR154">
        <v>0</v>
      </c>
      <c r="AMS154">
        <v>0</v>
      </c>
      <c r="AMU154" t="s">
        <v>1178</v>
      </c>
      <c r="AMV154" t="s">
        <v>1150</v>
      </c>
      <c r="ANG154" t="s">
        <v>1135</v>
      </c>
      <c r="ANH154">
        <v>0</v>
      </c>
      <c r="ANI154">
        <v>0</v>
      </c>
      <c r="ANJ154">
        <v>0</v>
      </c>
      <c r="ANK154">
        <v>0</v>
      </c>
      <c r="ANL154">
        <v>0</v>
      </c>
      <c r="ANM154">
        <v>0</v>
      </c>
      <c r="ANN154">
        <v>0</v>
      </c>
      <c r="ANO154">
        <v>1</v>
      </c>
      <c r="ANP154">
        <v>0</v>
      </c>
      <c r="ANU154">
        <v>389302524</v>
      </c>
      <c r="ANV154" s="2">
        <v>44957.384548611109</v>
      </c>
      <c r="ANY154" t="s">
        <v>1137</v>
      </c>
      <c r="ANZ154" t="s">
        <v>1138</v>
      </c>
    </row>
    <row r="155" spans="1:520 1027:1066" x14ac:dyDescent="0.35">
      <c r="A155">
        <v>154</v>
      </c>
      <c r="B155" t="s">
        <v>1570</v>
      </c>
      <c r="C155" s="98">
        <v>44951</v>
      </c>
      <c r="D155" t="s">
        <v>1544</v>
      </c>
      <c r="E155" s="2">
        <v>44951.537158449079</v>
      </c>
      <c r="F155" s="2">
        <v>44951.544476134259</v>
      </c>
      <c r="G155" t="s">
        <v>1113</v>
      </c>
      <c r="J155" t="s">
        <v>1545</v>
      </c>
      <c r="K155" s="98">
        <v>44951</v>
      </c>
      <c r="L155" t="s">
        <v>1546</v>
      </c>
      <c r="M155" t="s">
        <v>1547</v>
      </c>
      <c r="N155" t="s">
        <v>1548</v>
      </c>
      <c r="O155" t="s">
        <v>1413</v>
      </c>
      <c r="R155" t="s">
        <v>1549</v>
      </c>
      <c r="S155" t="s">
        <v>1550</v>
      </c>
      <c r="U155" t="s">
        <v>1121</v>
      </c>
      <c r="W155" t="s">
        <v>1159</v>
      </c>
      <c r="Z155" t="s">
        <v>1123</v>
      </c>
      <c r="AA155">
        <v>0</v>
      </c>
      <c r="AB155">
        <v>0</v>
      </c>
      <c r="AC155">
        <v>0</v>
      </c>
      <c r="AD155">
        <v>1</v>
      </c>
      <c r="AE155">
        <v>1</v>
      </c>
      <c r="ED155" t="s">
        <v>1438</v>
      </c>
      <c r="EE155">
        <v>1</v>
      </c>
      <c r="EF155">
        <v>0</v>
      </c>
      <c r="EG155">
        <v>1</v>
      </c>
      <c r="EH155">
        <v>1</v>
      </c>
      <c r="EI155">
        <v>0</v>
      </c>
      <c r="EJ155">
        <v>3</v>
      </c>
      <c r="EL155" t="s">
        <v>1125</v>
      </c>
      <c r="EM155">
        <v>5000</v>
      </c>
      <c r="EN155" t="s">
        <v>1166</v>
      </c>
      <c r="EQ155">
        <v>30</v>
      </c>
      <c r="ER155">
        <v>1</v>
      </c>
      <c r="ES155">
        <v>0</v>
      </c>
      <c r="FD155" t="s">
        <v>1125</v>
      </c>
      <c r="FE155">
        <v>1000</v>
      </c>
      <c r="FF155" t="s">
        <v>1166</v>
      </c>
      <c r="FI155">
        <v>180</v>
      </c>
      <c r="FJ155">
        <v>1</v>
      </c>
      <c r="FK155">
        <v>0</v>
      </c>
      <c r="FM155" t="s">
        <v>1144</v>
      </c>
      <c r="FN155">
        <v>2000</v>
      </c>
      <c r="FO155" t="s">
        <v>1166</v>
      </c>
      <c r="FR155">
        <v>90</v>
      </c>
      <c r="FS155">
        <v>1</v>
      </c>
      <c r="FT155">
        <v>0</v>
      </c>
      <c r="FV155" t="s">
        <v>1121</v>
      </c>
      <c r="FX155" t="s">
        <v>1438</v>
      </c>
      <c r="FY155">
        <v>1</v>
      </c>
      <c r="FZ155">
        <v>0</v>
      </c>
      <c r="GA155">
        <v>1</v>
      </c>
      <c r="GB155">
        <v>1</v>
      </c>
      <c r="GC155">
        <v>0</v>
      </c>
      <c r="GE155" t="s">
        <v>1325</v>
      </c>
      <c r="GF155">
        <v>0</v>
      </c>
      <c r="GG155">
        <v>0</v>
      </c>
      <c r="GH155">
        <v>0</v>
      </c>
      <c r="GI155">
        <v>0</v>
      </c>
      <c r="GJ155">
        <v>0</v>
      </c>
      <c r="GK155">
        <v>0</v>
      </c>
      <c r="GL155">
        <v>1</v>
      </c>
      <c r="GM155">
        <v>0</v>
      </c>
      <c r="GN155">
        <v>0</v>
      </c>
      <c r="GO155">
        <v>0</v>
      </c>
      <c r="GP155">
        <v>0</v>
      </c>
      <c r="GS155" t="s">
        <v>1452</v>
      </c>
      <c r="GT155">
        <v>0</v>
      </c>
      <c r="GU155">
        <v>0</v>
      </c>
      <c r="GV155">
        <v>1</v>
      </c>
      <c r="GW155">
        <v>0</v>
      </c>
      <c r="HR155" t="s">
        <v>1148</v>
      </c>
      <c r="HS155">
        <v>1</v>
      </c>
      <c r="HT155">
        <v>0</v>
      </c>
      <c r="HU155">
        <v>0</v>
      </c>
      <c r="HV155">
        <v>0</v>
      </c>
      <c r="HW155">
        <v>0</v>
      </c>
      <c r="HX155" t="s">
        <v>1571</v>
      </c>
      <c r="HY155">
        <v>0</v>
      </c>
      <c r="HZ155">
        <v>0</v>
      </c>
      <c r="IA155">
        <v>0</v>
      </c>
      <c r="IB155">
        <v>0</v>
      </c>
      <c r="IC155">
        <v>0</v>
      </c>
      <c r="ID155">
        <v>1</v>
      </c>
      <c r="IE155">
        <v>0</v>
      </c>
      <c r="IF155">
        <v>0</v>
      </c>
      <c r="IG155">
        <v>0</v>
      </c>
      <c r="IH155">
        <v>0</v>
      </c>
      <c r="II155">
        <v>0</v>
      </c>
      <c r="IJ155">
        <v>0</v>
      </c>
      <c r="IM155" t="s">
        <v>1563</v>
      </c>
      <c r="IN155">
        <v>0</v>
      </c>
      <c r="IO155">
        <v>0</v>
      </c>
      <c r="IP155">
        <v>0</v>
      </c>
      <c r="IQ155">
        <v>0</v>
      </c>
      <c r="IR155">
        <v>0</v>
      </c>
      <c r="IS155">
        <v>0</v>
      </c>
      <c r="IT155">
        <v>0</v>
      </c>
      <c r="IU155">
        <v>0</v>
      </c>
      <c r="IV155">
        <v>0</v>
      </c>
      <c r="IW155">
        <v>0</v>
      </c>
      <c r="IX155">
        <v>0</v>
      </c>
      <c r="IY155">
        <v>0</v>
      </c>
      <c r="IZ155">
        <v>1</v>
      </c>
      <c r="JA155">
        <v>0</v>
      </c>
      <c r="JB155">
        <v>1</v>
      </c>
      <c r="JC155">
        <v>0</v>
      </c>
      <c r="JD155">
        <v>2</v>
      </c>
      <c r="JE155">
        <v>6</v>
      </c>
      <c r="OA155" t="s">
        <v>1125</v>
      </c>
      <c r="OB155">
        <v>1500</v>
      </c>
      <c r="OC155" t="s">
        <v>1166</v>
      </c>
      <c r="OF155">
        <v>180</v>
      </c>
      <c r="OG155">
        <v>1</v>
      </c>
      <c r="OH155">
        <v>0</v>
      </c>
      <c r="OV155" t="s">
        <v>1144</v>
      </c>
      <c r="OW155">
        <v>225</v>
      </c>
      <c r="OX155" t="s">
        <v>1166</v>
      </c>
      <c r="PA155">
        <v>60</v>
      </c>
      <c r="PB155">
        <v>1</v>
      </c>
      <c r="PC155">
        <v>0</v>
      </c>
      <c r="PE155" t="s">
        <v>1150</v>
      </c>
      <c r="QM155" t="s">
        <v>1452</v>
      </c>
      <c r="QN155">
        <v>0</v>
      </c>
      <c r="QO155">
        <v>0</v>
      </c>
      <c r="QP155">
        <v>1</v>
      </c>
      <c r="QQ155">
        <v>0</v>
      </c>
      <c r="RW155" t="s">
        <v>1563</v>
      </c>
      <c r="RX155">
        <v>0</v>
      </c>
      <c r="RY155">
        <v>0</v>
      </c>
      <c r="RZ155">
        <v>0</v>
      </c>
      <c r="SA155">
        <v>0</v>
      </c>
      <c r="SB155">
        <v>0</v>
      </c>
      <c r="SC155">
        <v>0</v>
      </c>
      <c r="SD155">
        <v>0</v>
      </c>
      <c r="SE155">
        <v>0</v>
      </c>
      <c r="SF155">
        <v>0</v>
      </c>
      <c r="SG155">
        <v>0</v>
      </c>
      <c r="SH155">
        <v>0</v>
      </c>
      <c r="SI155">
        <v>0</v>
      </c>
      <c r="SJ155">
        <v>1</v>
      </c>
      <c r="SK155">
        <v>0</v>
      </c>
      <c r="SL155">
        <v>1</v>
      </c>
      <c r="SM155">
        <v>0</v>
      </c>
      <c r="SN155" t="s">
        <v>1571</v>
      </c>
      <c r="SO155">
        <v>0</v>
      </c>
      <c r="SP155">
        <v>0</v>
      </c>
      <c r="SQ155">
        <v>0</v>
      </c>
      <c r="SR155">
        <v>0</v>
      </c>
      <c r="SS155">
        <v>0</v>
      </c>
      <c r="ST155">
        <v>1</v>
      </c>
      <c r="SU155">
        <v>0</v>
      </c>
      <c r="SV155">
        <v>0</v>
      </c>
      <c r="SW155">
        <v>0</v>
      </c>
      <c r="SX155">
        <v>0</v>
      </c>
      <c r="SY155">
        <v>0</v>
      </c>
      <c r="SZ155">
        <v>0</v>
      </c>
      <c r="AMM155" t="s">
        <v>1572</v>
      </c>
      <c r="AMN155">
        <v>1</v>
      </c>
      <c r="AMO155">
        <v>1</v>
      </c>
      <c r="AMP155">
        <v>1</v>
      </c>
      <c r="AMQ155">
        <v>1</v>
      </c>
      <c r="AMR155">
        <v>0</v>
      </c>
      <c r="AMS155">
        <v>0</v>
      </c>
      <c r="AMU155" t="s">
        <v>1178</v>
      </c>
      <c r="AMV155" t="s">
        <v>1150</v>
      </c>
      <c r="ANG155" t="s">
        <v>1135</v>
      </c>
      <c r="ANH155">
        <v>0</v>
      </c>
      <c r="ANI155">
        <v>0</v>
      </c>
      <c r="ANJ155">
        <v>0</v>
      </c>
      <c r="ANK155">
        <v>0</v>
      </c>
      <c r="ANL155">
        <v>0</v>
      </c>
      <c r="ANM155">
        <v>0</v>
      </c>
      <c r="ANN155">
        <v>0</v>
      </c>
      <c r="ANO155">
        <v>1</v>
      </c>
      <c r="ANP155">
        <v>0</v>
      </c>
      <c r="ANR155" t="s">
        <v>1573</v>
      </c>
      <c r="ANU155">
        <v>389302544</v>
      </c>
      <c r="ANV155" s="2">
        <v>44957.384583333333</v>
      </c>
      <c r="ANY155" t="s">
        <v>1137</v>
      </c>
      <c r="ANZ155" t="s">
        <v>1138</v>
      </c>
    </row>
    <row r="156" spans="1:520 1027:1066" x14ac:dyDescent="0.35">
      <c r="A156">
        <v>155</v>
      </c>
      <c r="B156" t="s">
        <v>1574</v>
      </c>
      <c r="C156" s="98">
        <v>44951</v>
      </c>
      <c r="D156" t="s">
        <v>1544</v>
      </c>
      <c r="E156" s="2">
        <v>44951.550178923622</v>
      </c>
      <c r="F156" s="2">
        <v>44951.562496979168</v>
      </c>
      <c r="G156" t="s">
        <v>1113</v>
      </c>
      <c r="J156" t="s">
        <v>1545</v>
      </c>
      <c r="K156" s="98">
        <v>44951</v>
      </c>
      <c r="L156" t="s">
        <v>1546</v>
      </c>
      <c r="M156" t="s">
        <v>1547</v>
      </c>
      <c r="N156" t="s">
        <v>1548</v>
      </c>
      <c r="O156" t="s">
        <v>1413</v>
      </c>
      <c r="R156" t="s">
        <v>1549</v>
      </c>
      <c r="S156" t="s">
        <v>1550</v>
      </c>
      <c r="U156" t="s">
        <v>1121</v>
      </c>
      <c r="W156" t="s">
        <v>1159</v>
      </c>
      <c r="Z156" t="s">
        <v>1207</v>
      </c>
      <c r="AA156">
        <v>1</v>
      </c>
      <c r="AB156">
        <v>0</v>
      </c>
      <c r="AC156">
        <v>1</v>
      </c>
      <c r="AD156">
        <v>0</v>
      </c>
      <c r="AE156">
        <v>2</v>
      </c>
      <c r="AG156" t="s">
        <v>1144</v>
      </c>
      <c r="AH156">
        <v>1000</v>
      </c>
      <c r="AI156" t="s">
        <v>1166</v>
      </c>
      <c r="AL156">
        <v>180</v>
      </c>
      <c r="AM156">
        <v>1</v>
      </c>
      <c r="AN156">
        <v>0</v>
      </c>
      <c r="BC156" t="s">
        <v>1144</v>
      </c>
      <c r="BD156" t="s">
        <v>1463</v>
      </c>
      <c r="BE156">
        <v>0</v>
      </c>
      <c r="BF156">
        <v>1</v>
      </c>
      <c r="BH156">
        <v>300</v>
      </c>
      <c r="BI156" t="s">
        <v>1166</v>
      </c>
      <c r="BL156">
        <v>60</v>
      </c>
      <c r="BM156">
        <v>1</v>
      </c>
      <c r="BN156">
        <v>0</v>
      </c>
      <c r="BP156" t="s">
        <v>1150</v>
      </c>
      <c r="CL156" t="s">
        <v>1147</v>
      </c>
      <c r="CM156">
        <v>1</v>
      </c>
      <c r="CN156">
        <v>0</v>
      </c>
      <c r="CO156">
        <v>0</v>
      </c>
      <c r="CP156">
        <v>0</v>
      </c>
      <c r="ED156" t="s">
        <v>1123</v>
      </c>
      <c r="EE156">
        <v>0</v>
      </c>
      <c r="EF156">
        <v>0</v>
      </c>
      <c r="EG156">
        <v>0</v>
      </c>
      <c r="EH156">
        <v>0</v>
      </c>
      <c r="EI156">
        <v>1</v>
      </c>
      <c r="EJ156">
        <v>1</v>
      </c>
      <c r="IM156" t="s">
        <v>1575</v>
      </c>
      <c r="IN156">
        <v>0</v>
      </c>
      <c r="IO156">
        <v>0</v>
      </c>
      <c r="IP156">
        <v>0</v>
      </c>
      <c r="IQ156">
        <v>1</v>
      </c>
      <c r="IR156">
        <v>1</v>
      </c>
      <c r="IS156">
        <v>1</v>
      </c>
      <c r="IT156">
        <v>1</v>
      </c>
      <c r="IU156">
        <v>0</v>
      </c>
      <c r="IV156">
        <v>1</v>
      </c>
      <c r="IW156">
        <v>1</v>
      </c>
      <c r="IX156">
        <v>0</v>
      </c>
      <c r="IY156">
        <v>0</v>
      </c>
      <c r="IZ156">
        <v>0</v>
      </c>
      <c r="JA156">
        <v>0</v>
      </c>
      <c r="JB156">
        <v>0</v>
      </c>
      <c r="JC156">
        <v>0</v>
      </c>
      <c r="JD156">
        <v>6</v>
      </c>
      <c r="JE156">
        <v>9</v>
      </c>
      <c r="KR156" t="s">
        <v>1144</v>
      </c>
      <c r="KS156">
        <v>8500</v>
      </c>
      <c r="KT156" t="s">
        <v>1166</v>
      </c>
      <c r="KW156">
        <v>180</v>
      </c>
      <c r="KX156">
        <v>1</v>
      </c>
      <c r="KY156">
        <v>0</v>
      </c>
      <c r="LA156" t="s">
        <v>1144</v>
      </c>
      <c r="LB156">
        <v>6000</v>
      </c>
      <c r="LC156" t="s">
        <v>1166</v>
      </c>
      <c r="LF156">
        <v>180</v>
      </c>
      <c r="LG156">
        <v>1</v>
      </c>
      <c r="LH156">
        <v>0</v>
      </c>
      <c r="LJ156" t="s">
        <v>1125</v>
      </c>
      <c r="LK156">
        <v>300</v>
      </c>
      <c r="LL156" t="s">
        <v>1166</v>
      </c>
      <c r="LO156">
        <v>30</v>
      </c>
      <c r="LP156">
        <v>1</v>
      </c>
      <c r="LQ156">
        <v>0</v>
      </c>
      <c r="LS156" t="s">
        <v>1144</v>
      </c>
      <c r="LT156">
        <v>125</v>
      </c>
      <c r="LU156" t="s">
        <v>1166</v>
      </c>
      <c r="LX156">
        <v>60</v>
      </c>
      <c r="LY156">
        <v>1</v>
      </c>
      <c r="LZ156">
        <v>0</v>
      </c>
      <c r="MQ156" t="s">
        <v>1125</v>
      </c>
      <c r="MR156">
        <v>1500</v>
      </c>
      <c r="MS156" t="s">
        <v>1166</v>
      </c>
      <c r="MV156">
        <v>60</v>
      </c>
      <c r="MW156">
        <v>1</v>
      </c>
      <c r="MX156">
        <v>0</v>
      </c>
      <c r="MZ156" t="s">
        <v>1144</v>
      </c>
      <c r="NA156">
        <v>3000</v>
      </c>
      <c r="NB156" t="s">
        <v>1166</v>
      </c>
      <c r="NE156">
        <v>180</v>
      </c>
      <c r="NF156">
        <v>1</v>
      </c>
      <c r="NG156">
        <v>0</v>
      </c>
      <c r="PE156" t="s">
        <v>1150</v>
      </c>
      <c r="QM156" t="s">
        <v>1130</v>
      </c>
      <c r="QN156">
        <v>0</v>
      </c>
      <c r="QO156">
        <v>1</v>
      </c>
      <c r="QP156">
        <v>0</v>
      </c>
      <c r="QQ156">
        <v>0</v>
      </c>
      <c r="QR156" t="s">
        <v>1163</v>
      </c>
      <c r="QS156">
        <v>0</v>
      </c>
      <c r="QT156">
        <v>0</v>
      </c>
      <c r="QU156">
        <v>0</v>
      </c>
      <c r="QV156">
        <v>1</v>
      </c>
      <c r="QW156">
        <v>1</v>
      </c>
      <c r="QX156">
        <v>0</v>
      </c>
      <c r="QY156">
        <v>0</v>
      </c>
      <c r="QZ156">
        <v>0</v>
      </c>
      <c r="RA156">
        <v>0</v>
      </c>
      <c r="RB156">
        <v>0</v>
      </c>
      <c r="RC156">
        <v>0</v>
      </c>
      <c r="RD156">
        <v>0</v>
      </c>
      <c r="RE156">
        <v>0</v>
      </c>
      <c r="RF156">
        <v>0</v>
      </c>
      <c r="RG156">
        <v>0</v>
      </c>
      <c r="RH156">
        <v>0</v>
      </c>
      <c r="RI156" t="s">
        <v>1131</v>
      </c>
      <c r="RJ156">
        <v>0</v>
      </c>
      <c r="RK156">
        <v>0</v>
      </c>
      <c r="RL156">
        <v>0</v>
      </c>
      <c r="RM156">
        <v>0</v>
      </c>
      <c r="RN156">
        <v>0</v>
      </c>
      <c r="RO156">
        <v>1</v>
      </c>
      <c r="RP156">
        <v>0</v>
      </c>
      <c r="RQ156">
        <v>0</v>
      </c>
      <c r="RR156">
        <v>0</v>
      </c>
      <c r="RS156">
        <v>0</v>
      </c>
      <c r="RT156">
        <v>0</v>
      </c>
      <c r="RU156">
        <v>0</v>
      </c>
      <c r="AMM156" t="s">
        <v>1219</v>
      </c>
      <c r="AMN156">
        <v>1</v>
      </c>
      <c r="AMO156">
        <v>0</v>
      </c>
      <c r="AMP156">
        <v>0</v>
      </c>
      <c r="AMQ156">
        <v>0</v>
      </c>
      <c r="AMR156">
        <v>0</v>
      </c>
      <c r="AMS156">
        <v>0</v>
      </c>
      <c r="AMU156" t="s">
        <v>1178</v>
      </c>
      <c r="AMV156" t="s">
        <v>1150</v>
      </c>
      <c r="ANG156" t="s">
        <v>1135</v>
      </c>
      <c r="ANH156">
        <v>0</v>
      </c>
      <c r="ANI156">
        <v>0</v>
      </c>
      <c r="ANJ156">
        <v>0</v>
      </c>
      <c r="ANK156">
        <v>0</v>
      </c>
      <c r="ANL156">
        <v>0</v>
      </c>
      <c r="ANM156">
        <v>0</v>
      </c>
      <c r="ANN156">
        <v>0</v>
      </c>
      <c r="ANO156">
        <v>1</v>
      </c>
      <c r="ANP156">
        <v>0</v>
      </c>
      <c r="ANU156">
        <v>389302579</v>
      </c>
      <c r="ANV156" s="2">
        <v>44957.384652777779</v>
      </c>
      <c r="ANY156" t="s">
        <v>1137</v>
      </c>
      <c r="ANZ156" t="s">
        <v>1138</v>
      </c>
    </row>
    <row r="157" spans="1:520 1027:1066" x14ac:dyDescent="0.35">
      <c r="A157">
        <v>156</v>
      </c>
      <c r="B157" t="s">
        <v>1576</v>
      </c>
      <c r="C157" s="98">
        <v>44951</v>
      </c>
      <c r="D157" t="s">
        <v>1544</v>
      </c>
      <c r="E157" s="2">
        <v>44951.568110011583</v>
      </c>
      <c r="F157" s="2">
        <v>44951.573825995372</v>
      </c>
      <c r="G157" t="s">
        <v>1113</v>
      </c>
      <c r="J157" t="s">
        <v>1545</v>
      </c>
      <c r="K157" s="98">
        <v>44951</v>
      </c>
      <c r="L157" t="s">
        <v>1546</v>
      </c>
      <c r="M157" t="s">
        <v>1547</v>
      </c>
      <c r="N157" t="s">
        <v>1548</v>
      </c>
      <c r="O157" t="s">
        <v>1413</v>
      </c>
      <c r="R157" t="s">
        <v>1549</v>
      </c>
      <c r="S157" t="s">
        <v>1550</v>
      </c>
      <c r="U157" t="s">
        <v>1121</v>
      </c>
      <c r="W157" t="s">
        <v>1140</v>
      </c>
      <c r="Z157" t="s">
        <v>1123</v>
      </c>
      <c r="AA157">
        <v>0</v>
      </c>
      <c r="AB157">
        <v>0</v>
      </c>
      <c r="AC157">
        <v>0</v>
      </c>
      <c r="AD157">
        <v>1</v>
      </c>
      <c r="AE157">
        <v>1</v>
      </c>
      <c r="ED157" t="s">
        <v>1123</v>
      </c>
      <c r="EE157">
        <v>0</v>
      </c>
      <c r="EF157">
        <v>0</v>
      </c>
      <c r="EG157">
        <v>0</v>
      </c>
      <c r="EH157">
        <v>0</v>
      </c>
      <c r="EI157">
        <v>1</v>
      </c>
      <c r="EJ157">
        <v>1</v>
      </c>
      <c r="IM157" t="s">
        <v>1128</v>
      </c>
      <c r="IN157">
        <v>1</v>
      </c>
      <c r="IO157">
        <v>1</v>
      </c>
      <c r="IP157">
        <v>0</v>
      </c>
      <c r="IQ157">
        <v>0</v>
      </c>
      <c r="IR157">
        <v>0</v>
      </c>
      <c r="IS157">
        <v>0</v>
      </c>
      <c r="IT157">
        <v>0</v>
      </c>
      <c r="IU157">
        <v>0</v>
      </c>
      <c r="IV157">
        <v>0</v>
      </c>
      <c r="IW157">
        <v>0</v>
      </c>
      <c r="IX157">
        <v>0</v>
      </c>
      <c r="IY157">
        <v>0</v>
      </c>
      <c r="IZ157">
        <v>0</v>
      </c>
      <c r="JA157">
        <v>0</v>
      </c>
      <c r="JB157">
        <v>0</v>
      </c>
      <c r="JC157">
        <v>0</v>
      </c>
      <c r="JD157">
        <v>2</v>
      </c>
      <c r="JE157">
        <v>4</v>
      </c>
      <c r="JG157" t="s">
        <v>1125</v>
      </c>
      <c r="JH157">
        <v>500</v>
      </c>
      <c r="JI157" t="s">
        <v>1126</v>
      </c>
      <c r="JL157">
        <v>14</v>
      </c>
      <c r="JM157">
        <v>14</v>
      </c>
      <c r="JN157">
        <v>1</v>
      </c>
      <c r="JP157" t="s">
        <v>1144</v>
      </c>
      <c r="JQ157" t="s">
        <v>1127</v>
      </c>
      <c r="JR157">
        <v>1</v>
      </c>
      <c r="JS157">
        <v>1</v>
      </c>
      <c r="JT157">
        <v>4000</v>
      </c>
      <c r="JU157">
        <v>100</v>
      </c>
      <c r="JV157" t="s">
        <v>1126</v>
      </c>
      <c r="JY157">
        <v>21</v>
      </c>
      <c r="JZ157">
        <v>14</v>
      </c>
      <c r="KA157">
        <v>0</v>
      </c>
      <c r="PE157" t="s">
        <v>1121</v>
      </c>
      <c r="PG157" t="s">
        <v>1128</v>
      </c>
      <c r="PH157">
        <v>1</v>
      </c>
      <c r="PI157">
        <v>1</v>
      </c>
      <c r="PJ157">
        <v>0</v>
      </c>
      <c r="PK157">
        <v>0</v>
      </c>
      <c r="PL157">
        <v>0</v>
      </c>
      <c r="PM157">
        <v>0</v>
      </c>
      <c r="PN157">
        <v>0</v>
      </c>
      <c r="PO157">
        <v>0</v>
      </c>
      <c r="PP157">
        <v>0</v>
      </c>
      <c r="PQ157">
        <v>0</v>
      </c>
      <c r="PR157">
        <v>0</v>
      </c>
      <c r="PS157">
        <v>0</v>
      </c>
      <c r="PT157">
        <v>0</v>
      </c>
      <c r="PU157">
        <v>0</v>
      </c>
      <c r="PV157">
        <v>0</v>
      </c>
      <c r="PW157">
        <v>0</v>
      </c>
      <c r="PY157" t="s">
        <v>1577</v>
      </c>
      <c r="PZ157">
        <v>0</v>
      </c>
      <c r="QA157">
        <v>0</v>
      </c>
      <c r="QB157">
        <v>0</v>
      </c>
      <c r="QC157">
        <v>1</v>
      </c>
      <c r="QD157">
        <v>1</v>
      </c>
      <c r="QE157">
        <v>1</v>
      </c>
      <c r="QF157">
        <v>0</v>
      </c>
      <c r="QG157">
        <v>0</v>
      </c>
      <c r="QH157">
        <v>0</v>
      </c>
      <c r="QI157">
        <v>1</v>
      </c>
      <c r="QJ157">
        <v>0</v>
      </c>
      <c r="QK157" t="s">
        <v>1578</v>
      </c>
      <c r="QM157" t="s">
        <v>1130</v>
      </c>
      <c r="QN157">
        <v>0</v>
      </c>
      <c r="QO157">
        <v>1</v>
      </c>
      <c r="QP157">
        <v>0</v>
      </c>
      <c r="QQ157">
        <v>0</v>
      </c>
      <c r="QR157" t="s">
        <v>1154</v>
      </c>
      <c r="QS157">
        <v>1</v>
      </c>
      <c r="QT157">
        <v>0</v>
      </c>
      <c r="QU157">
        <v>0</v>
      </c>
      <c r="QV157">
        <v>0</v>
      </c>
      <c r="QW157">
        <v>0</v>
      </c>
      <c r="QX157">
        <v>0</v>
      </c>
      <c r="QY157">
        <v>0</v>
      </c>
      <c r="QZ157">
        <v>0</v>
      </c>
      <c r="RA157">
        <v>0</v>
      </c>
      <c r="RB157">
        <v>0</v>
      </c>
      <c r="RC157">
        <v>0</v>
      </c>
      <c r="RD157">
        <v>0</v>
      </c>
      <c r="RE157">
        <v>0</v>
      </c>
      <c r="RF157">
        <v>0</v>
      </c>
      <c r="RG157">
        <v>0</v>
      </c>
      <c r="RH157">
        <v>0</v>
      </c>
      <c r="RI157" t="s">
        <v>1579</v>
      </c>
      <c r="RJ157">
        <v>0</v>
      </c>
      <c r="RK157">
        <v>0</v>
      </c>
      <c r="RL157">
        <v>0</v>
      </c>
      <c r="RM157">
        <v>0</v>
      </c>
      <c r="RN157">
        <v>0</v>
      </c>
      <c r="RO157">
        <v>0</v>
      </c>
      <c r="RP157">
        <v>1</v>
      </c>
      <c r="RQ157">
        <v>0</v>
      </c>
      <c r="RR157">
        <v>1</v>
      </c>
      <c r="RS157">
        <v>0</v>
      </c>
      <c r="RT157">
        <v>0</v>
      </c>
      <c r="RU157">
        <v>0</v>
      </c>
      <c r="AMM157" t="s">
        <v>1219</v>
      </c>
      <c r="AMN157">
        <v>1</v>
      </c>
      <c r="AMO157">
        <v>0</v>
      </c>
      <c r="AMP157">
        <v>0</v>
      </c>
      <c r="AMQ157">
        <v>0</v>
      </c>
      <c r="AMR157">
        <v>0</v>
      </c>
      <c r="AMS157">
        <v>0</v>
      </c>
      <c r="AMU157" t="s">
        <v>1151</v>
      </c>
      <c r="AMV157" t="s">
        <v>1150</v>
      </c>
      <c r="ANG157" t="s">
        <v>1135</v>
      </c>
      <c r="ANH157">
        <v>0</v>
      </c>
      <c r="ANI157">
        <v>0</v>
      </c>
      <c r="ANJ157">
        <v>0</v>
      </c>
      <c r="ANK157">
        <v>0</v>
      </c>
      <c r="ANL157">
        <v>0</v>
      </c>
      <c r="ANM157">
        <v>0</v>
      </c>
      <c r="ANN157">
        <v>0</v>
      </c>
      <c r="ANO157">
        <v>1</v>
      </c>
      <c r="ANP157">
        <v>0</v>
      </c>
      <c r="ANU157">
        <v>389302679</v>
      </c>
      <c r="ANV157" s="2">
        <v>44957.38490740741</v>
      </c>
      <c r="ANY157" t="s">
        <v>1137</v>
      </c>
      <c r="ANZ157" t="s">
        <v>1138</v>
      </c>
    </row>
    <row r="158" spans="1:520 1027:1066" x14ac:dyDescent="0.35">
      <c r="A158">
        <v>157</v>
      </c>
      <c r="B158" t="s">
        <v>1580</v>
      </c>
      <c r="C158" s="98">
        <v>44951</v>
      </c>
      <c r="D158" t="s">
        <v>1544</v>
      </c>
      <c r="E158" s="2">
        <v>44951.592984282412</v>
      </c>
      <c r="F158" s="2">
        <v>44951.602126562502</v>
      </c>
      <c r="G158" t="s">
        <v>1113</v>
      </c>
      <c r="J158" t="s">
        <v>1545</v>
      </c>
      <c r="K158" s="98">
        <v>44951</v>
      </c>
      <c r="L158" t="s">
        <v>1546</v>
      </c>
      <c r="M158" t="s">
        <v>1547</v>
      </c>
      <c r="N158" t="s">
        <v>1548</v>
      </c>
      <c r="O158" t="s">
        <v>1118</v>
      </c>
      <c r="R158" t="s">
        <v>1549</v>
      </c>
      <c r="S158" t="s">
        <v>1550</v>
      </c>
      <c r="U158" t="s">
        <v>1121</v>
      </c>
      <c r="W158" t="s">
        <v>1140</v>
      </c>
      <c r="Z158" t="s">
        <v>1171</v>
      </c>
      <c r="AA158">
        <v>1</v>
      </c>
      <c r="AB158">
        <v>0</v>
      </c>
      <c r="AC158">
        <v>0</v>
      </c>
      <c r="AD158">
        <v>0</v>
      </c>
      <c r="AE158">
        <v>1</v>
      </c>
      <c r="AG158" t="s">
        <v>1125</v>
      </c>
      <c r="AH158">
        <v>1100</v>
      </c>
      <c r="AI158" t="s">
        <v>1161</v>
      </c>
      <c r="AL158">
        <v>60</v>
      </c>
      <c r="AM158">
        <v>7</v>
      </c>
      <c r="AN158">
        <v>0</v>
      </c>
      <c r="BP158" t="s">
        <v>1121</v>
      </c>
      <c r="BR158" t="s">
        <v>1171</v>
      </c>
      <c r="BS158">
        <v>1</v>
      </c>
      <c r="BT158">
        <v>0</v>
      </c>
      <c r="BU158">
        <v>0</v>
      </c>
      <c r="BV158">
        <v>0</v>
      </c>
      <c r="BX158" t="s">
        <v>1325</v>
      </c>
      <c r="BY158">
        <v>0</v>
      </c>
      <c r="BZ158">
        <v>0</v>
      </c>
      <c r="CA158">
        <v>0</v>
      </c>
      <c r="CB158">
        <v>0</v>
      </c>
      <c r="CC158">
        <v>0</v>
      </c>
      <c r="CD158">
        <v>0</v>
      </c>
      <c r="CE158">
        <v>1</v>
      </c>
      <c r="CF158">
        <v>0</v>
      </c>
      <c r="CG158">
        <v>0</v>
      </c>
      <c r="CH158">
        <v>0</v>
      </c>
      <c r="CI158">
        <v>0</v>
      </c>
      <c r="CL158" t="s">
        <v>1147</v>
      </c>
      <c r="CM158">
        <v>1</v>
      </c>
      <c r="CN158">
        <v>0</v>
      </c>
      <c r="CO158">
        <v>0</v>
      </c>
      <c r="CP158">
        <v>0</v>
      </c>
      <c r="ED158" t="s">
        <v>1123</v>
      </c>
      <c r="EE158">
        <v>0</v>
      </c>
      <c r="EF158">
        <v>0</v>
      </c>
      <c r="EG158">
        <v>0</v>
      </c>
      <c r="EH158">
        <v>0</v>
      </c>
      <c r="EI158">
        <v>1</v>
      </c>
      <c r="EJ158">
        <v>1</v>
      </c>
      <c r="IM158" t="s">
        <v>1232</v>
      </c>
      <c r="IN158">
        <v>0</v>
      </c>
      <c r="IO158">
        <v>0</v>
      </c>
      <c r="IP158">
        <v>0</v>
      </c>
      <c r="IQ158">
        <v>1</v>
      </c>
      <c r="IR158">
        <v>1</v>
      </c>
      <c r="IS158">
        <v>1</v>
      </c>
      <c r="IT158">
        <v>1</v>
      </c>
      <c r="IU158">
        <v>1</v>
      </c>
      <c r="IV158">
        <v>1</v>
      </c>
      <c r="IW158">
        <v>1</v>
      </c>
      <c r="IX158">
        <v>0</v>
      </c>
      <c r="IY158">
        <v>0</v>
      </c>
      <c r="IZ158">
        <v>0</v>
      </c>
      <c r="JA158">
        <v>0</v>
      </c>
      <c r="JB158">
        <v>0</v>
      </c>
      <c r="JC158">
        <v>0</v>
      </c>
      <c r="JD158">
        <v>7</v>
      </c>
      <c r="JE158">
        <v>9</v>
      </c>
      <c r="KR158" t="s">
        <v>1144</v>
      </c>
      <c r="KS158">
        <v>7000</v>
      </c>
      <c r="KT158" t="s">
        <v>1161</v>
      </c>
      <c r="KW158">
        <v>60</v>
      </c>
      <c r="KX158">
        <v>7</v>
      </c>
      <c r="KY158">
        <v>0</v>
      </c>
      <c r="LA158" t="s">
        <v>1144</v>
      </c>
      <c r="LB158">
        <v>5000</v>
      </c>
      <c r="LC158" t="s">
        <v>1161</v>
      </c>
      <c r="LF158">
        <v>60</v>
      </c>
      <c r="LG158">
        <v>7</v>
      </c>
      <c r="LH158">
        <v>0</v>
      </c>
      <c r="LJ158" t="s">
        <v>1144</v>
      </c>
      <c r="LK158">
        <v>400</v>
      </c>
      <c r="LL158" t="s">
        <v>1161</v>
      </c>
      <c r="LO158">
        <v>90</v>
      </c>
      <c r="LP158">
        <v>7</v>
      </c>
      <c r="LQ158">
        <v>0</v>
      </c>
      <c r="LS158" t="s">
        <v>1144</v>
      </c>
      <c r="LT158">
        <v>100</v>
      </c>
      <c r="LU158" t="s">
        <v>1161</v>
      </c>
      <c r="LX158">
        <v>60</v>
      </c>
      <c r="LY158">
        <v>7</v>
      </c>
      <c r="LZ158">
        <v>0</v>
      </c>
      <c r="MB158" t="s">
        <v>1144</v>
      </c>
      <c r="MC158" t="s">
        <v>1173</v>
      </c>
      <c r="MD158">
        <v>1</v>
      </c>
      <c r="ME158">
        <v>1</v>
      </c>
      <c r="MF158">
        <v>1</v>
      </c>
      <c r="MG158">
        <v>500</v>
      </c>
      <c r="MH158">
        <v>750</v>
      </c>
      <c r="MI158">
        <v>1000</v>
      </c>
      <c r="MJ158" t="s">
        <v>1161</v>
      </c>
      <c r="MM158">
        <v>180</v>
      </c>
      <c r="MN158">
        <v>7</v>
      </c>
      <c r="MO158">
        <v>0</v>
      </c>
      <c r="MQ158" t="s">
        <v>1144</v>
      </c>
      <c r="MR158">
        <v>5000</v>
      </c>
      <c r="MS158" t="s">
        <v>1161</v>
      </c>
      <c r="MV158">
        <v>180</v>
      </c>
      <c r="MW158">
        <v>14</v>
      </c>
      <c r="MX158">
        <v>0</v>
      </c>
      <c r="MZ158" t="s">
        <v>1144</v>
      </c>
      <c r="NA158">
        <v>3000</v>
      </c>
      <c r="NB158" t="s">
        <v>1161</v>
      </c>
      <c r="NE158">
        <v>180</v>
      </c>
      <c r="NF158">
        <v>14</v>
      </c>
      <c r="NG158">
        <v>0</v>
      </c>
      <c r="PE158" t="s">
        <v>1150</v>
      </c>
      <c r="QM158" t="s">
        <v>1147</v>
      </c>
      <c r="QN158">
        <v>1</v>
      </c>
      <c r="QO158">
        <v>0</v>
      </c>
      <c r="QP158">
        <v>0</v>
      </c>
      <c r="QQ158">
        <v>0</v>
      </c>
      <c r="AMM158" t="s">
        <v>1581</v>
      </c>
      <c r="AMN158">
        <v>1</v>
      </c>
      <c r="AMO158">
        <v>0</v>
      </c>
      <c r="AMP158">
        <v>1</v>
      </c>
      <c r="AMQ158">
        <v>0</v>
      </c>
      <c r="AMR158">
        <v>0</v>
      </c>
      <c r="AMS158">
        <v>0</v>
      </c>
      <c r="AMU158" t="s">
        <v>1178</v>
      </c>
      <c r="AMV158" t="s">
        <v>1150</v>
      </c>
      <c r="ANG158" t="s">
        <v>1135</v>
      </c>
      <c r="ANH158">
        <v>0</v>
      </c>
      <c r="ANI158">
        <v>0</v>
      </c>
      <c r="ANJ158">
        <v>0</v>
      </c>
      <c r="ANK158">
        <v>0</v>
      </c>
      <c r="ANL158">
        <v>0</v>
      </c>
      <c r="ANM158">
        <v>0</v>
      </c>
      <c r="ANN158">
        <v>0</v>
      </c>
      <c r="ANO158">
        <v>1</v>
      </c>
      <c r="ANP158">
        <v>0</v>
      </c>
      <c r="ANU158">
        <v>389302727</v>
      </c>
      <c r="ANV158" s="2">
        <v>44957.385011574079</v>
      </c>
      <c r="ANY158" t="s">
        <v>1137</v>
      </c>
      <c r="ANZ158" t="s">
        <v>1138</v>
      </c>
    </row>
    <row r="159" spans="1:520 1027:1066" x14ac:dyDescent="0.35">
      <c r="A159">
        <v>158</v>
      </c>
      <c r="B159" t="s">
        <v>1582</v>
      </c>
      <c r="C159" s="98">
        <v>44951</v>
      </c>
      <c r="D159" t="s">
        <v>1544</v>
      </c>
      <c r="E159" s="2">
        <v>44951.602727708327</v>
      </c>
      <c r="F159" s="2">
        <v>44951.643978749998</v>
      </c>
      <c r="G159" t="s">
        <v>1113</v>
      </c>
      <c r="J159" t="s">
        <v>1545</v>
      </c>
      <c r="K159" s="98">
        <v>44951</v>
      </c>
      <c r="L159" t="s">
        <v>1546</v>
      </c>
      <c r="M159" t="s">
        <v>1547</v>
      </c>
      <c r="N159" t="s">
        <v>1548</v>
      </c>
      <c r="O159" t="s">
        <v>1118</v>
      </c>
      <c r="R159" t="s">
        <v>1549</v>
      </c>
      <c r="S159" t="s">
        <v>1550</v>
      </c>
      <c r="U159" t="s">
        <v>1121</v>
      </c>
      <c r="W159" t="s">
        <v>1159</v>
      </c>
      <c r="Z159" t="s">
        <v>1123</v>
      </c>
      <c r="AA159">
        <v>0</v>
      </c>
      <c r="AB159">
        <v>0</v>
      </c>
      <c r="AC159">
        <v>0</v>
      </c>
      <c r="AD159">
        <v>1</v>
      </c>
      <c r="AE159">
        <v>1</v>
      </c>
      <c r="ED159" t="s">
        <v>1123</v>
      </c>
      <c r="EE159">
        <v>0</v>
      </c>
      <c r="EF159">
        <v>0</v>
      </c>
      <c r="EG159">
        <v>0</v>
      </c>
      <c r="EH159">
        <v>0</v>
      </c>
      <c r="EI159">
        <v>1</v>
      </c>
      <c r="EJ159">
        <v>1</v>
      </c>
      <c r="IM159" t="s">
        <v>1174</v>
      </c>
      <c r="IN159">
        <v>0</v>
      </c>
      <c r="IO159">
        <v>0</v>
      </c>
      <c r="IP159">
        <v>0</v>
      </c>
      <c r="IQ159">
        <v>1</v>
      </c>
      <c r="IR159">
        <v>1</v>
      </c>
      <c r="IS159">
        <v>1</v>
      </c>
      <c r="IT159">
        <v>1</v>
      </c>
      <c r="IU159">
        <v>1</v>
      </c>
      <c r="IV159">
        <v>1</v>
      </c>
      <c r="IW159">
        <v>0</v>
      </c>
      <c r="IX159">
        <v>0</v>
      </c>
      <c r="IY159">
        <v>0</v>
      </c>
      <c r="IZ159">
        <v>0</v>
      </c>
      <c r="JA159">
        <v>0</v>
      </c>
      <c r="JB159">
        <v>0</v>
      </c>
      <c r="JC159">
        <v>0</v>
      </c>
      <c r="JD159">
        <v>6</v>
      </c>
      <c r="JE159">
        <v>8</v>
      </c>
      <c r="KR159" t="s">
        <v>1144</v>
      </c>
      <c r="KS159">
        <v>8000</v>
      </c>
      <c r="KT159" t="s">
        <v>1166</v>
      </c>
      <c r="KW159">
        <v>180</v>
      </c>
      <c r="KX159">
        <v>7</v>
      </c>
      <c r="KY159">
        <v>0</v>
      </c>
      <c r="LA159" t="s">
        <v>1144</v>
      </c>
      <c r="LB159">
        <v>5000</v>
      </c>
      <c r="LC159" t="s">
        <v>1166</v>
      </c>
      <c r="LF159">
        <v>180</v>
      </c>
      <c r="LG159">
        <v>7</v>
      </c>
      <c r="LH159">
        <v>0</v>
      </c>
      <c r="LJ159" t="s">
        <v>1144</v>
      </c>
      <c r="LK159">
        <v>500</v>
      </c>
      <c r="LL159" t="s">
        <v>1161</v>
      </c>
      <c r="LO159">
        <v>90</v>
      </c>
      <c r="LP159">
        <v>7</v>
      </c>
      <c r="LQ159">
        <v>0</v>
      </c>
      <c r="LS159" t="s">
        <v>1144</v>
      </c>
      <c r="LT159">
        <v>125</v>
      </c>
      <c r="LU159" t="s">
        <v>1166</v>
      </c>
      <c r="LX159">
        <v>60</v>
      </c>
      <c r="LY159">
        <v>1</v>
      </c>
      <c r="LZ159">
        <v>0</v>
      </c>
      <c r="MB159" t="s">
        <v>1125</v>
      </c>
      <c r="MC159" t="s">
        <v>1173</v>
      </c>
      <c r="MD159">
        <v>1</v>
      </c>
      <c r="ME159">
        <v>1</v>
      </c>
      <c r="MF159">
        <v>1</v>
      </c>
      <c r="MG159">
        <v>600</v>
      </c>
      <c r="MH159">
        <v>800</v>
      </c>
      <c r="MI159">
        <v>1200</v>
      </c>
      <c r="MJ159" t="s">
        <v>1161</v>
      </c>
      <c r="MM159">
        <v>180</v>
      </c>
      <c r="MN159">
        <v>7</v>
      </c>
      <c r="MO159">
        <v>0</v>
      </c>
      <c r="MQ159" t="s">
        <v>1125</v>
      </c>
      <c r="MR159">
        <v>1500</v>
      </c>
      <c r="MS159" t="s">
        <v>1161</v>
      </c>
      <c r="MV159">
        <v>60</v>
      </c>
      <c r="MW159">
        <v>7</v>
      </c>
      <c r="MX159">
        <v>0</v>
      </c>
      <c r="PE159" t="s">
        <v>1150</v>
      </c>
      <c r="QM159" t="s">
        <v>1147</v>
      </c>
      <c r="QN159">
        <v>1</v>
      </c>
      <c r="QO159">
        <v>0</v>
      </c>
      <c r="QP159">
        <v>0</v>
      </c>
      <c r="QQ159">
        <v>0</v>
      </c>
      <c r="AMM159" t="s">
        <v>1219</v>
      </c>
      <c r="AMN159">
        <v>1</v>
      </c>
      <c r="AMO159">
        <v>0</v>
      </c>
      <c r="AMP159">
        <v>0</v>
      </c>
      <c r="AMQ159">
        <v>0</v>
      </c>
      <c r="AMR159">
        <v>0</v>
      </c>
      <c r="AMS159">
        <v>0</v>
      </c>
      <c r="AMU159" t="s">
        <v>1178</v>
      </c>
      <c r="AMV159" t="s">
        <v>1150</v>
      </c>
      <c r="ANG159" t="s">
        <v>1135</v>
      </c>
      <c r="ANH159">
        <v>0</v>
      </c>
      <c r="ANI159">
        <v>0</v>
      </c>
      <c r="ANJ159">
        <v>0</v>
      </c>
      <c r="ANK159">
        <v>0</v>
      </c>
      <c r="ANL159">
        <v>0</v>
      </c>
      <c r="ANM159">
        <v>0</v>
      </c>
      <c r="ANN159">
        <v>0</v>
      </c>
      <c r="ANO159">
        <v>1</v>
      </c>
      <c r="ANP159">
        <v>0</v>
      </c>
      <c r="ANU159">
        <v>389302777</v>
      </c>
      <c r="ANV159" s="2">
        <v>44957.385162037041</v>
      </c>
      <c r="ANY159" t="s">
        <v>1137</v>
      </c>
      <c r="ANZ159" t="s">
        <v>1138</v>
      </c>
    </row>
    <row r="160" spans="1:520 1027:1066" x14ac:dyDescent="0.35">
      <c r="A160">
        <v>159</v>
      </c>
      <c r="B160" t="s">
        <v>1583</v>
      </c>
      <c r="C160" s="98">
        <v>44951</v>
      </c>
      <c r="D160" t="s">
        <v>1544</v>
      </c>
      <c r="E160" s="2">
        <v>44951.695965127321</v>
      </c>
      <c r="F160" s="2">
        <v>44951.699354016208</v>
      </c>
      <c r="G160" t="s">
        <v>1113</v>
      </c>
      <c r="J160" t="s">
        <v>1545</v>
      </c>
      <c r="K160" s="98">
        <v>44951</v>
      </c>
      <c r="L160" t="s">
        <v>1546</v>
      </c>
      <c r="M160" t="s">
        <v>1547</v>
      </c>
      <c r="N160" t="s">
        <v>1548</v>
      </c>
      <c r="O160" t="s">
        <v>1413</v>
      </c>
      <c r="R160" t="s">
        <v>1549</v>
      </c>
      <c r="S160" t="s">
        <v>1550</v>
      </c>
      <c r="U160" t="s">
        <v>1121</v>
      </c>
      <c r="W160" t="s">
        <v>1159</v>
      </c>
      <c r="Z160" t="s">
        <v>1123</v>
      </c>
      <c r="AA160">
        <v>0</v>
      </c>
      <c r="AB160">
        <v>0</v>
      </c>
      <c r="AC160">
        <v>0</v>
      </c>
      <c r="AD160">
        <v>1</v>
      </c>
      <c r="AE160">
        <v>1</v>
      </c>
      <c r="ED160" t="s">
        <v>1123</v>
      </c>
      <c r="EE160">
        <v>0</v>
      </c>
      <c r="EF160">
        <v>0</v>
      </c>
      <c r="EG160">
        <v>0</v>
      </c>
      <c r="EH160">
        <v>0</v>
      </c>
      <c r="EI160">
        <v>1</v>
      </c>
      <c r="EJ160">
        <v>1</v>
      </c>
      <c r="IM160" t="s">
        <v>1124</v>
      </c>
      <c r="IN160">
        <v>1</v>
      </c>
      <c r="IO160">
        <v>1</v>
      </c>
      <c r="IP160">
        <v>0</v>
      </c>
      <c r="IQ160">
        <v>0</v>
      </c>
      <c r="IR160">
        <v>0</v>
      </c>
      <c r="IS160">
        <v>0</v>
      </c>
      <c r="IT160">
        <v>0</v>
      </c>
      <c r="IU160">
        <v>0</v>
      </c>
      <c r="IV160">
        <v>0</v>
      </c>
      <c r="IW160">
        <v>0</v>
      </c>
      <c r="IX160">
        <v>0</v>
      </c>
      <c r="IY160">
        <v>0</v>
      </c>
      <c r="IZ160">
        <v>0</v>
      </c>
      <c r="JA160">
        <v>0</v>
      </c>
      <c r="JB160">
        <v>0</v>
      </c>
      <c r="JC160">
        <v>0</v>
      </c>
      <c r="JD160">
        <v>2</v>
      </c>
      <c r="JE160">
        <v>4</v>
      </c>
      <c r="JG160" t="s">
        <v>1322</v>
      </c>
      <c r="JP160" t="s">
        <v>1322</v>
      </c>
      <c r="PE160" t="s">
        <v>1121</v>
      </c>
      <c r="PG160" t="s">
        <v>1128</v>
      </c>
      <c r="PH160">
        <v>1</v>
      </c>
      <c r="PI160">
        <v>1</v>
      </c>
      <c r="PJ160">
        <v>0</v>
      </c>
      <c r="PK160">
        <v>0</v>
      </c>
      <c r="PL160">
        <v>0</v>
      </c>
      <c r="PM160">
        <v>0</v>
      </c>
      <c r="PN160">
        <v>0</v>
      </c>
      <c r="PO160">
        <v>0</v>
      </c>
      <c r="PP160">
        <v>0</v>
      </c>
      <c r="PQ160">
        <v>0</v>
      </c>
      <c r="PR160">
        <v>0</v>
      </c>
      <c r="PS160">
        <v>0</v>
      </c>
      <c r="PT160">
        <v>0</v>
      </c>
      <c r="PU160">
        <v>0</v>
      </c>
      <c r="PV160">
        <v>0</v>
      </c>
      <c r="PW160">
        <v>0</v>
      </c>
      <c r="PY160" t="s">
        <v>1584</v>
      </c>
      <c r="PZ160">
        <v>1</v>
      </c>
      <c r="QA160">
        <v>0</v>
      </c>
      <c r="QB160">
        <v>0</v>
      </c>
      <c r="QC160">
        <v>0</v>
      </c>
      <c r="QD160">
        <v>0</v>
      </c>
      <c r="QE160">
        <v>0</v>
      </c>
      <c r="QF160">
        <v>0</v>
      </c>
      <c r="QG160">
        <v>0</v>
      </c>
      <c r="QH160">
        <v>0</v>
      </c>
      <c r="QI160">
        <v>1</v>
      </c>
      <c r="QJ160">
        <v>0</v>
      </c>
      <c r="QK160" t="s">
        <v>1585</v>
      </c>
      <c r="QM160" t="s">
        <v>1429</v>
      </c>
      <c r="QN160">
        <v>0</v>
      </c>
      <c r="QO160">
        <v>0</v>
      </c>
      <c r="QP160">
        <v>0</v>
      </c>
      <c r="QQ160">
        <v>1</v>
      </c>
      <c r="AMM160" t="s">
        <v>1219</v>
      </c>
      <c r="AMN160">
        <v>1</v>
      </c>
      <c r="AMO160">
        <v>0</v>
      </c>
      <c r="AMP160">
        <v>0</v>
      </c>
      <c r="AMQ160">
        <v>0</v>
      </c>
      <c r="AMR160">
        <v>0</v>
      </c>
      <c r="AMS160">
        <v>0</v>
      </c>
      <c r="AMU160" t="s">
        <v>1178</v>
      </c>
      <c r="AMV160" t="s">
        <v>1150</v>
      </c>
      <c r="ANG160" t="s">
        <v>1135</v>
      </c>
      <c r="ANH160">
        <v>0</v>
      </c>
      <c r="ANI160">
        <v>0</v>
      </c>
      <c r="ANJ160">
        <v>0</v>
      </c>
      <c r="ANK160">
        <v>0</v>
      </c>
      <c r="ANL160">
        <v>0</v>
      </c>
      <c r="ANM160">
        <v>0</v>
      </c>
      <c r="ANN160">
        <v>0</v>
      </c>
      <c r="ANO160">
        <v>1</v>
      </c>
      <c r="ANP160">
        <v>0</v>
      </c>
      <c r="ANU160">
        <v>389302793</v>
      </c>
      <c r="ANV160" s="2">
        <v>44957.385196759264</v>
      </c>
      <c r="ANY160" t="s">
        <v>1137</v>
      </c>
      <c r="ANZ160" t="s">
        <v>1138</v>
      </c>
    </row>
    <row r="161" spans="1:489 1027:1066" x14ac:dyDescent="0.35">
      <c r="A161">
        <v>160</v>
      </c>
      <c r="B161" t="s">
        <v>1586</v>
      </c>
      <c r="C161" s="98">
        <v>44952</v>
      </c>
      <c r="D161" t="s">
        <v>1544</v>
      </c>
      <c r="E161" s="2">
        <v>44952.428433969908</v>
      </c>
      <c r="F161" s="2">
        <v>44952.439356481482</v>
      </c>
      <c r="G161" t="s">
        <v>1113</v>
      </c>
      <c r="J161" t="s">
        <v>1545</v>
      </c>
      <c r="K161" s="98">
        <v>44952</v>
      </c>
      <c r="L161" t="s">
        <v>1546</v>
      </c>
      <c r="M161" t="s">
        <v>1547</v>
      </c>
      <c r="N161" t="s">
        <v>1548</v>
      </c>
      <c r="O161" t="s">
        <v>1118</v>
      </c>
      <c r="R161" t="s">
        <v>1549</v>
      </c>
      <c r="S161" t="s">
        <v>1550</v>
      </c>
      <c r="U161" t="s">
        <v>1121</v>
      </c>
      <c r="W161" t="s">
        <v>1140</v>
      </c>
      <c r="Z161" t="s">
        <v>1217</v>
      </c>
      <c r="AA161">
        <v>0</v>
      </c>
      <c r="AB161">
        <v>1</v>
      </c>
      <c r="AC161">
        <v>0</v>
      </c>
      <c r="AD161">
        <v>0</v>
      </c>
      <c r="AE161">
        <v>1</v>
      </c>
      <c r="AP161" t="s">
        <v>1322</v>
      </c>
      <c r="BP161" t="s">
        <v>1121</v>
      </c>
      <c r="BR161" t="s">
        <v>1217</v>
      </c>
      <c r="BS161">
        <v>0</v>
      </c>
      <c r="BT161">
        <v>1</v>
      </c>
      <c r="BU161">
        <v>0</v>
      </c>
      <c r="BV161">
        <v>0</v>
      </c>
      <c r="BX161" t="s">
        <v>1465</v>
      </c>
      <c r="BY161">
        <v>0</v>
      </c>
      <c r="BZ161">
        <v>0</v>
      </c>
      <c r="CA161">
        <v>0</v>
      </c>
      <c r="CB161">
        <v>0</v>
      </c>
      <c r="CC161">
        <v>0</v>
      </c>
      <c r="CD161">
        <v>0</v>
      </c>
      <c r="CE161">
        <v>0</v>
      </c>
      <c r="CF161">
        <v>0</v>
      </c>
      <c r="CG161">
        <v>0</v>
      </c>
      <c r="CH161">
        <v>1</v>
      </c>
      <c r="CI161">
        <v>0</v>
      </c>
      <c r="CJ161" t="s">
        <v>1587</v>
      </c>
      <c r="CL161" t="s">
        <v>1147</v>
      </c>
      <c r="CM161">
        <v>1</v>
      </c>
      <c r="CN161">
        <v>0</v>
      </c>
      <c r="CO161">
        <v>0</v>
      </c>
      <c r="CP161">
        <v>0</v>
      </c>
      <c r="ED161" t="s">
        <v>1194</v>
      </c>
      <c r="EE161">
        <v>1</v>
      </c>
      <c r="EF161">
        <v>1</v>
      </c>
      <c r="EG161">
        <v>1</v>
      </c>
      <c r="EH161">
        <v>1</v>
      </c>
      <c r="EI161">
        <v>0</v>
      </c>
      <c r="EJ161">
        <v>4</v>
      </c>
      <c r="EL161" t="s">
        <v>1144</v>
      </c>
      <c r="EM161">
        <v>5000</v>
      </c>
      <c r="EN161" t="s">
        <v>1161</v>
      </c>
      <c r="EQ161">
        <v>30</v>
      </c>
      <c r="ER161">
        <v>7</v>
      </c>
      <c r="ES161">
        <v>0</v>
      </c>
      <c r="EU161" t="s">
        <v>1125</v>
      </c>
      <c r="EV161">
        <v>9000</v>
      </c>
      <c r="EW161" t="s">
        <v>1161</v>
      </c>
      <c r="EZ161">
        <v>30</v>
      </c>
      <c r="FA161">
        <v>14</v>
      </c>
      <c r="FB161">
        <v>0</v>
      </c>
      <c r="FD161" t="s">
        <v>1144</v>
      </c>
      <c r="FE161">
        <v>1250</v>
      </c>
      <c r="FF161" t="s">
        <v>1166</v>
      </c>
      <c r="FI161">
        <v>180</v>
      </c>
      <c r="FJ161">
        <v>1</v>
      </c>
      <c r="FK161">
        <v>0</v>
      </c>
      <c r="FM161" t="s">
        <v>1144</v>
      </c>
      <c r="FN161">
        <v>1500</v>
      </c>
      <c r="FO161" t="s">
        <v>1161</v>
      </c>
      <c r="FR161">
        <v>180</v>
      </c>
      <c r="FS161">
        <v>7</v>
      </c>
      <c r="FT161">
        <v>0</v>
      </c>
      <c r="FV161" t="s">
        <v>1150</v>
      </c>
      <c r="GS161" t="s">
        <v>1147</v>
      </c>
      <c r="GT161">
        <v>1</v>
      </c>
      <c r="GU161">
        <v>0</v>
      </c>
      <c r="GV161">
        <v>0</v>
      </c>
      <c r="GW161">
        <v>0</v>
      </c>
      <c r="IM161" t="s">
        <v>1183</v>
      </c>
      <c r="IN161">
        <v>0</v>
      </c>
      <c r="IO161">
        <v>0</v>
      </c>
      <c r="IP161">
        <v>0</v>
      </c>
      <c r="IQ161">
        <v>0</v>
      </c>
      <c r="IR161">
        <v>0</v>
      </c>
      <c r="IS161">
        <v>0</v>
      </c>
      <c r="IT161">
        <v>0</v>
      </c>
      <c r="IU161">
        <v>0</v>
      </c>
      <c r="IV161">
        <v>0</v>
      </c>
      <c r="IW161">
        <v>0</v>
      </c>
      <c r="IX161">
        <v>0</v>
      </c>
      <c r="IY161">
        <v>0</v>
      </c>
      <c r="IZ161">
        <v>0</v>
      </c>
      <c r="JA161">
        <v>0</v>
      </c>
      <c r="JB161">
        <v>1</v>
      </c>
      <c r="JC161">
        <v>0</v>
      </c>
      <c r="JD161">
        <v>1</v>
      </c>
      <c r="JE161">
        <v>6</v>
      </c>
      <c r="OV161" t="s">
        <v>1144</v>
      </c>
      <c r="OW161">
        <v>250</v>
      </c>
      <c r="OX161" t="s">
        <v>1161</v>
      </c>
      <c r="PA161">
        <v>30</v>
      </c>
      <c r="PB161">
        <v>14</v>
      </c>
      <c r="PC161">
        <v>0</v>
      </c>
      <c r="PE161" t="s">
        <v>1150</v>
      </c>
      <c r="QM161" t="s">
        <v>1147</v>
      </c>
      <c r="QN161">
        <v>1</v>
      </c>
      <c r="QO161">
        <v>0</v>
      </c>
      <c r="QP161">
        <v>0</v>
      </c>
      <c r="QQ161">
        <v>0</v>
      </c>
      <c r="AMM161" t="s">
        <v>1219</v>
      </c>
      <c r="AMN161">
        <v>1</v>
      </c>
      <c r="AMO161">
        <v>0</v>
      </c>
      <c r="AMP161">
        <v>0</v>
      </c>
      <c r="AMQ161">
        <v>0</v>
      </c>
      <c r="AMR161">
        <v>0</v>
      </c>
      <c r="AMS161">
        <v>0</v>
      </c>
      <c r="AMU161" t="s">
        <v>1133</v>
      </c>
      <c r="AMV161" t="s">
        <v>1150</v>
      </c>
      <c r="ANG161" t="s">
        <v>1135</v>
      </c>
      <c r="ANH161">
        <v>0</v>
      </c>
      <c r="ANI161">
        <v>0</v>
      </c>
      <c r="ANJ161">
        <v>0</v>
      </c>
      <c r="ANK161">
        <v>0</v>
      </c>
      <c r="ANL161">
        <v>0</v>
      </c>
      <c r="ANM161">
        <v>0</v>
      </c>
      <c r="ANN161">
        <v>0</v>
      </c>
      <c r="ANO161">
        <v>1</v>
      </c>
      <c r="ANP161">
        <v>0</v>
      </c>
      <c r="ANU161">
        <v>389302846</v>
      </c>
      <c r="ANV161" s="2">
        <v>44957.385300925933</v>
      </c>
      <c r="ANY161" t="s">
        <v>1137</v>
      </c>
      <c r="ANZ161" t="s">
        <v>1138</v>
      </c>
    </row>
    <row r="162" spans="1:489 1027:1066" x14ac:dyDescent="0.35">
      <c r="A162">
        <v>161</v>
      </c>
      <c r="B162" t="s">
        <v>1588</v>
      </c>
      <c r="C162" s="98">
        <v>44952</v>
      </c>
      <c r="D162" t="s">
        <v>1544</v>
      </c>
      <c r="E162" s="2">
        <v>44952.441289756942</v>
      </c>
      <c r="F162" s="2">
        <v>44952.449825092597</v>
      </c>
      <c r="G162" t="s">
        <v>1113</v>
      </c>
      <c r="J162" t="s">
        <v>1545</v>
      </c>
      <c r="K162" s="98">
        <v>44952</v>
      </c>
      <c r="L162" t="s">
        <v>1546</v>
      </c>
      <c r="M162" t="s">
        <v>1547</v>
      </c>
      <c r="N162" t="s">
        <v>1548</v>
      </c>
      <c r="O162" t="s">
        <v>1118</v>
      </c>
      <c r="R162" t="s">
        <v>1549</v>
      </c>
      <c r="S162" t="s">
        <v>1550</v>
      </c>
      <c r="U162" t="s">
        <v>1121</v>
      </c>
      <c r="W162" t="s">
        <v>1159</v>
      </c>
      <c r="Z162" t="s">
        <v>1217</v>
      </c>
      <c r="AA162">
        <v>0</v>
      </c>
      <c r="AB162">
        <v>1</v>
      </c>
      <c r="AC162">
        <v>0</v>
      </c>
      <c r="AD162">
        <v>0</v>
      </c>
      <c r="AE162">
        <v>1</v>
      </c>
      <c r="AP162" t="s">
        <v>1322</v>
      </c>
      <c r="BP162" t="s">
        <v>1121</v>
      </c>
      <c r="BR162" t="s">
        <v>1217</v>
      </c>
      <c r="BS162">
        <v>0</v>
      </c>
      <c r="BT162">
        <v>1</v>
      </c>
      <c r="BU162">
        <v>0</v>
      </c>
      <c r="BV162">
        <v>0</v>
      </c>
      <c r="BX162" t="s">
        <v>1465</v>
      </c>
      <c r="BY162">
        <v>0</v>
      </c>
      <c r="BZ162">
        <v>0</v>
      </c>
      <c r="CA162">
        <v>0</v>
      </c>
      <c r="CB162">
        <v>0</v>
      </c>
      <c r="CC162">
        <v>0</v>
      </c>
      <c r="CD162">
        <v>0</v>
      </c>
      <c r="CE162">
        <v>0</v>
      </c>
      <c r="CF162">
        <v>0</v>
      </c>
      <c r="CG162">
        <v>0</v>
      </c>
      <c r="CH162">
        <v>1</v>
      </c>
      <c r="CI162">
        <v>0</v>
      </c>
      <c r="CJ162" t="s">
        <v>1589</v>
      </c>
      <c r="CL162" t="s">
        <v>1429</v>
      </c>
      <c r="CM162">
        <v>0</v>
      </c>
      <c r="CN162">
        <v>0</v>
      </c>
      <c r="CO162">
        <v>0</v>
      </c>
      <c r="CP162">
        <v>1</v>
      </c>
      <c r="ED162" t="s">
        <v>1194</v>
      </c>
      <c r="EE162">
        <v>1</v>
      </c>
      <c r="EF162">
        <v>1</v>
      </c>
      <c r="EG162">
        <v>1</v>
      </c>
      <c r="EH162">
        <v>1</v>
      </c>
      <c r="EI162">
        <v>0</v>
      </c>
      <c r="EJ162">
        <v>4</v>
      </c>
      <c r="EL162" t="s">
        <v>1144</v>
      </c>
      <c r="EM162">
        <v>5000</v>
      </c>
      <c r="EN162" t="s">
        <v>1161</v>
      </c>
      <c r="EQ162">
        <v>180</v>
      </c>
      <c r="ER162">
        <v>7</v>
      </c>
      <c r="ES162">
        <v>0</v>
      </c>
      <c r="EU162" t="s">
        <v>1322</v>
      </c>
      <c r="FD162" t="s">
        <v>1144</v>
      </c>
      <c r="FE162">
        <v>1500</v>
      </c>
      <c r="FF162" t="s">
        <v>1166</v>
      </c>
      <c r="FI162">
        <v>180</v>
      </c>
      <c r="FJ162">
        <v>1</v>
      </c>
      <c r="FK162">
        <v>0</v>
      </c>
      <c r="FM162" t="s">
        <v>1144</v>
      </c>
      <c r="FN162">
        <v>2000</v>
      </c>
      <c r="FO162" t="s">
        <v>1161</v>
      </c>
      <c r="FR162">
        <v>180</v>
      </c>
      <c r="FS162">
        <v>14</v>
      </c>
      <c r="FT162">
        <v>0</v>
      </c>
      <c r="FV162" t="s">
        <v>1121</v>
      </c>
      <c r="FX162" t="s">
        <v>1287</v>
      </c>
      <c r="FY162">
        <v>0</v>
      </c>
      <c r="FZ162">
        <v>1</v>
      </c>
      <c r="GA162">
        <v>0</v>
      </c>
      <c r="GB162">
        <v>0</v>
      </c>
      <c r="GC162">
        <v>0</v>
      </c>
      <c r="GE162" t="s">
        <v>1465</v>
      </c>
      <c r="GF162">
        <v>0</v>
      </c>
      <c r="GG162">
        <v>0</v>
      </c>
      <c r="GH162">
        <v>0</v>
      </c>
      <c r="GI162">
        <v>0</v>
      </c>
      <c r="GJ162">
        <v>0</v>
      </c>
      <c r="GK162">
        <v>0</v>
      </c>
      <c r="GL162">
        <v>0</v>
      </c>
      <c r="GM162">
        <v>0</v>
      </c>
      <c r="GN162">
        <v>0</v>
      </c>
      <c r="GO162">
        <v>1</v>
      </c>
      <c r="GP162">
        <v>0</v>
      </c>
      <c r="GQ162" t="s">
        <v>1590</v>
      </c>
      <c r="GS162" t="s">
        <v>1147</v>
      </c>
      <c r="GT162">
        <v>1</v>
      </c>
      <c r="GU162">
        <v>0</v>
      </c>
      <c r="GV162">
        <v>0</v>
      </c>
      <c r="GW162">
        <v>0</v>
      </c>
      <c r="IM162" t="s">
        <v>1183</v>
      </c>
      <c r="IN162">
        <v>0</v>
      </c>
      <c r="IO162">
        <v>0</v>
      </c>
      <c r="IP162">
        <v>0</v>
      </c>
      <c r="IQ162">
        <v>0</v>
      </c>
      <c r="IR162">
        <v>0</v>
      </c>
      <c r="IS162">
        <v>0</v>
      </c>
      <c r="IT162">
        <v>0</v>
      </c>
      <c r="IU162">
        <v>0</v>
      </c>
      <c r="IV162">
        <v>0</v>
      </c>
      <c r="IW162">
        <v>0</v>
      </c>
      <c r="IX162">
        <v>0</v>
      </c>
      <c r="IY162">
        <v>0</v>
      </c>
      <c r="IZ162">
        <v>0</v>
      </c>
      <c r="JA162">
        <v>0</v>
      </c>
      <c r="JB162">
        <v>1</v>
      </c>
      <c r="JC162">
        <v>0</v>
      </c>
      <c r="JD162">
        <v>1</v>
      </c>
      <c r="JE162">
        <v>6</v>
      </c>
      <c r="OV162" t="s">
        <v>1144</v>
      </c>
      <c r="OW162">
        <v>250</v>
      </c>
      <c r="OX162" t="s">
        <v>1166</v>
      </c>
      <c r="PA162">
        <v>30</v>
      </c>
      <c r="PB162">
        <v>1</v>
      </c>
      <c r="PC162">
        <v>0</v>
      </c>
      <c r="PE162" t="s">
        <v>1150</v>
      </c>
      <c r="QM162" t="s">
        <v>1147</v>
      </c>
      <c r="QN162">
        <v>1</v>
      </c>
      <c r="QO162">
        <v>0</v>
      </c>
      <c r="QP162">
        <v>0</v>
      </c>
      <c r="QQ162">
        <v>0</v>
      </c>
      <c r="AMM162" t="s">
        <v>1219</v>
      </c>
      <c r="AMN162">
        <v>1</v>
      </c>
      <c r="AMO162">
        <v>0</v>
      </c>
      <c r="AMP162">
        <v>0</v>
      </c>
      <c r="AMQ162">
        <v>0</v>
      </c>
      <c r="AMR162">
        <v>0</v>
      </c>
      <c r="AMS162">
        <v>0</v>
      </c>
      <c r="AMU162" t="s">
        <v>1133</v>
      </c>
      <c r="AMV162" t="s">
        <v>1150</v>
      </c>
      <c r="ANG162" t="s">
        <v>1135</v>
      </c>
      <c r="ANH162">
        <v>0</v>
      </c>
      <c r="ANI162">
        <v>0</v>
      </c>
      <c r="ANJ162">
        <v>0</v>
      </c>
      <c r="ANK162">
        <v>0</v>
      </c>
      <c r="ANL162">
        <v>0</v>
      </c>
      <c r="ANM162">
        <v>0</v>
      </c>
      <c r="ANN162">
        <v>0</v>
      </c>
      <c r="ANO162">
        <v>1</v>
      </c>
      <c r="ANP162">
        <v>0</v>
      </c>
      <c r="ANU162">
        <v>389302866</v>
      </c>
      <c r="ANV162" s="2">
        <v>44957.385335648149</v>
      </c>
      <c r="ANY162" t="s">
        <v>1137</v>
      </c>
      <c r="ANZ162" t="s">
        <v>1138</v>
      </c>
    </row>
    <row r="163" spans="1:489 1027:1066" x14ac:dyDescent="0.35">
      <c r="A163">
        <v>162</v>
      </c>
      <c r="B163" t="s">
        <v>1591</v>
      </c>
      <c r="C163" s="98">
        <v>44955</v>
      </c>
      <c r="D163" t="s">
        <v>1544</v>
      </c>
      <c r="E163" s="2">
        <v>44955.590124826391</v>
      </c>
      <c r="F163" s="2">
        <v>44956.404989953713</v>
      </c>
      <c r="G163" t="s">
        <v>1113</v>
      </c>
      <c r="J163" t="s">
        <v>1545</v>
      </c>
      <c r="K163" s="98">
        <v>44955</v>
      </c>
      <c r="L163" t="s">
        <v>1546</v>
      </c>
      <c r="M163" t="s">
        <v>1547</v>
      </c>
      <c r="N163" t="s">
        <v>1548</v>
      </c>
      <c r="O163" t="s">
        <v>1413</v>
      </c>
      <c r="R163" t="s">
        <v>1549</v>
      </c>
      <c r="S163" t="s">
        <v>1550</v>
      </c>
      <c r="U163" t="s">
        <v>1121</v>
      </c>
      <c r="W163" t="s">
        <v>1140</v>
      </c>
      <c r="Z163" t="s">
        <v>1143</v>
      </c>
      <c r="AA163">
        <v>0</v>
      </c>
      <c r="AB163">
        <v>0</v>
      </c>
      <c r="AC163">
        <v>1</v>
      </c>
      <c r="AD163">
        <v>0</v>
      </c>
      <c r="AE163">
        <v>1</v>
      </c>
      <c r="BC163" t="s">
        <v>1144</v>
      </c>
      <c r="BD163" t="s">
        <v>1145</v>
      </c>
      <c r="BE163">
        <v>1</v>
      </c>
      <c r="BF163">
        <v>1</v>
      </c>
      <c r="BG163">
        <v>450</v>
      </c>
      <c r="BH163">
        <v>250</v>
      </c>
      <c r="BI163" t="s">
        <v>1166</v>
      </c>
      <c r="BL163">
        <v>30</v>
      </c>
      <c r="BM163">
        <v>1</v>
      </c>
      <c r="BN163">
        <v>0</v>
      </c>
      <c r="BP163" t="s">
        <v>1150</v>
      </c>
      <c r="CL163" t="s">
        <v>1147</v>
      </c>
      <c r="CM163">
        <v>1</v>
      </c>
      <c r="CN163">
        <v>0</v>
      </c>
      <c r="CO163">
        <v>0</v>
      </c>
      <c r="CP163">
        <v>0</v>
      </c>
      <c r="ED163" t="s">
        <v>1123</v>
      </c>
      <c r="EE163">
        <v>0</v>
      </c>
      <c r="EF163">
        <v>0</v>
      </c>
      <c r="EG163">
        <v>0</v>
      </c>
      <c r="EH163">
        <v>0</v>
      </c>
      <c r="EI163">
        <v>1</v>
      </c>
      <c r="EJ163">
        <v>1</v>
      </c>
      <c r="IM163" t="s">
        <v>1592</v>
      </c>
      <c r="IN163">
        <v>0</v>
      </c>
      <c r="IO163">
        <v>1</v>
      </c>
      <c r="IP163">
        <v>0</v>
      </c>
      <c r="IQ163">
        <v>0</v>
      </c>
      <c r="IR163">
        <v>0</v>
      </c>
      <c r="IS163">
        <v>0</v>
      </c>
      <c r="IT163">
        <v>0</v>
      </c>
      <c r="IU163">
        <v>0</v>
      </c>
      <c r="IV163">
        <v>0</v>
      </c>
      <c r="IW163">
        <v>0</v>
      </c>
      <c r="IX163">
        <v>0</v>
      </c>
      <c r="IY163">
        <v>0</v>
      </c>
      <c r="IZ163">
        <v>1</v>
      </c>
      <c r="JA163">
        <v>0</v>
      </c>
      <c r="JB163">
        <v>0</v>
      </c>
      <c r="JC163">
        <v>0</v>
      </c>
      <c r="JD163">
        <v>2</v>
      </c>
      <c r="JE163">
        <v>4</v>
      </c>
      <c r="JP163" t="s">
        <v>1144</v>
      </c>
      <c r="JQ163" t="s">
        <v>1224</v>
      </c>
      <c r="JR163">
        <v>0</v>
      </c>
      <c r="JS163">
        <v>1</v>
      </c>
      <c r="JU163">
        <v>100</v>
      </c>
      <c r="JV163" t="s">
        <v>1166</v>
      </c>
      <c r="JY163">
        <v>30</v>
      </c>
      <c r="JZ163">
        <v>1</v>
      </c>
      <c r="KA163">
        <v>0</v>
      </c>
      <c r="OA163" t="s">
        <v>1144</v>
      </c>
      <c r="OB163">
        <v>1500</v>
      </c>
      <c r="OC163" t="s">
        <v>1166</v>
      </c>
      <c r="OF163">
        <v>180</v>
      </c>
      <c r="OG163">
        <v>1</v>
      </c>
      <c r="OH163">
        <v>0</v>
      </c>
      <c r="PE163" t="s">
        <v>1150</v>
      </c>
      <c r="QM163" t="s">
        <v>1147</v>
      </c>
      <c r="QN163">
        <v>1</v>
      </c>
      <c r="QO163">
        <v>0</v>
      </c>
      <c r="QP163">
        <v>0</v>
      </c>
      <c r="QQ163">
        <v>0</v>
      </c>
      <c r="AMM163" t="s">
        <v>1219</v>
      </c>
      <c r="AMN163">
        <v>1</v>
      </c>
      <c r="AMO163">
        <v>0</v>
      </c>
      <c r="AMP163">
        <v>0</v>
      </c>
      <c r="AMQ163">
        <v>0</v>
      </c>
      <c r="AMR163">
        <v>0</v>
      </c>
      <c r="AMS163">
        <v>0</v>
      </c>
      <c r="AMU163" t="s">
        <v>1178</v>
      </c>
      <c r="AMV163" t="s">
        <v>1150</v>
      </c>
      <c r="ANG163" t="s">
        <v>1135</v>
      </c>
      <c r="ANH163">
        <v>0</v>
      </c>
      <c r="ANI163">
        <v>0</v>
      </c>
      <c r="ANJ163">
        <v>0</v>
      </c>
      <c r="ANK163">
        <v>0</v>
      </c>
      <c r="ANL163">
        <v>0</v>
      </c>
      <c r="ANM163">
        <v>0</v>
      </c>
      <c r="ANN163">
        <v>0</v>
      </c>
      <c r="ANO163">
        <v>1</v>
      </c>
      <c r="ANP163">
        <v>0</v>
      </c>
      <c r="ANU163">
        <v>389302898</v>
      </c>
      <c r="ANV163" s="2">
        <v>44957.385370370372</v>
      </c>
      <c r="ANY163" t="s">
        <v>1137</v>
      </c>
      <c r="ANZ163" t="s">
        <v>1138</v>
      </c>
    </row>
    <row r="164" spans="1:489 1027:1066" x14ac:dyDescent="0.35">
      <c r="A164">
        <v>163</v>
      </c>
      <c r="B164" t="s">
        <v>1593</v>
      </c>
      <c r="C164" s="98">
        <v>44952</v>
      </c>
      <c r="D164" t="s">
        <v>1544</v>
      </c>
      <c r="E164" s="2">
        <v>44952.421077372681</v>
      </c>
      <c r="F164" s="2">
        <v>44952.423634386578</v>
      </c>
      <c r="G164" t="s">
        <v>1113</v>
      </c>
      <c r="J164" t="s">
        <v>1545</v>
      </c>
      <c r="K164" s="98">
        <v>44952</v>
      </c>
      <c r="L164" t="s">
        <v>1546</v>
      </c>
      <c r="M164" t="s">
        <v>1547</v>
      </c>
      <c r="N164" t="s">
        <v>1548</v>
      </c>
      <c r="O164" t="s">
        <v>1413</v>
      </c>
      <c r="R164" t="s">
        <v>1549</v>
      </c>
      <c r="S164" t="s">
        <v>1550</v>
      </c>
      <c r="U164" t="s">
        <v>1121</v>
      </c>
      <c r="W164" t="s">
        <v>1159</v>
      </c>
      <c r="Z164" t="s">
        <v>1123</v>
      </c>
      <c r="AA164">
        <v>0</v>
      </c>
      <c r="AB164">
        <v>0</v>
      </c>
      <c r="AC164">
        <v>0</v>
      </c>
      <c r="AD164">
        <v>1</v>
      </c>
      <c r="AE164">
        <v>1</v>
      </c>
      <c r="ED164" t="s">
        <v>1123</v>
      </c>
      <c r="EE164">
        <v>0</v>
      </c>
      <c r="EF164">
        <v>0</v>
      </c>
      <c r="EG164">
        <v>0</v>
      </c>
      <c r="EH164">
        <v>0</v>
      </c>
      <c r="EI164">
        <v>1</v>
      </c>
      <c r="EJ164">
        <v>1</v>
      </c>
      <c r="IM164" t="s">
        <v>1265</v>
      </c>
      <c r="IN164">
        <v>0</v>
      </c>
      <c r="IO164">
        <v>0</v>
      </c>
      <c r="IP164">
        <v>1</v>
      </c>
      <c r="IQ164">
        <v>0</v>
      </c>
      <c r="IR164">
        <v>0</v>
      </c>
      <c r="IS164">
        <v>0</v>
      </c>
      <c r="IT164">
        <v>0</v>
      </c>
      <c r="IU164">
        <v>0</v>
      </c>
      <c r="IV164">
        <v>0</v>
      </c>
      <c r="IW164">
        <v>0</v>
      </c>
      <c r="IX164">
        <v>0</v>
      </c>
      <c r="IY164">
        <v>0</v>
      </c>
      <c r="IZ164">
        <v>0</v>
      </c>
      <c r="JA164">
        <v>0</v>
      </c>
      <c r="JB164">
        <v>0</v>
      </c>
      <c r="JC164">
        <v>0</v>
      </c>
      <c r="JD164">
        <v>1</v>
      </c>
      <c r="JE164">
        <v>3</v>
      </c>
      <c r="KC164" t="s">
        <v>1144</v>
      </c>
      <c r="KD164" t="s">
        <v>1202</v>
      </c>
      <c r="KE164">
        <v>0</v>
      </c>
      <c r="KF164">
        <v>1</v>
      </c>
      <c r="KG164">
        <v>1</v>
      </c>
      <c r="KI164">
        <v>31000</v>
      </c>
      <c r="KJ164">
        <v>37500</v>
      </c>
      <c r="KK164" t="s">
        <v>1161</v>
      </c>
      <c r="KN164">
        <v>60</v>
      </c>
      <c r="KO164">
        <v>14</v>
      </c>
      <c r="KP164">
        <v>0</v>
      </c>
      <c r="PE164" t="s">
        <v>1121</v>
      </c>
      <c r="PG164" t="s">
        <v>1265</v>
      </c>
      <c r="PH164">
        <v>0</v>
      </c>
      <c r="PI164">
        <v>0</v>
      </c>
      <c r="PJ164">
        <v>1</v>
      </c>
      <c r="PK164">
        <v>0</v>
      </c>
      <c r="PL164">
        <v>0</v>
      </c>
      <c r="PM164">
        <v>0</v>
      </c>
      <c r="PN164">
        <v>0</v>
      </c>
      <c r="PO164">
        <v>0</v>
      </c>
      <c r="PP164">
        <v>0</v>
      </c>
      <c r="PQ164">
        <v>0</v>
      </c>
      <c r="PR164">
        <v>0</v>
      </c>
      <c r="PS164">
        <v>0</v>
      </c>
      <c r="PT164">
        <v>0</v>
      </c>
      <c r="PU164">
        <v>0</v>
      </c>
      <c r="PV164">
        <v>0</v>
      </c>
      <c r="PW164">
        <v>0</v>
      </c>
      <c r="PY164" t="s">
        <v>1465</v>
      </c>
      <c r="PZ164">
        <v>0</v>
      </c>
      <c r="QA164">
        <v>0</v>
      </c>
      <c r="QB164">
        <v>0</v>
      </c>
      <c r="QC164">
        <v>0</v>
      </c>
      <c r="QD164">
        <v>0</v>
      </c>
      <c r="QE164">
        <v>0</v>
      </c>
      <c r="QF164">
        <v>0</v>
      </c>
      <c r="QG164">
        <v>0</v>
      </c>
      <c r="QH164">
        <v>0</v>
      </c>
      <c r="QI164">
        <v>1</v>
      </c>
      <c r="QJ164">
        <v>0</v>
      </c>
      <c r="QK164" t="s">
        <v>1594</v>
      </c>
      <c r="QM164" t="s">
        <v>1130</v>
      </c>
      <c r="QN164">
        <v>0</v>
      </c>
      <c r="QO164">
        <v>1</v>
      </c>
      <c r="QP164">
        <v>0</v>
      </c>
      <c r="QQ164">
        <v>0</v>
      </c>
      <c r="QR164" t="s">
        <v>1265</v>
      </c>
      <c r="QS164">
        <v>0</v>
      </c>
      <c r="QT164">
        <v>0</v>
      </c>
      <c r="QU164">
        <v>1</v>
      </c>
      <c r="QV164">
        <v>0</v>
      </c>
      <c r="QW164">
        <v>0</v>
      </c>
      <c r="QX164">
        <v>0</v>
      </c>
      <c r="QY164">
        <v>0</v>
      </c>
      <c r="QZ164">
        <v>0</v>
      </c>
      <c r="RA164">
        <v>0</v>
      </c>
      <c r="RB164">
        <v>0</v>
      </c>
      <c r="RC164">
        <v>0</v>
      </c>
      <c r="RD164">
        <v>0</v>
      </c>
      <c r="RE164">
        <v>0</v>
      </c>
      <c r="RF164">
        <v>0</v>
      </c>
      <c r="RG164">
        <v>0</v>
      </c>
      <c r="RH164">
        <v>0</v>
      </c>
      <c r="RI164" t="s">
        <v>1131</v>
      </c>
      <c r="RJ164">
        <v>0</v>
      </c>
      <c r="RK164">
        <v>0</v>
      </c>
      <c r="RL164">
        <v>0</v>
      </c>
      <c r="RM164">
        <v>0</v>
      </c>
      <c r="RN164">
        <v>0</v>
      </c>
      <c r="RO164">
        <v>1</v>
      </c>
      <c r="RP164">
        <v>0</v>
      </c>
      <c r="RQ164">
        <v>0</v>
      </c>
      <c r="RR164">
        <v>0</v>
      </c>
      <c r="RS164">
        <v>0</v>
      </c>
      <c r="RT164">
        <v>0</v>
      </c>
      <c r="RU164">
        <v>0</v>
      </c>
      <c r="AMM164" t="s">
        <v>1219</v>
      </c>
      <c r="AMN164">
        <v>1</v>
      </c>
      <c r="AMO164">
        <v>0</v>
      </c>
      <c r="AMP164">
        <v>0</v>
      </c>
      <c r="AMQ164">
        <v>0</v>
      </c>
      <c r="AMR164">
        <v>0</v>
      </c>
      <c r="AMS164">
        <v>0</v>
      </c>
      <c r="AMU164" t="s">
        <v>1133</v>
      </c>
      <c r="AMV164" t="s">
        <v>1150</v>
      </c>
      <c r="ANG164" t="s">
        <v>1135</v>
      </c>
      <c r="ANH164">
        <v>0</v>
      </c>
      <c r="ANI164">
        <v>0</v>
      </c>
      <c r="ANJ164">
        <v>0</v>
      </c>
      <c r="ANK164">
        <v>0</v>
      </c>
      <c r="ANL164">
        <v>0</v>
      </c>
      <c r="ANM164">
        <v>0</v>
      </c>
      <c r="ANN164">
        <v>0</v>
      </c>
      <c r="ANO164">
        <v>1</v>
      </c>
      <c r="ANP164">
        <v>0</v>
      </c>
      <c r="ANU164">
        <v>389337383</v>
      </c>
      <c r="ANV164" s="2">
        <v>44957.441412037027</v>
      </c>
      <c r="ANY164" t="s">
        <v>1137</v>
      </c>
      <c r="ANZ164" t="s">
        <v>1138</v>
      </c>
    </row>
    <row r="165" spans="1:489 1027:1066" x14ac:dyDescent="0.35">
      <c r="A165">
        <v>164</v>
      </c>
      <c r="B165" t="s">
        <v>1595</v>
      </c>
      <c r="C165" s="98">
        <v>44951</v>
      </c>
      <c r="D165" t="s">
        <v>1544</v>
      </c>
      <c r="E165" s="2">
        <v>44951.584357858803</v>
      </c>
      <c r="F165" s="2">
        <v>44957.449506053243</v>
      </c>
      <c r="G165" t="s">
        <v>1113</v>
      </c>
      <c r="J165" t="s">
        <v>1545</v>
      </c>
      <c r="K165" s="98">
        <v>44951</v>
      </c>
      <c r="L165" t="s">
        <v>1546</v>
      </c>
      <c r="M165" t="s">
        <v>1547</v>
      </c>
      <c r="N165" t="s">
        <v>1548</v>
      </c>
      <c r="O165" t="s">
        <v>1118</v>
      </c>
      <c r="R165" t="s">
        <v>1549</v>
      </c>
      <c r="S165" t="s">
        <v>1550</v>
      </c>
      <c r="U165" t="s">
        <v>1121</v>
      </c>
      <c r="W165" t="s">
        <v>1159</v>
      </c>
      <c r="Z165" t="s">
        <v>1123</v>
      </c>
      <c r="AA165">
        <v>0</v>
      </c>
      <c r="AB165">
        <v>0</v>
      </c>
      <c r="AC165">
        <v>0</v>
      </c>
      <c r="AD165">
        <v>1</v>
      </c>
      <c r="AE165">
        <v>1</v>
      </c>
      <c r="ED165" t="s">
        <v>1123</v>
      </c>
      <c r="EE165">
        <v>0</v>
      </c>
      <c r="EF165">
        <v>0</v>
      </c>
      <c r="EG165">
        <v>0</v>
      </c>
      <c r="EH165">
        <v>0</v>
      </c>
      <c r="EI165">
        <v>1</v>
      </c>
      <c r="EJ165">
        <v>1</v>
      </c>
      <c r="IM165" t="s">
        <v>1265</v>
      </c>
      <c r="IN165">
        <v>0</v>
      </c>
      <c r="IO165">
        <v>0</v>
      </c>
      <c r="IP165">
        <v>1</v>
      </c>
      <c r="IQ165">
        <v>0</v>
      </c>
      <c r="IR165">
        <v>0</v>
      </c>
      <c r="IS165">
        <v>0</v>
      </c>
      <c r="IT165">
        <v>0</v>
      </c>
      <c r="IU165">
        <v>0</v>
      </c>
      <c r="IV165">
        <v>0</v>
      </c>
      <c r="IW165">
        <v>0</v>
      </c>
      <c r="IX165">
        <v>0</v>
      </c>
      <c r="IY165">
        <v>0</v>
      </c>
      <c r="IZ165">
        <v>0</v>
      </c>
      <c r="JA165">
        <v>0</v>
      </c>
      <c r="JB165">
        <v>0</v>
      </c>
      <c r="JC165">
        <v>0</v>
      </c>
      <c r="JD165">
        <v>1</v>
      </c>
      <c r="JE165">
        <v>3</v>
      </c>
      <c r="KC165" t="s">
        <v>1322</v>
      </c>
      <c r="PE165" t="s">
        <v>1121</v>
      </c>
      <c r="PG165" t="s">
        <v>1265</v>
      </c>
      <c r="PH165">
        <v>0</v>
      </c>
      <c r="PI165">
        <v>0</v>
      </c>
      <c r="PJ165">
        <v>1</v>
      </c>
      <c r="PK165">
        <v>0</v>
      </c>
      <c r="PL165">
        <v>0</v>
      </c>
      <c r="PM165">
        <v>0</v>
      </c>
      <c r="PN165">
        <v>0</v>
      </c>
      <c r="PO165">
        <v>0</v>
      </c>
      <c r="PP165">
        <v>0</v>
      </c>
      <c r="PQ165">
        <v>0</v>
      </c>
      <c r="PR165">
        <v>0</v>
      </c>
      <c r="PS165">
        <v>0</v>
      </c>
      <c r="PT165">
        <v>0</v>
      </c>
      <c r="PU165">
        <v>0</v>
      </c>
      <c r="PV165">
        <v>0</v>
      </c>
      <c r="PW165">
        <v>0</v>
      </c>
      <c r="PY165" t="s">
        <v>1146</v>
      </c>
      <c r="PZ165">
        <v>0</v>
      </c>
      <c r="QA165">
        <v>0</v>
      </c>
      <c r="QB165">
        <v>0</v>
      </c>
      <c r="QC165">
        <v>0</v>
      </c>
      <c r="QD165">
        <v>1</v>
      </c>
      <c r="QE165">
        <v>0</v>
      </c>
      <c r="QF165">
        <v>0</v>
      </c>
      <c r="QG165">
        <v>0</v>
      </c>
      <c r="QH165">
        <v>0</v>
      </c>
      <c r="QI165">
        <v>0</v>
      </c>
      <c r="QJ165">
        <v>0</v>
      </c>
      <c r="QM165" t="s">
        <v>1130</v>
      </c>
      <c r="QN165">
        <v>0</v>
      </c>
      <c r="QO165">
        <v>1</v>
      </c>
      <c r="QP165">
        <v>0</v>
      </c>
      <c r="QQ165">
        <v>0</v>
      </c>
      <c r="QR165" t="s">
        <v>1265</v>
      </c>
      <c r="QS165">
        <v>0</v>
      </c>
      <c r="QT165">
        <v>0</v>
      </c>
      <c r="QU165">
        <v>1</v>
      </c>
      <c r="QV165">
        <v>0</v>
      </c>
      <c r="QW165">
        <v>0</v>
      </c>
      <c r="QX165">
        <v>0</v>
      </c>
      <c r="QY165">
        <v>0</v>
      </c>
      <c r="QZ165">
        <v>0</v>
      </c>
      <c r="RA165">
        <v>0</v>
      </c>
      <c r="RB165">
        <v>0</v>
      </c>
      <c r="RC165">
        <v>0</v>
      </c>
      <c r="RD165">
        <v>0</v>
      </c>
      <c r="RE165">
        <v>0</v>
      </c>
      <c r="RF165">
        <v>0</v>
      </c>
      <c r="RG165">
        <v>0</v>
      </c>
      <c r="RH165">
        <v>0</v>
      </c>
      <c r="RI165" t="s">
        <v>1131</v>
      </c>
      <c r="RJ165">
        <v>0</v>
      </c>
      <c r="RK165">
        <v>0</v>
      </c>
      <c r="RL165">
        <v>0</v>
      </c>
      <c r="RM165">
        <v>0</v>
      </c>
      <c r="RN165">
        <v>0</v>
      </c>
      <c r="RO165">
        <v>1</v>
      </c>
      <c r="RP165">
        <v>0</v>
      </c>
      <c r="RQ165">
        <v>0</v>
      </c>
      <c r="RR165">
        <v>0</v>
      </c>
      <c r="RS165">
        <v>0</v>
      </c>
      <c r="RT165">
        <v>0</v>
      </c>
      <c r="RU165">
        <v>0</v>
      </c>
      <c r="AMM165" t="s">
        <v>1219</v>
      </c>
      <c r="AMN165">
        <v>1</v>
      </c>
      <c r="AMO165">
        <v>0</v>
      </c>
      <c r="AMP165">
        <v>0</v>
      </c>
      <c r="AMQ165">
        <v>0</v>
      </c>
      <c r="AMR165">
        <v>0</v>
      </c>
      <c r="AMS165">
        <v>0</v>
      </c>
      <c r="AMU165" t="s">
        <v>1429</v>
      </c>
      <c r="AMV165" t="s">
        <v>1150</v>
      </c>
      <c r="ANG165" t="s">
        <v>1135</v>
      </c>
      <c r="ANH165">
        <v>0</v>
      </c>
      <c r="ANI165">
        <v>0</v>
      </c>
      <c r="ANJ165">
        <v>0</v>
      </c>
      <c r="ANK165">
        <v>0</v>
      </c>
      <c r="ANL165">
        <v>0</v>
      </c>
      <c r="ANM165">
        <v>0</v>
      </c>
      <c r="ANN165">
        <v>0</v>
      </c>
      <c r="ANO165">
        <v>1</v>
      </c>
      <c r="ANP165">
        <v>0</v>
      </c>
      <c r="ANU165">
        <v>389376324</v>
      </c>
      <c r="ANV165" s="2">
        <v>44957.496828703697</v>
      </c>
      <c r="ANY165" t="s">
        <v>1137</v>
      </c>
      <c r="ANZ165" t="s">
        <v>1138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65"/>
  <sheetViews>
    <sheetView workbookViewId="0">
      <pane ySplit="1" topLeftCell="A2" activePane="bottomLeft" state="frozen"/>
      <selection pane="bottomLeft" activeCell="E1" sqref="E1"/>
    </sheetView>
  </sheetViews>
  <sheetFormatPr baseColWidth="10" defaultColWidth="8.7265625" defaultRowHeight="14.5" x14ac:dyDescent="0.35"/>
  <cols>
    <col min="1" max="1" width="36.453125" bestFit="1" customWidth="1"/>
    <col min="3" max="3" width="15.81640625" customWidth="1"/>
    <col min="5" max="5" width="23.453125" bestFit="1" customWidth="1"/>
    <col min="6" max="6" width="19.1796875" bestFit="1" customWidth="1"/>
    <col min="7" max="7" width="18.1796875" bestFit="1" customWidth="1"/>
    <col min="90" max="90" width="24.453125" bestFit="1" customWidth="1"/>
  </cols>
  <sheetData>
    <row r="1" spans="1:90" s="1" customFormat="1" x14ac:dyDescent="0.35">
      <c r="A1" s="1" t="s">
        <v>45</v>
      </c>
      <c r="B1" s="1" t="s">
        <v>53</v>
      </c>
      <c r="C1" s="1" t="s">
        <v>57</v>
      </c>
      <c r="D1" s="1" t="s">
        <v>61</v>
      </c>
      <c r="E1" s="1" t="s">
        <v>62</v>
      </c>
      <c r="F1" s="4" t="s">
        <v>77</v>
      </c>
      <c r="G1" s="4" t="s">
        <v>89</v>
      </c>
      <c r="H1" s="4" t="s">
        <v>90</v>
      </c>
      <c r="I1" s="4" t="s">
        <v>102</v>
      </c>
      <c r="J1" s="4" t="s">
        <v>103</v>
      </c>
      <c r="K1" s="4" t="s">
        <v>186</v>
      </c>
      <c r="L1" s="4" t="s">
        <v>195</v>
      </c>
      <c r="M1" s="4" t="s">
        <v>204</v>
      </c>
      <c r="N1" s="4" t="s">
        <v>213</v>
      </c>
      <c r="O1" s="4" t="s">
        <v>1596</v>
      </c>
      <c r="P1" s="4" t="s">
        <v>1597</v>
      </c>
      <c r="Q1" s="4" t="s">
        <v>1598</v>
      </c>
      <c r="R1" s="4" t="s">
        <v>1599</v>
      </c>
      <c r="S1" s="4" t="s">
        <v>1600</v>
      </c>
      <c r="T1" s="4" t="s">
        <v>348</v>
      </c>
      <c r="U1" s="4" t="s">
        <v>357</v>
      </c>
      <c r="V1" s="4" t="s">
        <v>366</v>
      </c>
      <c r="W1" s="4" t="s">
        <v>375</v>
      </c>
      <c r="X1" s="4" t="s">
        <v>388</v>
      </c>
      <c r="Y1" s="4" t="s">
        <v>389</v>
      </c>
      <c r="Z1" s="4" t="s">
        <v>390</v>
      </c>
      <c r="AA1" s="4" t="s">
        <v>399</v>
      </c>
      <c r="AB1" s="4" t="s">
        <v>408</v>
      </c>
      <c r="AC1" s="4" t="s">
        <v>417</v>
      </c>
      <c r="AD1" s="4" t="s">
        <v>426</v>
      </c>
      <c r="AE1" s="4" t="s">
        <v>435</v>
      </c>
      <c r="AF1" s="4" t="s">
        <v>1601</v>
      </c>
      <c r="AG1" s="4" t="s">
        <v>456</v>
      </c>
      <c r="AH1" s="4" t="s">
        <v>603</v>
      </c>
      <c r="AI1" s="4" t="s">
        <v>604</v>
      </c>
      <c r="AJ1" s="4" t="s">
        <v>605</v>
      </c>
      <c r="AK1" s="4" t="s">
        <v>618</v>
      </c>
      <c r="AL1" s="4" t="s">
        <v>619</v>
      </c>
      <c r="AM1" s="4" t="s">
        <v>620</v>
      </c>
      <c r="AN1" s="4" t="s">
        <v>633</v>
      </c>
      <c r="AO1" s="4" t="s">
        <v>634</v>
      </c>
      <c r="AP1" s="4" t="s">
        <v>635</v>
      </c>
      <c r="AQ1" s="4" t="s">
        <v>648</v>
      </c>
      <c r="AR1" s="4" t="s">
        <v>649</v>
      </c>
      <c r="AS1" s="4" t="s">
        <v>650</v>
      </c>
      <c r="AT1" s="4" t="s">
        <v>663</v>
      </c>
      <c r="AU1" s="4" t="s">
        <v>664</v>
      </c>
      <c r="AV1" s="4" t="s">
        <v>665</v>
      </c>
      <c r="AW1" s="4" t="s">
        <v>678</v>
      </c>
      <c r="AX1" s="4" t="s">
        <v>679</v>
      </c>
      <c r="AY1" s="4" t="s">
        <v>680</v>
      </c>
      <c r="AZ1" s="4" t="s">
        <v>693</v>
      </c>
      <c r="BA1" s="4" t="s">
        <v>694</v>
      </c>
      <c r="BB1" s="4" t="s">
        <v>695</v>
      </c>
      <c r="BC1" s="4" t="s">
        <v>704</v>
      </c>
      <c r="BD1" s="4" t="s">
        <v>713</v>
      </c>
      <c r="BE1" s="4" t="s">
        <v>722</v>
      </c>
      <c r="BF1" s="4" t="s">
        <v>731</v>
      </c>
      <c r="BG1" s="4" t="s">
        <v>740</v>
      </c>
      <c r="BH1" s="4" t="s">
        <v>749</v>
      </c>
      <c r="BI1" s="4" t="s">
        <v>758</v>
      </c>
      <c r="BJ1" s="4" t="s">
        <v>767</v>
      </c>
      <c r="BK1" s="4" t="s">
        <v>776</v>
      </c>
      <c r="BL1" s="4" t="s">
        <v>789</v>
      </c>
      <c r="BM1" s="4" t="s">
        <v>790</v>
      </c>
      <c r="BN1" s="4" t="s">
        <v>791</v>
      </c>
      <c r="BO1" s="4" t="s">
        <v>804</v>
      </c>
      <c r="BP1" s="4" t="s">
        <v>805</v>
      </c>
      <c r="BQ1" s="4" t="s">
        <v>806</v>
      </c>
      <c r="BR1" s="4" t="s">
        <v>819</v>
      </c>
      <c r="BS1" s="4" t="s">
        <v>820</v>
      </c>
      <c r="BT1" s="4" t="s">
        <v>821</v>
      </c>
      <c r="BU1" s="4" t="s">
        <v>834</v>
      </c>
      <c r="BV1" s="4" t="s">
        <v>835</v>
      </c>
      <c r="BW1" s="4" t="s">
        <v>836</v>
      </c>
      <c r="BX1" s="4" t="s">
        <v>849</v>
      </c>
      <c r="BY1" s="4" t="s">
        <v>850</v>
      </c>
      <c r="BZ1" s="4" t="s">
        <v>851</v>
      </c>
      <c r="CA1" s="4" t="s">
        <v>863</v>
      </c>
      <c r="CB1" s="4" t="s">
        <v>864</v>
      </c>
      <c r="CC1" s="4" t="s">
        <v>876</v>
      </c>
      <c r="CD1" s="4" t="s">
        <v>877</v>
      </c>
      <c r="CE1" s="4" t="s">
        <v>886</v>
      </c>
      <c r="CF1" s="4" t="s">
        <v>899</v>
      </c>
      <c r="CG1" s="4" t="s">
        <v>900</v>
      </c>
      <c r="CH1" s="4" t="s">
        <v>901</v>
      </c>
      <c r="CI1" s="4" t="s">
        <v>913</v>
      </c>
      <c r="CJ1" s="4" t="s">
        <v>914</v>
      </c>
      <c r="CK1" s="4" t="s">
        <v>923</v>
      </c>
      <c r="CL1" s="4" t="s">
        <v>1602</v>
      </c>
    </row>
    <row r="2" spans="1:90" x14ac:dyDescent="0.35">
      <c r="A2" t="s">
        <v>1111</v>
      </c>
      <c r="B2" t="s">
        <v>1114</v>
      </c>
      <c r="C2" t="s">
        <v>1117</v>
      </c>
      <c r="D2" t="s">
        <v>1119</v>
      </c>
      <c r="E2" t="s">
        <v>1120</v>
      </c>
      <c r="O2">
        <v>10000</v>
      </c>
      <c r="P2">
        <v>100</v>
      </c>
      <c r="CL2">
        <v>300</v>
      </c>
    </row>
    <row r="3" spans="1:90" x14ac:dyDescent="0.35">
      <c r="A3" t="s">
        <v>1139</v>
      </c>
      <c r="B3" t="s">
        <v>1114</v>
      </c>
      <c r="C3" t="s">
        <v>1117</v>
      </c>
      <c r="D3" t="s">
        <v>1119</v>
      </c>
      <c r="E3" t="s">
        <v>1120</v>
      </c>
      <c r="O3">
        <v>10000</v>
      </c>
      <c r="P3">
        <v>100</v>
      </c>
      <c r="CL3">
        <v>350</v>
      </c>
    </row>
    <row r="4" spans="1:90" x14ac:dyDescent="0.35">
      <c r="A4" t="s">
        <v>1142</v>
      </c>
      <c r="B4" t="s">
        <v>1114</v>
      </c>
      <c r="C4" t="s">
        <v>1117</v>
      </c>
      <c r="D4" t="s">
        <v>1119</v>
      </c>
      <c r="E4" t="s">
        <v>1120</v>
      </c>
      <c r="I4">
        <v>450</v>
      </c>
      <c r="J4">
        <v>300</v>
      </c>
      <c r="K4">
        <v>7500</v>
      </c>
      <c r="T4">
        <v>5000</v>
      </c>
      <c r="U4">
        <v>4500</v>
      </c>
      <c r="AE4">
        <v>1250</v>
      </c>
    </row>
    <row r="5" spans="1:90" x14ac:dyDescent="0.35">
      <c r="A5" t="s">
        <v>1153</v>
      </c>
      <c r="B5" t="s">
        <v>1114</v>
      </c>
      <c r="C5" t="s">
        <v>1117</v>
      </c>
      <c r="D5" t="s">
        <v>1119</v>
      </c>
      <c r="E5" t="s">
        <v>1120</v>
      </c>
      <c r="CL5">
        <v>250</v>
      </c>
    </row>
    <row r="6" spans="1:90" x14ac:dyDescent="0.35">
      <c r="A6" t="s">
        <v>1158</v>
      </c>
      <c r="B6" t="s">
        <v>1114</v>
      </c>
      <c r="C6" t="s">
        <v>1117</v>
      </c>
      <c r="D6" t="s">
        <v>1119</v>
      </c>
      <c r="E6" t="s">
        <v>1120</v>
      </c>
      <c r="K6">
        <v>8750</v>
      </c>
      <c r="M6">
        <v>1000</v>
      </c>
      <c r="N6">
        <v>2000</v>
      </c>
      <c r="T6">
        <v>5250</v>
      </c>
      <c r="U6">
        <v>4750</v>
      </c>
      <c r="AG6">
        <v>200</v>
      </c>
    </row>
    <row r="7" spans="1:90" x14ac:dyDescent="0.35">
      <c r="A7" t="s">
        <v>1165</v>
      </c>
      <c r="B7" t="s">
        <v>1114</v>
      </c>
      <c r="C7" t="s">
        <v>1117</v>
      </c>
      <c r="D7" t="s">
        <v>1119</v>
      </c>
      <c r="E7" t="s">
        <v>1120</v>
      </c>
      <c r="O7">
        <v>8500</v>
      </c>
      <c r="P7">
        <v>200</v>
      </c>
      <c r="CL7">
        <v>300</v>
      </c>
    </row>
    <row r="8" spans="1:90" x14ac:dyDescent="0.35">
      <c r="A8" t="s">
        <v>1170</v>
      </c>
      <c r="B8" t="s">
        <v>1114</v>
      </c>
      <c r="C8" t="s">
        <v>1117</v>
      </c>
      <c r="D8" t="s">
        <v>1119</v>
      </c>
      <c r="E8" t="s">
        <v>1120</v>
      </c>
      <c r="F8">
        <v>1000</v>
      </c>
      <c r="T8">
        <v>5500</v>
      </c>
      <c r="U8">
        <v>5000</v>
      </c>
      <c r="V8">
        <v>1250</v>
      </c>
      <c r="W8">
        <v>225</v>
      </c>
      <c r="X8">
        <v>750</v>
      </c>
      <c r="Y8">
        <v>1000</v>
      </c>
      <c r="Z8">
        <v>1250</v>
      </c>
      <c r="AA8">
        <v>1000</v>
      </c>
    </row>
    <row r="9" spans="1:90" x14ac:dyDescent="0.35">
      <c r="A9" t="s">
        <v>1176</v>
      </c>
      <c r="B9" t="s">
        <v>1114</v>
      </c>
      <c r="C9" t="s">
        <v>1117</v>
      </c>
      <c r="D9" t="s">
        <v>1119</v>
      </c>
      <c r="E9" t="s">
        <v>1120</v>
      </c>
      <c r="AB9">
        <v>3000</v>
      </c>
      <c r="AC9">
        <v>2000</v>
      </c>
      <c r="AF9">
        <v>3000</v>
      </c>
    </row>
    <row r="10" spans="1:90" x14ac:dyDescent="0.35">
      <c r="A10" t="s">
        <v>1180</v>
      </c>
      <c r="B10" t="s">
        <v>1114</v>
      </c>
      <c r="C10" t="s">
        <v>1117</v>
      </c>
      <c r="D10" t="s">
        <v>1119</v>
      </c>
      <c r="E10" t="s">
        <v>1120</v>
      </c>
      <c r="F10">
        <v>900</v>
      </c>
      <c r="K10">
        <v>8000</v>
      </c>
      <c r="T10">
        <v>5500</v>
      </c>
      <c r="U10">
        <v>5000</v>
      </c>
      <c r="V10">
        <v>1250</v>
      </c>
      <c r="W10">
        <v>175</v>
      </c>
      <c r="X10">
        <v>500</v>
      </c>
      <c r="Y10">
        <v>800</v>
      </c>
      <c r="Z10">
        <v>1100</v>
      </c>
      <c r="AA10">
        <v>1000</v>
      </c>
      <c r="AF10">
        <v>3000</v>
      </c>
      <c r="AG10">
        <v>200</v>
      </c>
    </row>
    <row r="11" spans="1:90" x14ac:dyDescent="0.35">
      <c r="A11" t="s">
        <v>1185</v>
      </c>
      <c r="B11" t="s">
        <v>1114</v>
      </c>
      <c r="C11" t="s">
        <v>1117</v>
      </c>
      <c r="D11" t="s">
        <v>1119</v>
      </c>
      <c r="E11" t="s">
        <v>1120</v>
      </c>
      <c r="AC11">
        <v>2000</v>
      </c>
      <c r="AD11">
        <v>2000</v>
      </c>
      <c r="AF11">
        <v>3000</v>
      </c>
    </row>
    <row r="12" spans="1:90" x14ac:dyDescent="0.35">
      <c r="A12" t="s">
        <v>1189</v>
      </c>
      <c r="B12" t="s">
        <v>1114</v>
      </c>
      <c r="C12" t="s">
        <v>1117</v>
      </c>
      <c r="D12" t="s">
        <v>1119</v>
      </c>
      <c r="E12" t="s">
        <v>1120</v>
      </c>
      <c r="F12">
        <v>1250</v>
      </c>
      <c r="G12">
        <v>5000</v>
      </c>
      <c r="I12">
        <v>450</v>
      </c>
      <c r="J12">
        <v>300</v>
      </c>
      <c r="K12">
        <v>7500</v>
      </c>
      <c r="L12">
        <v>14000</v>
      </c>
      <c r="M12">
        <v>1750</v>
      </c>
      <c r="N12">
        <v>1250</v>
      </c>
      <c r="Q12">
        <v>15000</v>
      </c>
      <c r="R12">
        <v>27500</v>
      </c>
      <c r="S12">
        <v>29000</v>
      </c>
      <c r="T12">
        <v>6750</v>
      </c>
      <c r="U12">
        <v>5750</v>
      </c>
      <c r="V12">
        <v>1000</v>
      </c>
      <c r="X12">
        <v>500</v>
      </c>
      <c r="Y12">
        <v>750</v>
      </c>
      <c r="Z12">
        <v>1500</v>
      </c>
      <c r="AC12">
        <v>2000</v>
      </c>
      <c r="AD12">
        <v>2000</v>
      </c>
      <c r="AE12">
        <v>1750</v>
      </c>
      <c r="AF12">
        <v>3000</v>
      </c>
    </row>
    <row r="13" spans="1:90" x14ac:dyDescent="0.35">
      <c r="A13" t="s">
        <v>1200</v>
      </c>
      <c r="B13" t="s">
        <v>1114</v>
      </c>
      <c r="C13" t="s">
        <v>1117</v>
      </c>
      <c r="D13" t="s">
        <v>1119</v>
      </c>
      <c r="E13" t="s">
        <v>1120</v>
      </c>
      <c r="F13">
        <v>1000</v>
      </c>
      <c r="R13">
        <v>27500</v>
      </c>
      <c r="S13">
        <v>30000</v>
      </c>
      <c r="V13">
        <v>800</v>
      </c>
      <c r="W13">
        <v>150</v>
      </c>
      <c r="X13">
        <v>500</v>
      </c>
      <c r="Y13">
        <v>750</v>
      </c>
      <c r="AA13">
        <v>900</v>
      </c>
      <c r="AB13">
        <v>3000</v>
      </c>
      <c r="AC13">
        <v>2000</v>
      </c>
      <c r="AE13">
        <v>1250</v>
      </c>
    </row>
    <row r="14" spans="1:90" x14ac:dyDescent="0.35">
      <c r="A14" t="s">
        <v>1206</v>
      </c>
      <c r="B14" t="s">
        <v>1114</v>
      </c>
      <c r="C14" t="s">
        <v>1117</v>
      </c>
      <c r="D14" t="s">
        <v>1119</v>
      </c>
      <c r="E14" t="s">
        <v>1120</v>
      </c>
      <c r="F14">
        <v>800</v>
      </c>
      <c r="I14">
        <v>475</v>
      </c>
      <c r="J14">
        <v>300</v>
      </c>
      <c r="W14">
        <v>150</v>
      </c>
      <c r="AA14">
        <v>1000</v>
      </c>
      <c r="AE14">
        <v>750</v>
      </c>
    </row>
    <row r="15" spans="1:90" x14ac:dyDescent="0.35">
      <c r="A15" t="s">
        <v>1209</v>
      </c>
      <c r="B15" t="s">
        <v>1114</v>
      </c>
      <c r="C15" t="s">
        <v>1213</v>
      </c>
      <c r="D15" t="s">
        <v>1119</v>
      </c>
      <c r="E15" t="s">
        <v>1214</v>
      </c>
      <c r="F15">
        <v>1150</v>
      </c>
      <c r="G15">
        <v>750</v>
      </c>
      <c r="H15">
        <v>1000</v>
      </c>
      <c r="I15">
        <v>500</v>
      </c>
      <c r="J15">
        <v>275</v>
      </c>
    </row>
    <row r="16" spans="1:90" x14ac:dyDescent="0.35">
      <c r="A16" t="s">
        <v>1216</v>
      </c>
      <c r="B16" t="s">
        <v>1114</v>
      </c>
      <c r="C16" t="s">
        <v>1213</v>
      </c>
      <c r="D16" t="s">
        <v>1119</v>
      </c>
      <c r="E16" t="s">
        <v>1214</v>
      </c>
      <c r="G16">
        <v>800</v>
      </c>
      <c r="H16">
        <v>1100</v>
      </c>
    </row>
    <row r="17" spans="1:90" x14ac:dyDescent="0.35">
      <c r="A17" t="s">
        <v>1220</v>
      </c>
      <c r="B17" t="s">
        <v>1114</v>
      </c>
      <c r="C17" t="s">
        <v>1213</v>
      </c>
      <c r="D17" t="s">
        <v>1119</v>
      </c>
      <c r="E17" t="s">
        <v>1214</v>
      </c>
      <c r="O17">
        <v>8750</v>
      </c>
      <c r="P17">
        <v>100</v>
      </c>
      <c r="R17">
        <v>27000</v>
      </c>
      <c r="S17">
        <v>47600</v>
      </c>
      <c r="CL17">
        <v>500</v>
      </c>
    </row>
    <row r="18" spans="1:90" x14ac:dyDescent="0.35">
      <c r="A18" t="s">
        <v>1222</v>
      </c>
      <c r="B18" t="s">
        <v>1114</v>
      </c>
      <c r="C18" t="s">
        <v>1213</v>
      </c>
      <c r="D18" t="s">
        <v>1119</v>
      </c>
      <c r="E18" t="s">
        <v>1214</v>
      </c>
      <c r="P18">
        <v>100</v>
      </c>
    </row>
    <row r="19" spans="1:90" x14ac:dyDescent="0.35">
      <c r="A19" t="s">
        <v>1225</v>
      </c>
      <c r="B19" t="s">
        <v>1114</v>
      </c>
      <c r="C19" t="s">
        <v>1213</v>
      </c>
      <c r="D19" t="s">
        <v>1119</v>
      </c>
      <c r="E19" t="s">
        <v>1214</v>
      </c>
      <c r="K19">
        <v>6250</v>
      </c>
      <c r="L19">
        <v>9250</v>
      </c>
      <c r="M19">
        <v>2200</v>
      </c>
      <c r="N19">
        <v>1800</v>
      </c>
    </row>
    <row r="20" spans="1:90" x14ac:dyDescent="0.35">
      <c r="A20" t="s">
        <v>1226</v>
      </c>
      <c r="B20" t="s">
        <v>1114</v>
      </c>
      <c r="C20" t="s">
        <v>1213</v>
      </c>
      <c r="D20" t="s">
        <v>1119</v>
      </c>
      <c r="E20" t="s">
        <v>1214</v>
      </c>
      <c r="F20">
        <v>1250</v>
      </c>
      <c r="G20">
        <v>700</v>
      </c>
      <c r="H20">
        <v>1000</v>
      </c>
      <c r="I20">
        <v>550</v>
      </c>
      <c r="J20">
        <v>275</v>
      </c>
    </row>
    <row r="21" spans="1:90" x14ac:dyDescent="0.35">
      <c r="A21" t="s">
        <v>1228</v>
      </c>
      <c r="B21" t="s">
        <v>1114</v>
      </c>
      <c r="C21" t="s">
        <v>1213</v>
      </c>
      <c r="D21" t="s">
        <v>1119</v>
      </c>
      <c r="E21" t="s">
        <v>1214</v>
      </c>
      <c r="K21">
        <v>6500</v>
      </c>
      <c r="L21">
        <v>9000</v>
      </c>
    </row>
    <row r="22" spans="1:90" x14ac:dyDescent="0.35">
      <c r="A22" t="s">
        <v>1230</v>
      </c>
      <c r="B22" t="s">
        <v>1114</v>
      </c>
      <c r="C22" t="s">
        <v>1213</v>
      </c>
      <c r="D22" t="s">
        <v>1119</v>
      </c>
      <c r="E22" t="s">
        <v>1214</v>
      </c>
      <c r="F22">
        <v>1000</v>
      </c>
    </row>
    <row r="23" spans="1:90" x14ac:dyDescent="0.35">
      <c r="A23" t="s">
        <v>1231</v>
      </c>
      <c r="B23" t="s">
        <v>1114</v>
      </c>
      <c r="C23" t="s">
        <v>1213</v>
      </c>
      <c r="D23" t="s">
        <v>1119</v>
      </c>
      <c r="E23" t="s">
        <v>1214</v>
      </c>
      <c r="T23">
        <v>6250</v>
      </c>
      <c r="U23">
        <v>4750</v>
      </c>
      <c r="V23">
        <v>350</v>
      </c>
      <c r="W23">
        <v>150</v>
      </c>
      <c r="X23">
        <v>300</v>
      </c>
      <c r="Y23">
        <v>450</v>
      </c>
      <c r="Z23">
        <v>1100</v>
      </c>
      <c r="AA23">
        <v>1600</v>
      </c>
      <c r="AB23">
        <v>4250</v>
      </c>
    </row>
    <row r="24" spans="1:90" x14ac:dyDescent="0.35">
      <c r="A24" t="s">
        <v>1233</v>
      </c>
      <c r="B24" t="s">
        <v>1114</v>
      </c>
      <c r="C24" t="s">
        <v>1213</v>
      </c>
      <c r="D24" t="s">
        <v>1119</v>
      </c>
      <c r="E24" t="s">
        <v>1214</v>
      </c>
      <c r="O24">
        <v>8600</v>
      </c>
      <c r="P24">
        <v>100</v>
      </c>
      <c r="R24">
        <v>27500</v>
      </c>
      <c r="S24">
        <v>45000</v>
      </c>
      <c r="CL24">
        <v>500</v>
      </c>
    </row>
    <row r="25" spans="1:90" x14ac:dyDescent="0.35">
      <c r="A25" t="s">
        <v>1235</v>
      </c>
      <c r="B25" t="s">
        <v>1114</v>
      </c>
      <c r="C25" t="s">
        <v>1213</v>
      </c>
      <c r="D25" t="s">
        <v>1119</v>
      </c>
      <c r="E25" t="s">
        <v>1214</v>
      </c>
      <c r="V25">
        <v>300</v>
      </c>
      <c r="AA25">
        <v>1750</v>
      </c>
      <c r="AB25">
        <v>4250</v>
      </c>
    </row>
    <row r="26" spans="1:90" x14ac:dyDescent="0.35">
      <c r="A26" t="s">
        <v>1237</v>
      </c>
      <c r="B26" t="s">
        <v>1114</v>
      </c>
      <c r="C26" t="s">
        <v>1213</v>
      </c>
      <c r="D26" t="s">
        <v>1119</v>
      </c>
      <c r="E26" t="s">
        <v>1214</v>
      </c>
      <c r="O26">
        <v>9000</v>
      </c>
      <c r="CL26">
        <v>500</v>
      </c>
    </row>
    <row r="27" spans="1:90" x14ac:dyDescent="0.35">
      <c r="A27" t="s">
        <v>1239</v>
      </c>
      <c r="B27" t="s">
        <v>1114</v>
      </c>
      <c r="C27" t="s">
        <v>1213</v>
      </c>
      <c r="D27" t="s">
        <v>1119</v>
      </c>
      <c r="E27" t="s">
        <v>1214</v>
      </c>
      <c r="AC27">
        <v>3250</v>
      </c>
      <c r="AD27">
        <v>2750</v>
      </c>
      <c r="AE27">
        <v>2250</v>
      </c>
      <c r="AF27">
        <v>6000</v>
      </c>
    </row>
    <row r="28" spans="1:90" x14ac:dyDescent="0.35">
      <c r="A28" t="s">
        <v>1241</v>
      </c>
      <c r="B28" t="s">
        <v>1114</v>
      </c>
      <c r="C28" t="s">
        <v>1213</v>
      </c>
      <c r="D28" t="s">
        <v>1119</v>
      </c>
      <c r="E28" t="s">
        <v>1214</v>
      </c>
      <c r="K28">
        <v>6500</v>
      </c>
      <c r="L28">
        <v>8500</v>
      </c>
      <c r="M28">
        <v>2000</v>
      </c>
      <c r="N28">
        <v>1700</v>
      </c>
    </row>
    <row r="29" spans="1:90" x14ac:dyDescent="0.35">
      <c r="A29" t="s">
        <v>1242</v>
      </c>
      <c r="B29" t="s">
        <v>1114</v>
      </c>
      <c r="C29" t="s">
        <v>1213</v>
      </c>
      <c r="D29" t="s">
        <v>1119</v>
      </c>
      <c r="E29" t="s">
        <v>1214</v>
      </c>
      <c r="N29">
        <v>1500</v>
      </c>
    </row>
    <row r="30" spans="1:90" x14ac:dyDescent="0.35">
      <c r="A30" t="s">
        <v>1244</v>
      </c>
      <c r="B30" t="s">
        <v>1114</v>
      </c>
      <c r="C30" t="s">
        <v>1213</v>
      </c>
      <c r="D30" t="s">
        <v>1119</v>
      </c>
      <c r="E30" t="s">
        <v>1214</v>
      </c>
      <c r="T30">
        <v>6000</v>
      </c>
      <c r="U30">
        <v>5200</v>
      </c>
      <c r="V30">
        <v>350</v>
      </c>
      <c r="W30">
        <v>125</v>
      </c>
      <c r="X30">
        <v>300</v>
      </c>
      <c r="Y30">
        <v>550</v>
      </c>
      <c r="Z30">
        <v>1000</v>
      </c>
      <c r="AA30">
        <v>1600</v>
      </c>
      <c r="AB30">
        <v>4000</v>
      </c>
    </row>
    <row r="31" spans="1:90" x14ac:dyDescent="0.35">
      <c r="A31" t="s">
        <v>1245</v>
      </c>
      <c r="B31" t="s">
        <v>1114</v>
      </c>
      <c r="C31" t="s">
        <v>1213</v>
      </c>
      <c r="D31" t="s">
        <v>1119</v>
      </c>
      <c r="E31" t="s">
        <v>1214</v>
      </c>
      <c r="AF31">
        <v>6250</v>
      </c>
    </row>
    <row r="32" spans="1:90" x14ac:dyDescent="0.35">
      <c r="A32" t="s">
        <v>1247</v>
      </c>
      <c r="B32" t="s">
        <v>1114</v>
      </c>
      <c r="C32" t="s">
        <v>1213</v>
      </c>
      <c r="D32" t="s">
        <v>1119</v>
      </c>
      <c r="E32" t="s">
        <v>1214</v>
      </c>
      <c r="F32">
        <v>1100</v>
      </c>
      <c r="G32">
        <v>800</v>
      </c>
      <c r="H32">
        <v>1100</v>
      </c>
      <c r="I32">
        <v>450</v>
      </c>
      <c r="J32">
        <v>250</v>
      </c>
    </row>
    <row r="33" spans="1:90" x14ac:dyDescent="0.35">
      <c r="A33" t="s">
        <v>1248</v>
      </c>
      <c r="B33" t="s">
        <v>1114</v>
      </c>
      <c r="C33" t="s">
        <v>1213</v>
      </c>
      <c r="D33" t="s">
        <v>1119</v>
      </c>
      <c r="E33" t="s">
        <v>1214</v>
      </c>
      <c r="T33">
        <v>6000</v>
      </c>
      <c r="U33">
        <v>5000</v>
      </c>
    </row>
    <row r="34" spans="1:90" x14ac:dyDescent="0.35">
      <c r="A34" t="s">
        <v>1249</v>
      </c>
      <c r="B34" t="s">
        <v>1114</v>
      </c>
      <c r="C34" t="s">
        <v>1213</v>
      </c>
      <c r="D34" t="s">
        <v>1119</v>
      </c>
      <c r="E34" t="s">
        <v>1214</v>
      </c>
      <c r="AG34">
        <v>300</v>
      </c>
    </row>
    <row r="35" spans="1:90" x14ac:dyDescent="0.35">
      <c r="A35" t="s">
        <v>1250</v>
      </c>
      <c r="B35" t="s">
        <v>1114</v>
      </c>
      <c r="C35" t="s">
        <v>1213</v>
      </c>
      <c r="D35" t="s">
        <v>1119</v>
      </c>
      <c r="E35" t="s">
        <v>1214</v>
      </c>
      <c r="AC35">
        <v>2500</v>
      </c>
      <c r="AD35">
        <v>2500</v>
      </c>
      <c r="AE35">
        <v>2000</v>
      </c>
      <c r="AF35">
        <v>6000</v>
      </c>
    </row>
    <row r="36" spans="1:90" x14ac:dyDescent="0.35">
      <c r="A36" t="s">
        <v>1251</v>
      </c>
      <c r="B36" t="s">
        <v>1114</v>
      </c>
      <c r="C36" t="s">
        <v>1213</v>
      </c>
      <c r="D36" t="s">
        <v>1119</v>
      </c>
      <c r="E36" t="s">
        <v>1214</v>
      </c>
      <c r="BI36">
        <v>1300</v>
      </c>
    </row>
    <row r="37" spans="1:90" x14ac:dyDescent="0.35">
      <c r="A37" t="s">
        <v>1254</v>
      </c>
      <c r="B37" t="s">
        <v>1114</v>
      </c>
      <c r="C37" t="s">
        <v>1213</v>
      </c>
      <c r="D37" t="s">
        <v>1119</v>
      </c>
      <c r="E37" t="s">
        <v>1214</v>
      </c>
      <c r="AE37">
        <v>2000</v>
      </c>
    </row>
    <row r="38" spans="1:90" x14ac:dyDescent="0.35">
      <c r="A38" t="s">
        <v>1256</v>
      </c>
      <c r="B38" t="s">
        <v>1114</v>
      </c>
      <c r="C38" t="s">
        <v>1213</v>
      </c>
      <c r="D38" t="s">
        <v>1119</v>
      </c>
      <c r="E38" t="s">
        <v>1214</v>
      </c>
      <c r="BI38">
        <v>1300</v>
      </c>
    </row>
    <row r="39" spans="1:90" x14ac:dyDescent="0.35">
      <c r="A39" t="s">
        <v>1257</v>
      </c>
      <c r="B39" t="s">
        <v>1114</v>
      </c>
      <c r="C39" t="s">
        <v>1213</v>
      </c>
      <c r="D39" t="s">
        <v>1119</v>
      </c>
      <c r="E39" t="s">
        <v>1214</v>
      </c>
      <c r="I39">
        <v>500</v>
      </c>
      <c r="J39">
        <v>250</v>
      </c>
    </row>
    <row r="40" spans="1:90" x14ac:dyDescent="0.35">
      <c r="A40" t="s">
        <v>1259</v>
      </c>
      <c r="B40" t="s">
        <v>1114</v>
      </c>
      <c r="C40" t="s">
        <v>1213</v>
      </c>
      <c r="D40" t="s">
        <v>1119</v>
      </c>
      <c r="E40" t="s">
        <v>1214</v>
      </c>
      <c r="BG40">
        <v>3750</v>
      </c>
      <c r="BH40">
        <v>3000</v>
      </c>
    </row>
    <row r="41" spans="1:90" x14ac:dyDescent="0.35">
      <c r="A41" t="s">
        <v>1261</v>
      </c>
      <c r="B41" t="s">
        <v>1114</v>
      </c>
      <c r="C41" t="s">
        <v>1213</v>
      </c>
      <c r="D41" t="s">
        <v>1119</v>
      </c>
      <c r="E41" t="s">
        <v>1214</v>
      </c>
      <c r="O41">
        <v>9000</v>
      </c>
      <c r="P41">
        <v>100</v>
      </c>
      <c r="R41">
        <v>27500</v>
      </c>
      <c r="S41">
        <v>45000</v>
      </c>
      <c r="CL41">
        <v>500</v>
      </c>
    </row>
    <row r="42" spans="1:90" x14ac:dyDescent="0.35">
      <c r="A42" t="s">
        <v>1263</v>
      </c>
      <c r="B42" t="s">
        <v>1114</v>
      </c>
      <c r="C42" t="s">
        <v>1213</v>
      </c>
      <c r="D42" t="s">
        <v>1119</v>
      </c>
      <c r="E42" t="s">
        <v>1214</v>
      </c>
      <c r="AG42">
        <v>300</v>
      </c>
    </row>
    <row r="43" spans="1:90" x14ac:dyDescent="0.35">
      <c r="A43" t="s">
        <v>1264</v>
      </c>
      <c r="B43" t="s">
        <v>1114</v>
      </c>
      <c r="C43" t="s">
        <v>1213</v>
      </c>
      <c r="D43" t="s">
        <v>1119</v>
      </c>
      <c r="E43" t="s">
        <v>1214</v>
      </c>
      <c r="R43">
        <v>27000</v>
      </c>
      <c r="S43">
        <v>48500</v>
      </c>
    </row>
    <row r="44" spans="1:90" x14ac:dyDescent="0.35">
      <c r="A44" t="s">
        <v>1266</v>
      </c>
      <c r="B44" t="s">
        <v>1114</v>
      </c>
      <c r="C44" t="s">
        <v>1213</v>
      </c>
      <c r="D44" t="s">
        <v>1119</v>
      </c>
      <c r="E44" t="s">
        <v>1214</v>
      </c>
      <c r="AG44">
        <v>300</v>
      </c>
    </row>
    <row r="45" spans="1:90" x14ac:dyDescent="0.35">
      <c r="A45" t="s">
        <v>1267</v>
      </c>
      <c r="B45" t="s">
        <v>1114</v>
      </c>
      <c r="C45" t="s">
        <v>1213</v>
      </c>
      <c r="D45" t="s">
        <v>1119</v>
      </c>
      <c r="E45" t="s">
        <v>1214</v>
      </c>
      <c r="K45">
        <v>6000</v>
      </c>
      <c r="L45">
        <v>9000</v>
      </c>
      <c r="M45">
        <v>2000</v>
      </c>
      <c r="N45">
        <v>1750</v>
      </c>
    </row>
    <row r="46" spans="1:90" x14ac:dyDescent="0.35">
      <c r="A46" t="s">
        <v>1268</v>
      </c>
      <c r="B46" t="s">
        <v>1114</v>
      </c>
      <c r="C46" t="s">
        <v>1213</v>
      </c>
      <c r="D46" t="s">
        <v>1119</v>
      </c>
      <c r="E46" t="s">
        <v>1214</v>
      </c>
      <c r="BI46">
        <v>1250</v>
      </c>
    </row>
    <row r="47" spans="1:90" x14ac:dyDescent="0.35">
      <c r="A47" t="s">
        <v>1269</v>
      </c>
      <c r="B47" t="s">
        <v>1114</v>
      </c>
      <c r="C47" t="s">
        <v>1213</v>
      </c>
      <c r="D47" t="s">
        <v>1119</v>
      </c>
      <c r="E47" t="s">
        <v>1214</v>
      </c>
      <c r="M47">
        <v>2000</v>
      </c>
    </row>
    <row r="48" spans="1:90" x14ac:dyDescent="0.35">
      <c r="A48" t="s">
        <v>1272</v>
      </c>
      <c r="B48" t="s">
        <v>1114</v>
      </c>
      <c r="C48" t="s">
        <v>1213</v>
      </c>
      <c r="D48" t="s">
        <v>1119</v>
      </c>
      <c r="E48" t="s">
        <v>1214</v>
      </c>
      <c r="BG48">
        <v>3500</v>
      </c>
      <c r="BH48">
        <v>4000</v>
      </c>
    </row>
    <row r="49" spans="1:61" x14ac:dyDescent="0.35">
      <c r="A49" t="s">
        <v>1274</v>
      </c>
      <c r="B49" t="s">
        <v>1114</v>
      </c>
      <c r="C49" t="s">
        <v>1213</v>
      </c>
      <c r="D49" t="s">
        <v>1119</v>
      </c>
      <c r="E49" t="s">
        <v>1214</v>
      </c>
      <c r="T49">
        <v>6000</v>
      </c>
      <c r="U49">
        <v>5000</v>
      </c>
      <c r="V49">
        <v>400</v>
      </c>
      <c r="W49">
        <v>150</v>
      </c>
      <c r="X49">
        <v>300</v>
      </c>
      <c r="Y49">
        <v>600</v>
      </c>
      <c r="Z49">
        <v>1100</v>
      </c>
      <c r="AA49">
        <v>1750</v>
      </c>
      <c r="AB49">
        <v>4000</v>
      </c>
    </row>
    <row r="50" spans="1:61" x14ac:dyDescent="0.35">
      <c r="A50" t="s">
        <v>1276</v>
      </c>
      <c r="B50" t="s">
        <v>1114</v>
      </c>
      <c r="C50" t="s">
        <v>1213</v>
      </c>
      <c r="D50" t="s">
        <v>1119</v>
      </c>
      <c r="E50" t="s">
        <v>1214</v>
      </c>
      <c r="W50">
        <v>125</v>
      </c>
      <c r="X50">
        <v>350</v>
      </c>
      <c r="Y50">
        <v>750</v>
      </c>
      <c r="Z50">
        <v>1250</v>
      </c>
    </row>
    <row r="51" spans="1:61" x14ac:dyDescent="0.35">
      <c r="A51" t="s">
        <v>1278</v>
      </c>
      <c r="B51" t="s">
        <v>1114</v>
      </c>
      <c r="C51" t="s">
        <v>1213</v>
      </c>
      <c r="D51" t="s">
        <v>1119</v>
      </c>
      <c r="E51" t="s">
        <v>1214</v>
      </c>
      <c r="AC51">
        <v>3000</v>
      </c>
      <c r="AD51">
        <v>2500</v>
      </c>
      <c r="AE51">
        <v>2500</v>
      </c>
      <c r="AF51">
        <v>6000</v>
      </c>
    </row>
    <row r="52" spans="1:61" x14ac:dyDescent="0.35">
      <c r="A52" t="s">
        <v>1279</v>
      </c>
      <c r="B52" t="s">
        <v>1114</v>
      </c>
      <c r="C52" t="s">
        <v>1213</v>
      </c>
      <c r="D52" t="s">
        <v>1119</v>
      </c>
      <c r="E52" t="s">
        <v>1214</v>
      </c>
      <c r="AC52">
        <v>2500</v>
      </c>
      <c r="AD52">
        <v>2250</v>
      </c>
    </row>
    <row r="53" spans="1:61" x14ac:dyDescent="0.35">
      <c r="A53" t="s">
        <v>1281</v>
      </c>
      <c r="B53" t="s">
        <v>1114</v>
      </c>
      <c r="C53" t="s">
        <v>1213</v>
      </c>
      <c r="D53" t="s">
        <v>1119</v>
      </c>
      <c r="E53" t="s">
        <v>1214</v>
      </c>
      <c r="AG53">
        <v>300</v>
      </c>
    </row>
    <row r="54" spans="1:61" x14ac:dyDescent="0.35">
      <c r="A54" t="s">
        <v>1282</v>
      </c>
      <c r="B54" t="s">
        <v>1114</v>
      </c>
      <c r="C54" t="s">
        <v>1213</v>
      </c>
      <c r="D54" t="s">
        <v>1119</v>
      </c>
      <c r="E54" t="s">
        <v>1214</v>
      </c>
      <c r="BI54">
        <v>1300</v>
      </c>
    </row>
    <row r="55" spans="1:61" x14ac:dyDescent="0.35">
      <c r="A55" t="s">
        <v>1283</v>
      </c>
      <c r="B55" t="s">
        <v>1114</v>
      </c>
      <c r="C55" t="s">
        <v>1213</v>
      </c>
      <c r="D55" t="s">
        <v>1119</v>
      </c>
      <c r="E55" t="s">
        <v>1214</v>
      </c>
      <c r="BG55">
        <v>4000</v>
      </c>
      <c r="BH55">
        <v>4000</v>
      </c>
    </row>
    <row r="56" spans="1:61" x14ac:dyDescent="0.35">
      <c r="A56" t="s">
        <v>1284</v>
      </c>
      <c r="B56" t="s">
        <v>1114</v>
      </c>
      <c r="C56" t="s">
        <v>1213</v>
      </c>
      <c r="D56" t="s">
        <v>1119</v>
      </c>
      <c r="E56" t="s">
        <v>1214</v>
      </c>
      <c r="BG56">
        <v>3500</v>
      </c>
      <c r="BH56">
        <v>3000</v>
      </c>
    </row>
    <row r="57" spans="1:61" x14ac:dyDescent="0.35">
      <c r="A57" t="s">
        <v>1285</v>
      </c>
      <c r="B57" t="s">
        <v>1114</v>
      </c>
      <c r="C57" t="s">
        <v>1117</v>
      </c>
      <c r="D57" t="s">
        <v>1119</v>
      </c>
      <c r="E57" t="s">
        <v>1120</v>
      </c>
      <c r="K57">
        <v>4000</v>
      </c>
      <c r="L57">
        <v>5000</v>
      </c>
      <c r="M57">
        <v>1000</v>
      </c>
      <c r="N57">
        <v>1500</v>
      </c>
      <c r="AG57">
        <v>200</v>
      </c>
    </row>
    <row r="58" spans="1:61" x14ac:dyDescent="0.35">
      <c r="A58" t="s">
        <v>1289</v>
      </c>
      <c r="B58" t="s">
        <v>1114</v>
      </c>
      <c r="C58" t="s">
        <v>1117</v>
      </c>
      <c r="D58" t="s">
        <v>1119</v>
      </c>
      <c r="E58" t="s">
        <v>1120</v>
      </c>
      <c r="F58">
        <v>1300</v>
      </c>
      <c r="Q58">
        <v>16000</v>
      </c>
      <c r="R58">
        <v>32500</v>
      </c>
      <c r="S58">
        <v>35000</v>
      </c>
      <c r="AB58">
        <v>3000</v>
      </c>
      <c r="AE58">
        <v>1250</v>
      </c>
    </row>
    <row r="59" spans="1:61" x14ac:dyDescent="0.35">
      <c r="A59" t="s">
        <v>1295</v>
      </c>
      <c r="B59" t="s">
        <v>1114</v>
      </c>
      <c r="C59" t="s">
        <v>1117</v>
      </c>
      <c r="D59" t="s">
        <v>1119</v>
      </c>
      <c r="E59" t="s">
        <v>1120</v>
      </c>
      <c r="L59">
        <v>7000</v>
      </c>
      <c r="M59">
        <v>1500</v>
      </c>
      <c r="N59">
        <v>1750</v>
      </c>
      <c r="R59">
        <v>30000</v>
      </c>
      <c r="S59">
        <v>32500</v>
      </c>
      <c r="AB59">
        <v>3000</v>
      </c>
      <c r="AG59">
        <v>250</v>
      </c>
    </row>
    <row r="60" spans="1:61" x14ac:dyDescent="0.35">
      <c r="A60" t="s">
        <v>1301</v>
      </c>
      <c r="B60" t="s">
        <v>1114</v>
      </c>
      <c r="C60" t="s">
        <v>1117</v>
      </c>
      <c r="D60" t="s">
        <v>1119</v>
      </c>
      <c r="E60" t="s">
        <v>1120</v>
      </c>
      <c r="O60">
        <v>9500</v>
      </c>
      <c r="P60">
        <v>200</v>
      </c>
    </row>
    <row r="61" spans="1:61" x14ac:dyDescent="0.35">
      <c r="A61" t="s">
        <v>1305</v>
      </c>
      <c r="B61" t="s">
        <v>1114</v>
      </c>
      <c r="C61" t="s">
        <v>1117</v>
      </c>
      <c r="D61" t="s">
        <v>1119</v>
      </c>
      <c r="E61" t="s">
        <v>1120</v>
      </c>
      <c r="I61">
        <v>475</v>
      </c>
      <c r="J61">
        <v>300</v>
      </c>
      <c r="AA61">
        <v>1250</v>
      </c>
      <c r="AB61">
        <v>3000</v>
      </c>
    </row>
    <row r="62" spans="1:61" x14ac:dyDescent="0.35">
      <c r="A62" t="s">
        <v>1308</v>
      </c>
      <c r="B62" t="s">
        <v>1114</v>
      </c>
      <c r="C62" t="s">
        <v>1117</v>
      </c>
      <c r="D62" t="s">
        <v>1119</v>
      </c>
      <c r="E62" t="s">
        <v>1120</v>
      </c>
      <c r="L62">
        <v>6000</v>
      </c>
      <c r="M62">
        <v>1000</v>
      </c>
      <c r="N62">
        <v>2000</v>
      </c>
      <c r="AE62">
        <v>800</v>
      </c>
    </row>
    <row r="63" spans="1:61" x14ac:dyDescent="0.35">
      <c r="A63" t="s">
        <v>1310</v>
      </c>
      <c r="B63" t="s">
        <v>1114</v>
      </c>
      <c r="C63" t="s">
        <v>1117</v>
      </c>
      <c r="D63" t="s">
        <v>1119</v>
      </c>
      <c r="E63" t="s">
        <v>1120</v>
      </c>
      <c r="V63">
        <v>1000</v>
      </c>
      <c r="W63">
        <v>200</v>
      </c>
      <c r="X63">
        <v>600</v>
      </c>
      <c r="Y63">
        <v>800</v>
      </c>
      <c r="Z63">
        <v>1100</v>
      </c>
      <c r="AA63">
        <v>1250</v>
      </c>
      <c r="AB63">
        <v>3000</v>
      </c>
      <c r="AG63">
        <v>225</v>
      </c>
    </row>
    <row r="64" spans="1:61" x14ac:dyDescent="0.35">
      <c r="A64" t="s">
        <v>1314</v>
      </c>
      <c r="B64" t="s">
        <v>1114</v>
      </c>
      <c r="C64" t="s">
        <v>1117</v>
      </c>
      <c r="D64" t="s">
        <v>1119</v>
      </c>
      <c r="E64" t="s">
        <v>1120</v>
      </c>
      <c r="AB64">
        <v>3000</v>
      </c>
      <c r="AC64">
        <v>2000</v>
      </c>
      <c r="AD64">
        <v>2000</v>
      </c>
      <c r="AF64">
        <v>3000</v>
      </c>
    </row>
    <row r="65" spans="1:89" x14ac:dyDescent="0.35">
      <c r="A65" t="s">
        <v>1318</v>
      </c>
      <c r="B65" t="s">
        <v>1114</v>
      </c>
      <c r="C65" t="s">
        <v>1117</v>
      </c>
      <c r="D65" t="s">
        <v>1119</v>
      </c>
      <c r="E65" t="s">
        <v>1120</v>
      </c>
      <c r="I65">
        <v>450</v>
      </c>
      <c r="J65">
        <v>300</v>
      </c>
      <c r="AD65">
        <v>2200</v>
      </c>
      <c r="AF65">
        <v>3000</v>
      </c>
    </row>
    <row r="66" spans="1:89" x14ac:dyDescent="0.35">
      <c r="A66" t="s">
        <v>1320</v>
      </c>
      <c r="B66" t="s">
        <v>1114</v>
      </c>
      <c r="C66" t="s">
        <v>1117</v>
      </c>
      <c r="D66" t="s">
        <v>1119</v>
      </c>
      <c r="E66" t="s">
        <v>1120</v>
      </c>
      <c r="I66">
        <v>450</v>
      </c>
      <c r="J66">
        <v>300</v>
      </c>
    </row>
    <row r="67" spans="1:89" x14ac:dyDescent="0.35">
      <c r="A67" t="s">
        <v>1323</v>
      </c>
      <c r="B67" t="s">
        <v>1114</v>
      </c>
      <c r="C67" t="s">
        <v>1117</v>
      </c>
      <c r="D67" t="s">
        <v>1119</v>
      </c>
      <c r="E67" t="s">
        <v>1120</v>
      </c>
      <c r="Q67">
        <v>16000</v>
      </c>
      <c r="R67">
        <v>30000</v>
      </c>
      <c r="S67">
        <v>35000</v>
      </c>
    </row>
    <row r="68" spans="1:89" x14ac:dyDescent="0.35">
      <c r="A68" t="s">
        <v>1328</v>
      </c>
      <c r="B68" t="s">
        <v>1114</v>
      </c>
      <c r="C68" t="s">
        <v>1117</v>
      </c>
      <c r="D68" t="s">
        <v>1119</v>
      </c>
      <c r="E68" t="s">
        <v>1120</v>
      </c>
    </row>
    <row r="69" spans="1:89" x14ac:dyDescent="0.35">
      <c r="A69" t="s">
        <v>1329</v>
      </c>
      <c r="B69" t="s">
        <v>1114</v>
      </c>
      <c r="C69" t="s">
        <v>1213</v>
      </c>
      <c r="D69" t="s">
        <v>1119</v>
      </c>
      <c r="E69" t="s">
        <v>1214</v>
      </c>
      <c r="AW69">
        <v>400</v>
      </c>
      <c r="CI69">
        <v>750</v>
      </c>
      <c r="CJ69">
        <v>650</v>
      </c>
      <c r="CK69">
        <v>500</v>
      </c>
    </row>
    <row r="70" spans="1:89" x14ac:dyDescent="0.35">
      <c r="A70" t="s">
        <v>1333</v>
      </c>
      <c r="B70" t="s">
        <v>1114</v>
      </c>
      <c r="C70" t="s">
        <v>1213</v>
      </c>
      <c r="D70" t="s">
        <v>1119</v>
      </c>
      <c r="E70" t="s">
        <v>1214</v>
      </c>
      <c r="CK70">
        <v>600</v>
      </c>
    </row>
    <row r="71" spans="1:89" x14ac:dyDescent="0.35">
      <c r="A71" t="s">
        <v>1335</v>
      </c>
      <c r="B71" t="s">
        <v>1114</v>
      </c>
      <c r="C71" t="s">
        <v>1213</v>
      </c>
      <c r="D71" t="s">
        <v>1119</v>
      </c>
      <c r="E71" t="s">
        <v>1214</v>
      </c>
      <c r="AI71">
        <v>750</v>
      </c>
      <c r="AJ71">
        <v>5250</v>
      </c>
      <c r="AL71">
        <v>600</v>
      </c>
      <c r="AM71">
        <v>4200</v>
      </c>
      <c r="AO71">
        <v>300</v>
      </c>
      <c r="AP71">
        <v>900</v>
      </c>
      <c r="AR71">
        <v>650</v>
      </c>
      <c r="AS71">
        <v>4550</v>
      </c>
      <c r="AU71">
        <v>1350</v>
      </c>
      <c r="AV71">
        <v>9450</v>
      </c>
      <c r="BM71">
        <v>1200</v>
      </c>
      <c r="BN71">
        <v>8400</v>
      </c>
      <c r="BP71">
        <v>500</v>
      </c>
      <c r="BQ71">
        <v>3500</v>
      </c>
      <c r="BS71">
        <v>1500</v>
      </c>
      <c r="BT71">
        <v>10500</v>
      </c>
      <c r="BV71">
        <v>1400</v>
      </c>
      <c r="BW71">
        <v>9800</v>
      </c>
    </row>
    <row r="72" spans="1:89" x14ac:dyDescent="0.35">
      <c r="A72" t="s">
        <v>1341</v>
      </c>
      <c r="B72" t="s">
        <v>1114</v>
      </c>
      <c r="C72" t="s">
        <v>1213</v>
      </c>
      <c r="D72" t="s">
        <v>1119</v>
      </c>
      <c r="E72" t="s">
        <v>1214</v>
      </c>
      <c r="BP72">
        <v>700</v>
      </c>
      <c r="BQ72">
        <v>4000</v>
      </c>
      <c r="BS72">
        <v>1500</v>
      </c>
      <c r="BT72">
        <v>10500</v>
      </c>
      <c r="BV72">
        <v>1400</v>
      </c>
      <c r="BW72">
        <v>9800</v>
      </c>
    </row>
    <row r="73" spans="1:89" x14ac:dyDescent="0.35">
      <c r="A73" t="s">
        <v>1343</v>
      </c>
      <c r="B73" t="s">
        <v>1114</v>
      </c>
      <c r="C73" t="s">
        <v>1213</v>
      </c>
      <c r="D73" t="s">
        <v>1119</v>
      </c>
      <c r="E73" t="s">
        <v>1214</v>
      </c>
      <c r="CE73">
        <v>1500</v>
      </c>
      <c r="CF73">
        <v>2700</v>
      </c>
      <c r="CH73">
        <v>100</v>
      </c>
    </row>
    <row r="74" spans="1:89" x14ac:dyDescent="0.35">
      <c r="A74" t="s">
        <v>1347</v>
      </c>
      <c r="B74" t="s">
        <v>1114</v>
      </c>
      <c r="C74" t="s">
        <v>1213</v>
      </c>
      <c r="D74" t="s">
        <v>1119</v>
      </c>
      <c r="E74" t="s">
        <v>1214</v>
      </c>
      <c r="CE74">
        <v>1400</v>
      </c>
      <c r="CF74">
        <v>2700</v>
      </c>
      <c r="CH74">
        <v>200</v>
      </c>
    </row>
    <row r="75" spans="1:89" x14ac:dyDescent="0.35">
      <c r="A75" t="s">
        <v>1348</v>
      </c>
      <c r="B75" t="s">
        <v>1114</v>
      </c>
      <c r="C75" t="s">
        <v>1213</v>
      </c>
      <c r="D75" t="s">
        <v>1119</v>
      </c>
      <c r="E75" t="s">
        <v>1214</v>
      </c>
      <c r="AZ75">
        <v>425</v>
      </c>
      <c r="BA75">
        <v>1250</v>
      </c>
      <c r="BB75">
        <v>8750</v>
      </c>
      <c r="BC75">
        <v>500</v>
      </c>
      <c r="BD75">
        <v>750</v>
      </c>
      <c r="BE75">
        <v>300</v>
      </c>
      <c r="BY75">
        <v>600</v>
      </c>
      <c r="BZ75">
        <v>200</v>
      </c>
      <c r="CB75">
        <v>200</v>
      </c>
      <c r="CD75">
        <v>200</v>
      </c>
    </row>
    <row r="76" spans="1:89" x14ac:dyDescent="0.35">
      <c r="A76" t="s">
        <v>1356</v>
      </c>
      <c r="B76" t="s">
        <v>1114</v>
      </c>
      <c r="C76" t="s">
        <v>1213</v>
      </c>
      <c r="D76" t="s">
        <v>1119</v>
      </c>
      <c r="E76" t="s">
        <v>1214</v>
      </c>
      <c r="BY76">
        <v>600</v>
      </c>
      <c r="BZ76">
        <v>200</v>
      </c>
      <c r="CB76">
        <v>200</v>
      </c>
      <c r="CC76">
        <v>500</v>
      </c>
      <c r="CD76">
        <v>200</v>
      </c>
    </row>
    <row r="77" spans="1:89" x14ac:dyDescent="0.35">
      <c r="A77" t="s">
        <v>1359</v>
      </c>
      <c r="B77" t="s">
        <v>1114</v>
      </c>
      <c r="C77" t="s">
        <v>1213</v>
      </c>
      <c r="D77" t="s">
        <v>1119</v>
      </c>
      <c r="E77" t="s">
        <v>1214</v>
      </c>
      <c r="AW77">
        <v>450</v>
      </c>
      <c r="CI77">
        <v>650</v>
      </c>
      <c r="CJ77">
        <v>750</v>
      </c>
      <c r="CK77">
        <v>500</v>
      </c>
    </row>
    <row r="78" spans="1:89" x14ac:dyDescent="0.35">
      <c r="A78" t="s">
        <v>1361</v>
      </c>
      <c r="B78" t="s">
        <v>1114</v>
      </c>
      <c r="C78" t="s">
        <v>1213</v>
      </c>
      <c r="D78" t="s">
        <v>1119</v>
      </c>
      <c r="E78" t="s">
        <v>1214</v>
      </c>
      <c r="AW78">
        <v>425</v>
      </c>
    </row>
    <row r="79" spans="1:89" x14ac:dyDescent="0.35">
      <c r="A79" t="s">
        <v>1363</v>
      </c>
      <c r="B79" t="s">
        <v>1114</v>
      </c>
      <c r="C79" t="s">
        <v>1213</v>
      </c>
      <c r="D79" t="s">
        <v>1119</v>
      </c>
      <c r="E79" t="s">
        <v>1214</v>
      </c>
      <c r="AI79">
        <v>750</v>
      </c>
      <c r="AJ79">
        <v>5250</v>
      </c>
      <c r="AL79">
        <v>600</v>
      </c>
      <c r="AM79">
        <v>4200</v>
      </c>
      <c r="AO79">
        <v>300</v>
      </c>
      <c r="AP79">
        <v>900</v>
      </c>
      <c r="AR79">
        <v>650</v>
      </c>
      <c r="AS79">
        <v>4550</v>
      </c>
      <c r="AU79">
        <v>1350</v>
      </c>
      <c r="AV79">
        <v>9450</v>
      </c>
      <c r="BM79">
        <v>1250</v>
      </c>
      <c r="BN79">
        <v>8450</v>
      </c>
      <c r="BP79">
        <v>500</v>
      </c>
      <c r="BQ79">
        <v>3500</v>
      </c>
      <c r="BS79">
        <v>1500</v>
      </c>
      <c r="BT79">
        <v>10500</v>
      </c>
      <c r="BV79">
        <v>1400</v>
      </c>
      <c r="BW79">
        <v>9800</v>
      </c>
    </row>
    <row r="80" spans="1:89" x14ac:dyDescent="0.35">
      <c r="A80" t="s">
        <v>1366</v>
      </c>
      <c r="B80" t="s">
        <v>1114</v>
      </c>
      <c r="C80" t="s">
        <v>1213</v>
      </c>
      <c r="D80" t="s">
        <v>1119</v>
      </c>
      <c r="E80" t="s">
        <v>1214</v>
      </c>
      <c r="AI80">
        <v>750</v>
      </c>
      <c r="AJ80">
        <v>5250</v>
      </c>
      <c r="AL80">
        <v>600</v>
      </c>
      <c r="AM80">
        <v>4200</v>
      </c>
      <c r="AO80">
        <v>300</v>
      </c>
      <c r="AP80">
        <v>900</v>
      </c>
    </row>
    <row r="81" spans="1:89" x14ac:dyDescent="0.35">
      <c r="A81" t="s">
        <v>1368</v>
      </c>
      <c r="B81" t="s">
        <v>1114</v>
      </c>
      <c r="C81" t="s">
        <v>1213</v>
      </c>
      <c r="D81" t="s">
        <v>1119</v>
      </c>
      <c r="E81" t="s">
        <v>1214</v>
      </c>
      <c r="CE81">
        <v>1450</v>
      </c>
      <c r="CF81">
        <v>2750</v>
      </c>
      <c r="CH81">
        <v>125</v>
      </c>
    </row>
    <row r="82" spans="1:89" x14ac:dyDescent="0.35">
      <c r="A82" t="s">
        <v>1371</v>
      </c>
      <c r="B82" t="s">
        <v>1114</v>
      </c>
      <c r="C82" t="s">
        <v>1213</v>
      </c>
      <c r="D82" t="s">
        <v>1119</v>
      </c>
      <c r="E82" t="s">
        <v>1214</v>
      </c>
      <c r="BJ82">
        <v>1350</v>
      </c>
      <c r="BK82">
        <v>650</v>
      </c>
    </row>
    <row r="83" spans="1:89" x14ac:dyDescent="0.35">
      <c r="A83" t="s">
        <v>1373</v>
      </c>
      <c r="B83" t="s">
        <v>1114</v>
      </c>
      <c r="C83" t="s">
        <v>1213</v>
      </c>
      <c r="D83" t="s">
        <v>1119</v>
      </c>
      <c r="E83" t="s">
        <v>1214</v>
      </c>
      <c r="BJ83">
        <v>1300</v>
      </c>
      <c r="BK83">
        <v>600</v>
      </c>
    </row>
    <row r="84" spans="1:89" x14ac:dyDescent="0.35">
      <c r="A84" t="s">
        <v>1374</v>
      </c>
      <c r="B84" t="s">
        <v>1114</v>
      </c>
      <c r="C84" t="s">
        <v>1213</v>
      </c>
      <c r="D84" t="s">
        <v>1119</v>
      </c>
      <c r="E84" t="s">
        <v>1214</v>
      </c>
      <c r="AZ84">
        <v>425</v>
      </c>
      <c r="BA84">
        <v>1250</v>
      </c>
      <c r="BB84">
        <v>8750</v>
      </c>
      <c r="BC84">
        <v>500</v>
      </c>
      <c r="BD84">
        <v>850</v>
      </c>
      <c r="BE84">
        <v>300</v>
      </c>
      <c r="BY84">
        <v>600</v>
      </c>
      <c r="BZ84">
        <v>200</v>
      </c>
      <c r="CB84">
        <v>200</v>
      </c>
      <c r="CD84">
        <v>200</v>
      </c>
    </row>
    <row r="85" spans="1:89" x14ac:dyDescent="0.35">
      <c r="A85" t="s">
        <v>1379</v>
      </c>
      <c r="B85" t="s">
        <v>1114</v>
      </c>
      <c r="C85" t="s">
        <v>1213</v>
      </c>
      <c r="D85" t="s">
        <v>1119</v>
      </c>
      <c r="E85" t="s">
        <v>1214</v>
      </c>
      <c r="AZ85">
        <v>425</v>
      </c>
      <c r="BA85">
        <v>1250</v>
      </c>
      <c r="BB85">
        <v>8750</v>
      </c>
      <c r="BC85">
        <v>500</v>
      </c>
    </row>
    <row r="86" spans="1:89" x14ac:dyDescent="0.35">
      <c r="A86" t="s">
        <v>1382</v>
      </c>
      <c r="B86" t="s">
        <v>1114</v>
      </c>
      <c r="C86" t="s">
        <v>1213</v>
      </c>
      <c r="D86" t="s">
        <v>1119</v>
      </c>
      <c r="E86" t="s">
        <v>1214</v>
      </c>
      <c r="AW86">
        <v>450</v>
      </c>
      <c r="CI86">
        <v>750</v>
      </c>
      <c r="CJ86">
        <v>650</v>
      </c>
      <c r="CK86">
        <v>500</v>
      </c>
    </row>
    <row r="87" spans="1:89" x14ac:dyDescent="0.35">
      <c r="A87" t="s">
        <v>1384</v>
      </c>
      <c r="B87" t="s">
        <v>1114</v>
      </c>
      <c r="C87" t="s">
        <v>1213</v>
      </c>
      <c r="D87" t="s">
        <v>1119</v>
      </c>
      <c r="E87" t="s">
        <v>1214</v>
      </c>
      <c r="CI87">
        <v>650</v>
      </c>
      <c r="CJ87">
        <v>750</v>
      </c>
    </row>
    <row r="88" spans="1:89" x14ac:dyDescent="0.35">
      <c r="A88" t="s">
        <v>1386</v>
      </c>
      <c r="B88" t="s">
        <v>1114</v>
      </c>
      <c r="C88" t="s">
        <v>1213</v>
      </c>
      <c r="D88" t="s">
        <v>1119</v>
      </c>
      <c r="E88" t="s">
        <v>1214</v>
      </c>
      <c r="AI88">
        <v>750</v>
      </c>
      <c r="AJ88">
        <v>5250</v>
      </c>
      <c r="AL88">
        <v>600</v>
      </c>
      <c r="AM88">
        <v>4200</v>
      </c>
      <c r="AO88">
        <v>300</v>
      </c>
      <c r="AP88">
        <v>900</v>
      </c>
      <c r="AR88">
        <v>650</v>
      </c>
      <c r="AS88">
        <v>4550</v>
      </c>
      <c r="AU88">
        <v>1350</v>
      </c>
      <c r="AV88">
        <v>9450</v>
      </c>
      <c r="BM88">
        <v>1200</v>
      </c>
      <c r="BN88">
        <v>8400</v>
      </c>
      <c r="BP88">
        <v>500</v>
      </c>
      <c r="BQ88">
        <v>3500</v>
      </c>
      <c r="BS88">
        <v>1500</v>
      </c>
      <c r="BT88">
        <v>10500</v>
      </c>
      <c r="BV88">
        <v>1400</v>
      </c>
      <c r="BW88">
        <v>9800</v>
      </c>
    </row>
    <row r="89" spans="1:89" x14ac:dyDescent="0.35">
      <c r="A89" t="s">
        <v>1387</v>
      </c>
      <c r="B89" t="s">
        <v>1114</v>
      </c>
      <c r="C89" t="s">
        <v>1213</v>
      </c>
      <c r="D89" t="s">
        <v>1119</v>
      </c>
      <c r="E89" t="s">
        <v>1214</v>
      </c>
      <c r="AR89">
        <v>650</v>
      </c>
      <c r="AS89">
        <v>4550</v>
      </c>
      <c r="AU89">
        <v>1350</v>
      </c>
      <c r="AV89">
        <v>9450</v>
      </c>
      <c r="BM89">
        <v>1200</v>
      </c>
      <c r="BN89">
        <v>8400</v>
      </c>
    </row>
    <row r="90" spans="1:89" x14ac:dyDescent="0.35">
      <c r="A90" t="s">
        <v>1389</v>
      </c>
      <c r="B90" t="s">
        <v>1114</v>
      </c>
      <c r="C90" t="s">
        <v>1213</v>
      </c>
      <c r="D90" t="s">
        <v>1119</v>
      </c>
      <c r="E90" t="s">
        <v>1214</v>
      </c>
      <c r="CE90">
        <v>1400</v>
      </c>
      <c r="CF90">
        <v>2700</v>
      </c>
      <c r="CH90">
        <v>100</v>
      </c>
    </row>
    <row r="91" spans="1:89" x14ac:dyDescent="0.35">
      <c r="A91" t="s">
        <v>1390</v>
      </c>
      <c r="B91" t="s">
        <v>1114</v>
      </c>
      <c r="C91" t="s">
        <v>1213</v>
      </c>
      <c r="D91" t="s">
        <v>1119</v>
      </c>
      <c r="E91" t="s">
        <v>1214</v>
      </c>
      <c r="BJ91">
        <v>1300</v>
      </c>
      <c r="BK91">
        <v>600</v>
      </c>
    </row>
    <row r="92" spans="1:89" x14ac:dyDescent="0.35">
      <c r="A92" t="s">
        <v>1392</v>
      </c>
      <c r="B92" t="s">
        <v>1114</v>
      </c>
      <c r="C92" t="s">
        <v>1213</v>
      </c>
      <c r="D92" t="s">
        <v>1119</v>
      </c>
      <c r="E92" t="s">
        <v>1214</v>
      </c>
      <c r="AZ92">
        <v>425</v>
      </c>
      <c r="BA92">
        <v>1250</v>
      </c>
      <c r="BB92">
        <v>8750</v>
      </c>
      <c r="BC92">
        <v>500</v>
      </c>
      <c r="BD92">
        <v>800</v>
      </c>
      <c r="BE92">
        <v>300</v>
      </c>
      <c r="BY92">
        <v>600</v>
      </c>
      <c r="BZ92">
        <v>200</v>
      </c>
      <c r="CB92">
        <v>200</v>
      </c>
      <c r="CD92">
        <v>200</v>
      </c>
    </row>
    <row r="93" spans="1:89" x14ac:dyDescent="0.35">
      <c r="A93" t="s">
        <v>1395</v>
      </c>
      <c r="B93" t="s">
        <v>1114</v>
      </c>
      <c r="C93" t="s">
        <v>1213</v>
      </c>
      <c r="D93" t="s">
        <v>1119</v>
      </c>
      <c r="E93" t="s">
        <v>1214</v>
      </c>
      <c r="BD93">
        <v>750</v>
      </c>
      <c r="BE93">
        <v>300</v>
      </c>
    </row>
    <row r="94" spans="1:89" x14ac:dyDescent="0.35">
      <c r="A94" t="s">
        <v>1397</v>
      </c>
      <c r="B94" t="s">
        <v>1114</v>
      </c>
      <c r="C94" t="s">
        <v>1213</v>
      </c>
      <c r="D94" t="s">
        <v>1119</v>
      </c>
      <c r="E94" t="s">
        <v>1214</v>
      </c>
      <c r="BJ94">
        <v>1300</v>
      </c>
      <c r="BK94">
        <v>600</v>
      </c>
    </row>
    <row r="95" spans="1:89" x14ac:dyDescent="0.35">
      <c r="A95" t="s">
        <v>1398</v>
      </c>
      <c r="B95" t="s">
        <v>1114</v>
      </c>
      <c r="C95" t="s">
        <v>1402</v>
      </c>
      <c r="D95" t="s">
        <v>1119</v>
      </c>
      <c r="E95" t="s">
        <v>1403</v>
      </c>
      <c r="M95">
        <v>1500</v>
      </c>
      <c r="N95">
        <v>2000</v>
      </c>
      <c r="R95">
        <v>27500</v>
      </c>
    </row>
    <row r="96" spans="1:89" x14ac:dyDescent="0.35">
      <c r="A96" t="s">
        <v>1409</v>
      </c>
      <c r="B96" t="s">
        <v>1114</v>
      </c>
      <c r="C96" t="s">
        <v>1402</v>
      </c>
      <c r="D96" t="s">
        <v>1119</v>
      </c>
      <c r="E96" t="s">
        <v>1403</v>
      </c>
      <c r="O96">
        <v>6500</v>
      </c>
      <c r="P96">
        <v>100</v>
      </c>
    </row>
    <row r="97" spans="1:90" x14ac:dyDescent="0.35">
      <c r="A97" t="s">
        <v>1412</v>
      </c>
      <c r="B97" t="s">
        <v>1114</v>
      </c>
      <c r="C97" t="s">
        <v>1402</v>
      </c>
      <c r="D97" t="s">
        <v>1119</v>
      </c>
      <c r="E97" t="s">
        <v>1403</v>
      </c>
      <c r="O97">
        <v>6500</v>
      </c>
    </row>
    <row r="98" spans="1:90" x14ac:dyDescent="0.35">
      <c r="A98" t="s">
        <v>1417</v>
      </c>
      <c r="B98" t="s">
        <v>1114</v>
      </c>
      <c r="C98" t="s">
        <v>1402</v>
      </c>
      <c r="D98" t="s">
        <v>1119</v>
      </c>
      <c r="E98" t="s">
        <v>1403</v>
      </c>
      <c r="F98">
        <v>1000</v>
      </c>
      <c r="K98">
        <v>5000</v>
      </c>
      <c r="N98">
        <v>3000</v>
      </c>
      <c r="T98">
        <v>7000</v>
      </c>
      <c r="U98">
        <v>5500</v>
      </c>
      <c r="V98">
        <v>1000</v>
      </c>
      <c r="W98">
        <v>125</v>
      </c>
      <c r="X98">
        <v>500</v>
      </c>
      <c r="Y98">
        <v>750</v>
      </c>
      <c r="Z98">
        <v>1000</v>
      </c>
      <c r="AA98">
        <v>1500</v>
      </c>
      <c r="AB98">
        <v>3000</v>
      </c>
      <c r="AC98">
        <v>2500</v>
      </c>
      <c r="AE98">
        <v>3000</v>
      </c>
      <c r="AF98">
        <v>5000</v>
      </c>
      <c r="AG98">
        <v>500</v>
      </c>
    </row>
    <row r="99" spans="1:90" x14ac:dyDescent="0.35">
      <c r="A99" t="s">
        <v>1421</v>
      </c>
      <c r="B99" t="s">
        <v>1114</v>
      </c>
      <c r="C99" t="s">
        <v>1402</v>
      </c>
      <c r="D99" t="s">
        <v>1119</v>
      </c>
      <c r="E99" t="s">
        <v>1403</v>
      </c>
      <c r="K99">
        <v>4500</v>
      </c>
      <c r="L99">
        <v>10000</v>
      </c>
      <c r="N99">
        <v>2000</v>
      </c>
      <c r="AG99">
        <v>200</v>
      </c>
    </row>
    <row r="100" spans="1:90" x14ac:dyDescent="0.35">
      <c r="A100" t="s">
        <v>1423</v>
      </c>
      <c r="B100" t="s">
        <v>1114</v>
      </c>
      <c r="C100" t="s">
        <v>1402</v>
      </c>
      <c r="D100" t="s">
        <v>1119</v>
      </c>
      <c r="E100" t="s">
        <v>1403</v>
      </c>
      <c r="CL100">
        <v>500</v>
      </c>
    </row>
    <row r="101" spans="1:90" x14ac:dyDescent="0.35">
      <c r="A101" t="s">
        <v>1426</v>
      </c>
      <c r="B101" t="s">
        <v>1114</v>
      </c>
      <c r="C101" t="s">
        <v>1402</v>
      </c>
      <c r="D101" t="s">
        <v>1119</v>
      </c>
      <c r="E101" t="s">
        <v>1403</v>
      </c>
      <c r="AC101">
        <v>6000</v>
      </c>
      <c r="AF101">
        <v>5000</v>
      </c>
    </row>
    <row r="102" spans="1:90" x14ac:dyDescent="0.35">
      <c r="A102" t="s">
        <v>1431</v>
      </c>
      <c r="B102" t="s">
        <v>1114</v>
      </c>
      <c r="C102" t="s">
        <v>1402</v>
      </c>
      <c r="D102" t="s">
        <v>1119</v>
      </c>
      <c r="E102" t="s">
        <v>1403</v>
      </c>
      <c r="O102">
        <v>6500</v>
      </c>
      <c r="P102">
        <v>100</v>
      </c>
    </row>
    <row r="103" spans="1:90" x14ac:dyDescent="0.35">
      <c r="A103" t="s">
        <v>1432</v>
      </c>
      <c r="B103" t="s">
        <v>1114</v>
      </c>
      <c r="C103" t="s">
        <v>1402</v>
      </c>
      <c r="D103" t="s">
        <v>1119</v>
      </c>
      <c r="E103" t="s">
        <v>1403</v>
      </c>
      <c r="CL103">
        <v>500</v>
      </c>
    </row>
    <row r="104" spans="1:90" x14ac:dyDescent="0.35">
      <c r="A104" t="s">
        <v>1435</v>
      </c>
      <c r="B104" t="s">
        <v>1114</v>
      </c>
      <c r="C104" t="s">
        <v>1402</v>
      </c>
      <c r="D104" t="s">
        <v>1119</v>
      </c>
      <c r="E104" t="s">
        <v>1403</v>
      </c>
      <c r="CL104">
        <v>500</v>
      </c>
    </row>
    <row r="105" spans="1:90" x14ac:dyDescent="0.35">
      <c r="A105" t="s">
        <v>1437</v>
      </c>
      <c r="B105" t="s">
        <v>1114</v>
      </c>
      <c r="C105" t="s">
        <v>1402</v>
      </c>
      <c r="D105" t="s">
        <v>1119</v>
      </c>
      <c r="E105" t="s">
        <v>1403</v>
      </c>
      <c r="K105">
        <v>6000</v>
      </c>
      <c r="M105">
        <v>1000</v>
      </c>
      <c r="N105">
        <v>2000</v>
      </c>
      <c r="R105">
        <v>30000</v>
      </c>
    </row>
    <row r="106" spans="1:90" x14ac:dyDescent="0.35">
      <c r="A106" t="s">
        <v>1439</v>
      </c>
      <c r="B106" t="s">
        <v>1114</v>
      </c>
      <c r="C106" t="s">
        <v>1402</v>
      </c>
      <c r="D106" t="s">
        <v>1119</v>
      </c>
      <c r="E106" t="s">
        <v>1403</v>
      </c>
      <c r="F106">
        <v>1000</v>
      </c>
      <c r="G106">
        <v>2500</v>
      </c>
      <c r="H106">
        <v>4000</v>
      </c>
      <c r="T106">
        <v>6500</v>
      </c>
      <c r="U106">
        <v>5000</v>
      </c>
      <c r="V106">
        <v>2000</v>
      </c>
      <c r="W106">
        <v>125</v>
      </c>
      <c r="X106">
        <v>750</v>
      </c>
      <c r="Y106">
        <v>1000</v>
      </c>
      <c r="Z106">
        <v>1500</v>
      </c>
      <c r="AA106">
        <v>2000</v>
      </c>
      <c r="AF106">
        <v>5000</v>
      </c>
    </row>
    <row r="107" spans="1:90" x14ac:dyDescent="0.35">
      <c r="A107" t="s">
        <v>1447</v>
      </c>
      <c r="B107" t="s">
        <v>1114</v>
      </c>
      <c r="C107" t="s">
        <v>1402</v>
      </c>
      <c r="D107" t="s">
        <v>1119</v>
      </c>
      <c r="E107" t="s">
        <v>1403</v>
      </c>
      <c r="AD107">
        <v>2000</v>
      </c>
    </row>
    <row r="108" spans="1:90" x14ac:dyDescent="0.35">
      <c r="A108" t="s">
        <v>1448</v>
      </c>
      <c r="B108" t="s">
        <v>1114</v>
      </c>
      <c r="C108" t="s">
        <v>1402</v>
      </c>
      <c r="D108" t="s">
        <v>1119</v>
      </c>
      <c r="E108" t="s">
        <v>1403</v>
      </c>
      <c r="O108">
        <v>6000</v>
      </c>
      <c r="P108">
        <v>100</v>
      </c>
    </row>
    <row r="109" spans="1:90" x14ac:dyDescent="0.35">
      <c r="A109" t="s">
        <v>1449</v>
      </c>
      <c r="B109" t="s">
        <v>1114</v>
      </c>
      <c r="C109" t="s">
        <v>1402</v>
      </c>
      <c r="D109" t="s">
        <v>1119</v>
      </c>
      <c r="E109" t="s">
        <v>1403</v>
      </c>
      <c r="AF109">
        <v>5000</v>
      </c>
    </row>
    <row r="110" spans="1:90" x14ac:dyDescent="0.35">
      <c r="A110" t="s">
        <v>1451</v>
      </c>
      <c r="B110" t="s">
        <v>1114</v>
      </c>
      <c r="C110" t="s">
        <v>1402</v>
      </c>
      <c r="D110" t="s">
        <v>1119</v>
      </c>
      <c r="E110" t="s">
        <v>1403</v>
      </c>
      <c r="K110">
        <v>5000</v>
      </c>
      <c r="L110">
        <v>10000</v>
      </c>
      <c r="M110">
        <v>1000</v>
      </c>
      <c r="N110">
        <v>2000</v>
      </c>
    </row>
    <row r="111" spans="1:90" x14ac:dyDescent="0.35">
      <c r="A111" t="s">
        <v>1454</v>
      </c>
      <c r="B111" t="s">
        <v>1114</v>
      </c>
      <c r="C111" t="s">
        <v>1402</v>
      </c>
      <c r="D111" t="s">
        <v>1119</v>
      </c>
      <c r="E111" t="s">
        <v>1403</v>
      </c>
      <c r="K111">
        <v>5000</v>
      </c>
      <c r="L111">
        <v>11000</v>
      </c>
      <c r="N111">
        <v>1750</v>
      </c>
      <c r="R111">
        <v>27000</v>
      </c>
      <c r="S111">
        <v>35000</v>
      </c>
      <c r="AE111">
        <v>2000</v>
      </c>
    </row>
    <row r="112" spans="1:90" x14ac:dyDescent="0.35">
      <c r="A112" t="s">
        <v>1458</v>
      </c>
      <c r="B112" t="s">
        <v>1114</v>
      </c>
      <c r="C112" t="s">
        <v>1402</v>
      </c>
      <c r="D112" t="s">
        <v>1119</v>
      </c>
      <c r="E112" t="s">
        <v>1403</v>
      </c>
      <c r="I112">
        <v>450</v>
      </c>
      <c r="J112">
        <v>275</v>
      </c>
    </row>
    <row r="113" spans="1:90" x14ac:dyDescent="0.35">
      <c r="A113" t="s">
        <v>1460</v>
      </c>
      <c r="B113" t="s">
        <v>1114</v>
      </c>
      <c r="C113" t="s">
        <v>1402</v>
      </c>
      <c r="D113" t="s">
        <v>1119</v>
      </c>
      <c r="E113" t="s">
        <v>1403</v>
      </c>
      <c r="AE113">
        <v>1500</v>
      </c>
    </row>
    <row r="114" spans="1:90" x14ac:dyDescent="0.35">
      <c r="A114" t="s">
        <v>1462</v>
      </c>
      <c r="B114" t="s">
        <v>1114</v>
      </c>
      <c r="C114" t="s">
        <v>1402</v>
      </c>
      <c r="D114" t="s">
        <v>1119</v>
      </c>
      <c r="E114" t="s">
        <v>1403</v>
      </c>
      <c r="J114">
        <v>300</v>
      </c>
    </row>
    <row r="115" spans="1:90" x14ac:dyDescent="0.35">
      <c r="A115" t="s">
        <v>1468</v>
      </c>
      <c r="B115" t="s">
        <v>1114</v>
      </c>
      <c r="C115" t="s">
        <v>1402</v>
      </c>
      <c r="D115" t="s">
        <v>1119</v>
      </c>
      <c r="E115" t="s">
        <v>1403</v>
      </c>
      <c r="K115">
        <v>6000</v>
      </c>
      <c r="AB115">
        <v>3500</v>
      </c>
      <c r="AC115">
        <v>2500</v>
      </c>
      <c r="AD115">
        <v>2500</v>
      </c>
      <c r="AG115">
        <v>300</v>
      </c>
    </row>
    <row r="116" spans="1:90" x14ac:dyDescent="0.35">
      <c r="A116" t="s">
        <v>1471</v>
      </c>
      <c r="B116" t="s">
        <v>1114</v>
      </c>
      <c r="C116" t="s">
        <v>1402</v>
      </c>
      <c r="D116" t="s">
        <v>1119</v>
      </c>
      <c r="E116" t="s">
        <v>1403</v>
      </c>
      <c r="F116">
        <v>1000</v>
      </c>
      <c r="G116">
        <v>3500</v>
      </c>
      <c r="T116">
        <v>6000</v>
      </c>
      <c r="U116">
        <v>5000</v>
      </c>
      <c r="V116">
        <v>1500</v>
      </c>
      <c r="W116">
        <v>125</v>
      </c>
      <c r="Z116">
        <v>1000</v>
      </c>
      <c r="AA116">
        <v>1500</v>
      </c>
      <c r="AB116">
        <v>3500</v>
      </c>
    </row>
    <row r="117" spans="1:90" x14ac:dyDescent="0.35">
      <c r="A117" t="s">
        <v>1473</v>
      </c>
      <c r="B117" t="s">
        <v>1114</v>
      </c>
      <c r="C117" t="s">
        <v>1402</v>
      </c>
      <c r="D117" t="s">
        <v>1119</v>
      </c>
      <c r="E117" t="s">
        <v>1403</v>
      </c>
      <c r="I117">
        <v>450</v>
      </c>
      <c r="J117">
        <v>275</v>
      </c>
    </row>
    <row r="118" spans="1:90" x14ac:dyDescent="0.35">
      <c r="A118" t="s">
        <v>1475</v>
      </c>
      <c r="B118" t="s">
        <v>1114</v>
      </c>
      <c r="C118" t="s">
        <v>1402</v>
      </c>
      <c r="D118" t="s">
        <v>1119</v>
      </c>
      <c r="E118" t="s">
        <v>1403</v>
      </c>
      <c r="F118">
        <v>1000</v>
      </c>
      <c r="G118">
        <v>4000</v>
      </c>
      <c r="H118">
        <v>4000</v>
      </c>
      <c r="K118">
        <v>4000</v>
      </c>
      <c r="T118">
        <v>7000</v>
      </c>
      <c r="U118">
        <v>5500</v>
      </c>
      <c r="V118">
        <v>2500</v>
      </c>
      <c r="W118">
        <v>150</v>
      </c>
      <c r="X118">
        <v>1000</v>
      </c>
      <c r="Y118">
        <v>1500</v>
      </c>
      <c r="Z118">
        <v>2000</v>
      </c>
      <c r="AA118">
        <v>1500</v>
      </c>
      <c r="AB118">
        <v>3000</v>
      </c>
      <c r="AC118">
        <v>2000</v>
      </c>
      <c r="AD118">
        <v>2000</v>
      </c>
      <c r="AE118">
        <v>3000</v>
      </c>
      <c r="AF118">
        <v>5000</v>
      </c>
      <c r="AG118">
        <v>300</v>
      </c>
    </row>
    <row r="119" spans="1:90" x14ac:dyDescent="0.35">
      <c r="A119" t="s">
        <v>1477</v>
      </c>
      <c r="B119" t="s">
        <v>1114</v>
      </c>
      <c r="C119" t="s">
        <v>1402</v>
      </c>
      <c r="D119" t="s">
        <v>1119</v>
      </c>
      <c r="E119" t="s">
        <v>1403</v>
      </c>
      <c r="AE119">
        <v>1500</v>
      </c>
    </row>
    <row r="120" spans="1:90" x14ac:dyDescent="0.35">
      <c r="A120" t="s">
        <v>1478</v>
      </c>
      <c r="B120" t="s">
        <v>1114</v>
      </c>
      <c r="C120" t="s">
        <v>1402</v>
      </c>
      <c r="D120" t="s">
        <v>1119</v>
      </c>
      <c r="E120" t="s">
        <v>1403</v>
      </c>
      <c r="AB120">
        <v>2750</v>
      </c>
      <c r="AC120">
        <v>2000</v>
      </c>
      <c r="AD120">
        <v>1750</v>
      </c>
    </row>
    <row r="121" spans="1:90" x14ac:dyDescent="0.35">
      <c r="A121" t="s">
        <v>1483</v>
      </c>
      <c r="B121" t="s">
        <v>1114</v>
      </c>
      <c r="C121" t="s">
        <v>1402</v>
      </c>
      <c r="D121" t="s">
        <v>1119</v>
      </c>
      <c r="E121" t="s">
        <v>1403</v>
      </c>
      <c r="CL121">
        <v>500</v>
      </c>
    </row>
    <row r="122" spans="1:90" x14ac:dyDescent="0.35">
      <c r="A122" t="s">
        <v>1485</v>
      </c>
      <c r="B122" t="s">
        <v>1114</v>
      </c>
      <c r="C122" t="s">
        <v>1402</v>
      </c>
      <c r="D122" t="s">
        <v>1119</v>
      </c>
      <c r="E122" t="s">
        <v>1403</v>
      </c>
      <c r="K122">
        <v>4000</v>
      </c>
      <c r="L122">
        <v>10000</v>
      </c>
      <c r="AG122">
        <v>200</v>
      </c>
    </row>
    <row r="123" spans="1:90" s="90" customFormat="1" x14ac:dyDescent="0.35">
      <c r="A123" s="90" t="s">
        <v>1486</v>
      </c>
      <c r="B123" s="90" t="s">
        <v>1488</v>
      </c>
      <c r="C123" s="90" t="s">
        <v>1491</v>
      </c>
      <c r="D123" s="90" t="s">
        <v>1492</v>
      </c>
      <c r="E123" s="90" t="s">
        <v>1493</v>
      </c>
      <c r="R123" s="90">
        <v>15750</v>
      </c>
      <c r="S123" s="90">
        <v>22500</v>
      </c>
    </row>
    <row r="124" spans="1:90" s="90" customFormat="1" x14ac:dyDescent="0.35">
      <c r="A124" s="90" t="s">
        <v>1495</v>
      </c>
      <c r="B124" s="90" t="s">
        <v>1488</v>
      </c>
      <c r="C124" s="90" t="s">
        <v>1491</v>
      </c>
      <c r="D124" s="90" t="s">
        <v>1492</v>
      </c>
      <c r="E124" s="90" t="s">
        <v>1493</v>
      </c>
      <c r="F124" s="90">
        <v>2500</v>
      </c>
      <c r="I124" s="90">
        <v>500</v>
      </c>
      <c r="J124" s="90">
        <v>300</v>
      </c>
      <c r="K124" s="90">
        <v>5000</v>
      </c>
      <c r="L124" s="90">
        <v>4500</v>
      </c>
      <c r="W124" s="90">
        <v>200</v>
      </c>
      <c r="AA124" s="90">
        <v>3000</v>
      </c>
      <c r="AB124" s="90">
        <v>3500</v>
      </c>
      <c r="AC124" s="90">
        <v>2000</v>
      </c>
      <c r="AG124" s="90">
        <v>250</v>
      </c>
    </row>
    <row r="125" spans="1:90" s="90" customFormat="1" x14ac:dyDescent="0.35">
      <c r="A125" s="90" t="s">
        <v>1501</v>
      </c>
      <c r="B125" s="90" t="s">
        <v>1488</v>
      </c>
      <c r="C125" s="90" t="s">
        <v>1491</v>
      </c>
      <c r="D125" s="90" t="s">
        <v>1492</v>
      </c>
      <c r="E125" s="90" t="s">
        <v>1493</v>
      </c>
      <c r="F125" s="90">
        <v>1000</v>
      </c>
      <c r="W125" s="90">
        <v>125</v>
      </c>
      <c r="AA125" s="90">
        <v>1500</v>
      </c>
      <c r="AB125" s="90">
        <v>3000</v>
      </c>
      <c r="AC125" s="90">
        <v>2000</v>
      </c>
    </row>
    <row r="126" spans="1:90" s="90" customFormat="1" x14ac:dyDescent="0.35">
      <c r="A126" s="90" t="s">
        <v>1503</v>
      </c>
      <c r="B126" s="90" t="s">
        <v>1488</v>
      </c>
      <c r="C126" s="90" t="s">
        <v>1491</v>
      </c>
      <c r="D126" s="90" t="s">
        <v>1492</v>
      </c>
      <c r="E126" s="90" t="s">
        <v>1493</v>
      </c>
      <c r="R126" s="90">
        <v>15750</v>
      </c>
      <c r="S126" s="90">
        <v>22500</v>
      </c>
    </row>
    <row r="127" spans="1:90" s="90" customFormat="1" x14ac:dyDescent="0.35">
      <c r="A127" s="90" t="s">
        <v>1505</v>
      </c>
      <c r="B127" s="90" t="s">
        <v>1488</v>
      </c>
      <c r="C127" s="90" t="s">
        <v>1491</v>
      </c>
      <c r="D127" s="90" t="s">
        <v>1492</v>
      </c>
      <c r="E127" s="90" t="s">
        <v>1493</v>
      </c>
      <c r="I127" s="90">
        <v>375</v>
      </c>
      <c r="J127" s="90">
        <v>265</v>
      </c>
    </row>
    <row r="128" spans="1:90" s="90" customFormat="1" x14ac:dyDescent="0.35">
      <c r="A128" s="90" t="s">
        <v>1506</v>
      </c>
      <c r="B128" s="90" t="s">
        <v>1488</v>
      </c>
      <c r="C128" s="90" t="s">
        <v>1491</v>
      </c>
      <c r="D128" s="90" t="s">
        <v>1492</v>
      </c>
      <c r="E128" s="90" t="s">
        <v>1493</v>
      </c>
      <c r="I128" s="90">
        <v>500</v>
      </c>
      <c r="J128" s="90">
        <v>300</v>
      </c>
    </row>
    <row r="129" spans="1:90" s="90" customFormat="1" x14ac:dyDescent="0.35">
      <c r="A129" s="90" t="s">
        <v>1508</v>
      </c>
      <c r="B129" s="90" t="s">
        <v>1488</v>
      </c>
      <c r="C129" s="90" t="s">
        <v>1491</v>
      </c>
      <c r="D129" s="90" t="s">
        <v>1492</v>
      </c>
      <c r="E129" s="90" t="s">
        <v>1493</v>
      </c>
      <c r="I129" s="90">
        <v>500</v>
      </c>
      <c r="J129" s="90">
        <v>250</v>
      </c>
      <c r="AE129" s="90">
        <v>500</v>
      </c>
    </row>
    <row r="130" spans="1:90" s="90" customFormat="1" x14ac:dyDescent="0.35">
      <c r="A130" s="90" t="s">
        <v>1510</v>
      </c>
      <c r="B130" s="90" t="s">
        <v>1488</v>
      </c>
      <c r="C130" s="90" t="s">
        <v>1491</v>
      </c>
      <c r="D130" s="90" t="s">
        <v>1492</v>
      </c>
      <c r="E130" s="90" t="s">
        <v>1493</v>
      </c>
      <c r="R130" s="90">
        <v>15750</v>
      </c>
      <c r="S130" s="90">
        <v>22500</v>
      </c>
    </row>
    <row r="131" spans="1:90" s="90" customFormat="1" x14ac:dyDescent="0.35">
      <c r="A131" s="90" t="s">
        <v>1512</v>
      </c>
      <c r="B131" s="90" t="s">
        <v>1488</v>
      </c>
      <c r="C131" s="90" t="s">
        <v>1491</v>
      </c>
      <c r="D131" s="90" t="s">
        <v>1492</v>
      </c>
      <c r="E131" s="90" t="s">
        <v>1493</v>
      </c>
      <c r="O131" s="90">
        <v>5000</v>
      </c>
      <c r="P131" s="90">
        <v>100</v>
      </c>
      <c r="CL131" s="90">
        <v>1000</v>
      </c>
    </row>
    <row r="132" spans="1:90" s="90" customFormat="1" x14ac:dyDescent="0.35">
      <c r="A132" s="90" t="s">
        <v>1513</v>
      </c>
      <c r="B132" s="90" t="s">
        <v>1488</v>
      </c>
      <c r="C132" s="90" t="s">
        <v>1491</v>
      </c>
      <c r="D132" s="90" t="s">
        <v>1492</v>
      </c>
      <c r="E132" s="90" t="s">
        <v>1493</v>
      </c>
      <c r="V132" s="90">
        <v>450</v>
      </c>
      <c r="W132" s="90">
        <v>200</v>
      </c>
      <c r="Y132" s="90">
        <v>1500</v>
      </c>
      <c r="Z132" s="90">
        <v>2000</v>
      </c>
      <c r="AE132" s="90">
        <v>1500</v>
      </c>
    </row>
    <row r="133" spans="1:90" s="90" customFormat="1" x14ac:dyDescent="0.35">
      <c r="A133" s="90" t="s">
        <v>1516</v>
      </c>
      <c r="B133" s="90" t="s">
        <v>1488</v>
      </c>
      <c r="C133" s="90" t="s">
        <v>1491</v>
      </c>
      <c r="D133" s="90" t="s">
        <v>1492</v>
      </c>
      <c r="E133" s="90" t="s">
        <v>1493</v>
      </c>
      <c r="K133" s="90">
        <v>5000</v>
      </c>
      <c r="V133" s="90">
        <v>500</v>
      </c>
      <c r="W133" s="90">
        <v>200</v>
      </c>
      <c r="Y133" s="90">
        <v>1250</v>
      </c>
      <c r="Z133" s="90">
        <v>1750</v>
      </c>
    </row>
    <row r="134" spans="1:90" s="90" customFormat="1" x14ac:dyDescent="0.35">
      <c r="A134" s="90" t="s">
        <v>1519</v>
      </c>
      <c r="B134" s="90" t="s">
        <v>1488</v>
      </c>
      <c r="C134" s="90" t="s">
        <v>1491</v>
      </c>
      <c r="D134" s="90" t="s">
        <v>1492</v>
      </c>
      <c r="E134" s="90" t="s">
        <v>1493</v>
      </c>
      <c r="T134" s="90">
        <v>7000</v>
      </c>
      <c r="U134" s="90">
        <v>6000</v>
      </c>
    </row>
    <row r="135" spans="1:90" s="90" customFormat="1" x14ac:dyDescent="0.35">
      <c r="A135" s="90" t="s">
        <v>1521</v>
      </c>
      <c r="B135" s="90" t="s">
        <v>1488</v>
      </c>
      <c r="C135" s="90" t="s">
        <v>1491</v>
      </c>
      <c r="D135" s="90" t="s">
        <v>1492</v>
      </c>
      <c r="E135" s="90" t="s">
        <v>1493</v>
      </c>
      <c r="O135" s="90">
        <v>7000</v>
      </c>
      <c r="P135" s="90">
        <v>100</v>
      </c>
    </row>
    <row r="136" spans="1:90" s="90" customFormat="1" x14ac:dyDescent="0.35">
      <c r="A136" s="90" t="s">
        <v>1522</v>
      </c>
      <c r="B136" s="90" t="s">
        <v>1488</v>
      </c>
      <c r="C136" s="90" t="s">
        <v>1491</v>
      </c>
      <c r="D136" s="90" t="s">
        <v>1492</v>
      </c>
      <c r="E136" s="90" t="s">
        <v>1493</v>
      </c>
      <c r="CL136" s="90">
        <v>500</v>
      </c>
    </row>
    <row r="137" spans="1:90" s="90" customFormat="1" x14ac:dyDescent="0.35">
      <c r="A137" s="90" t="s">
        <v>1523</v>
      </c>
      <c r="B137" s="90" t="s">
        <v>1488</v>
      </c>
      <c r="C137" s="90" t="s">
        <v>1491</v>
      </c>
      <c r="D137" s="90" t="s">
        <v>1492</v>
      </c>
      <c r="E137" s="90" t="s">
        <v>1493</v>
      </c>
      <c r="O137" s="90">
        <v>6500</v>
      </c>
      <c r="P137" s="90">
        <v>100</v>
      </c>
      <c r="CL137" s="90">
        <v>1000</v>
      </c>
    </row>
    <row r="138" spans="1:90" s="90" customFormat="1" x14ac:dyDescent="0.35">
      <c r="A138" s="90" t="s">
        <v>1525</v>
      </c>
      <c r="B138" s="90" t="s">
        <v>1488</v>
      </c>
      <c r="C138" s="90" t="s">
        <v>1491</v>
      </c>
      <c r="D138" s="90" t="s">
        <v>1492</v>
      </c>
      <c r="E138" s="90" t="s">
        <v>1493</v>
      </c>
      <c r="O138" s="90">
        <v>6500</v>
      </c>
    </row>
    <row r="139" spans="1:90" s="90" customFormat="1" x14ac:dyDescent="0.35">
      <c r="A139" s="90" t="s">
        <v>1526</v>
      </c>
      <c r="B139" s="90" t="s">
        <v>1488</v>
      </c>
      <c r="C139" s="90" t="s">
        <v>1491</v>
      </c>
      <c r="D139" s="90" t="s">
        <v>1492</v>
      </c>
      <c r="E139" s="90" t="s">
        <v>1493</v>
      </c>
      <c r="K139" s="90">
        <v>5000</v>
      </c>
      <c r="M139" s="90">
        <v>1000</v>
      </c>
      <c r="N139" s="90">
        <v>2500</v>
      </c>
    </row>
    <row r="140" spans="1:90" s="90" customFormat="1" x14ac:dyDescent="0.35">
      <c r="A140" s="90" t="s">
        <v>1529</v>
      </c>
      <c r="B140" s="90" t="s">
        <v>1488</v>
      </c>
      <c r="C140" s="90" t="s">
        <v>1491</v>
      </c>
      <c r="D140" s="90" t="s">
        <v>1492</v>
      </c>
      <c r="E140" s="90" t="s">
        <v>1493</v>
      </c>
      <c r="K140" s="90">
        <v>4500</v>
      </c>
      <c r="L140" s="90">
        <v>5250</v>
      </c>
      <c r="M140" s="90">
        <v>1500</v>
      </c>
      <c r="N140" s="90">
        <v>3000</v>
      </c>
    </row>
    <row r="141" spans="1:90" s="90" customFormat="1" x14ac:dyDescent="0.35">
      <c r="A141" s="90" t="s">
        <v>1532</v>
      </c>
      <c r="B141" s="90" t="s">
        <v>1488</v>
      </c>
      <c r="C141" s="90" t="s">
        <v>1491</v>
      </c>
      <c r="D141" s="90" t="s">
        <v>1492</v>
      </c>
      <c r="E141" s="90" t="s">
        <v>1493</v>
      </c>
      <c r="M141" s="90">
        <v>1000</v>
      </c>
      <c r="N141" s="90">
        <v>2500</v>
      </c>
    </row>
    <row r="142" spans="1:90" s="90" customFormat="1" x14ac:dyDescent="0.35">
      <c r="A142" s="90" t="s">
        <v>1533</v>
      </c>
      <c r="B142" s="90" t="s">
        <v>1488</v>
      </c>
      <c r="C142" s="90" t="s">
        <v>1491</v>
      </c>
      <c r="D142" s="90" t="s">
        <v>1492</v>
      </c>
      <c r="E142" s="90" t="s">
        <v>1493</v>
      </c>
      <c r="V142" s="90">
        <v>500</v>
      </c>
      <c r="Y142" s="90">
        <v>2500</v>
      </c>
      <c r="Z142" s="90">
        <v>3000</v>
      </c>
    </row>
    <row r="143" spans="1:90" s="90" customFormat="1" x14ac:dyDescent="0.35">
      <c r="A143" s="90" t="s">
        <v>1535</v>
      </c>
      <c r="B143" s="90" t="s">
        <v>1488</v>
      </c>
      <c r="C143" s="90" t="s">
        <v>1491</v>
      </c>
      <c r="D143" s="90" t="s">
        <v>1492</v>
      </c>
      <c r="E143" s="90" t="s">
        <v>1493</v>
      </c>
      <c r="T143" s="90">
        <v>7500</v>
      </c>
      <c r="U143" s="90">
        <v>6500</v>
      </c>
    </row>
    <row r="144" spans="1:90" s="90" customFormat="1" x14ac:dyDescent="0.35">
      <c r="A144" s="90" t="s">
        <v>1538</v>
      </c>
      <c r="B144" s="90" t="s">
        <v>1488</v>
      </c>
      <c r="C144" s="90" t="s">
        <v>1491</v>
      </c>
      <c r="D144" s="90" t="s">
        <v>1492</v>
      </c>
      <c r="E144" s="90" t="s">
        <v>1493</v>
      </c>
      <c r="AF144" s="90">
        <v>5000</v>
      </c>
    </row>
    <row r="145" spans="1:90" s="90" customFormat="1" x14ac:dyDescent="0.35">
      <c r="A145" s="90" t="s">
        <v>1539</v>
      </c>
      <c r="B145" s="90" t="s">
        <v>1488</v>
      </c>
      <c r="C145" s="90" t="s">
        <v>1491</v>
      </c>
      <c r="D145" s="90" t="s">
        <v>1492</v>
      </c>
      <c r="E145" s="90" t="s">
        <v>1493</v>
      </c>
      <c r="AF145" s="90">
        <v>4500</v>
      </c>
    </row>
    <row r="146" spans="1:90" s="90" customFormat="1" x14ac:dyDescent="0.35">
      <c r="A146" s="90" t="s">
        <v>1540</v>
      </c>
      <c r="B146" s="90" t="s">
        <v>1488</v>
      </c>
      <c r="C146" s="90" t="s">
        <v>1491</v>
      </c>
      <c r="D146" s="90" t="s">
        <v>1492</v>
      </c>
      <c r="E146" s="90" t="s">
        <v>1493</v>
      </c>
      <c r="AF146" s="90">
        <v>5000</v>
      </c>
    </row>
    <row r="147" spans="1:90" s="90" customFormat="1" x14ac:dyDescent="0.35">
      <c r="A147" s="90" t="s">
        <v>1541</v>
      </c>
      <c r="B147" s="90" t="s">
        <v>1488</v>
      </c>
      <c r="C147" s="90" t="s">
        <v>1491</v>
      </c>
      <c r="D147" s="90" t="s">
        <v>1492</v>
      </c>
      <c r="E147" s="90" t="s">
        <v>1493</v>
      </c>
      <c r="T147" s="90">
        <v>8000</v>
      </c>
      <c r="U147" s="90">
        <v>7000</v>
      </c>
    </row>
    <row r="148" spans="1:90" x14ac:dyDescent="0.35">
      <c r="A148" t="s">
        <v>1543</v>
      </c>
      <c r="B148" t="s">
        <v>1545</v>
      </c>
      <c r="C148" t="s">
        <v>1548</v>
      </c>
      <c r="D148" t="s">
        <v>1549</v>
      </c>
      <c r="E148" t="s">
        <v>1550</v>
      </c>
      <c r="F148">
        <v>1000</v>
      </c>
      <c r="K148">
        <v>5000</v>
      </c>
      <c r="T148">
        <v>7000</v>
      </c>
      <c r="U148">
        <v>5500</v>
      </c>
      <c r="V148">
        <v>400</v>
      </c>
      <c r="W148">
        <v>125</v>
      </c>
      <c r="X148">
        <v>600</v>
      </c>
      <c r="Y148">
        <v>1000</v>
      </c>
      <c r="Z148">
        <v>1250</v>
      </c>
      <c r="AA148">
        <v>2500</v>
      </c>
      <c r="AB148">
        <v>3000</v>
      </c>
      <c r="AC148">
        <v>2500</v>
      </c>
      <c r="AD148">
        <v>3000</v>
      </c>
      <c r="AF148">
        <v>2250</v>
      </c>
    </row>
    <row r="149" spans="1:90" x14ac:dyDescent="0.35">
      <c r="A149" t="s">
        <v>1554</v>
      </c>
      <c r="B149" t="s">
        <v>1545</v>
      </c>
      <c r="C149" t="s">
        <v>1548</v>
      </c>
      <c r="D149" t="s">
        <v>1549</v>
      </c>
      <c r="E149" t="s">
        <v>1550</v>
      </c>
    </row>
    <row r="150" spans="1:90" x14ac:dyDescent="0.35">
      <c r="A150" t="s">
        <v>1556</v>
      </c>
      <c r="B150" t="s">
        <v>1545</v>
      </c>
      <c r="C150" t="s">
        <v>1548</v>
      </c>
      <c r="D150" t="s">
        <v>1549</v>
      </c>
      <c r="E150" t="s">
        <v>1550</v>
      </c>
      <c r="P150">
        <v>100</v>
      </c>
      <c r="CL150">
        <v>200</v>
      </c>
    </row>
    <row r="151" spans="1:90" x14ac:dyDescent="0.35">
      <c r="A151" t="s">
        <v>1559</v>
      </c>
      <c r="B151" t="s">
        <v>1545</v>
      </c>
      <c r="C151" t="s">
        <v>1548</v>
      </c>
      <c r="D151" t="s">
        <v>1549</v>
      </c>
      <c r="E151" t="s">
        <v>1550</v>
      </c>
      <c r="F151">
        <v>1000</v>
      </c>
      <c r="V151">
        <v>500</v>
      </c>
      <c r="W151">
        <v>125</v>
      </c>
      <c r="X151">
        <v>500</v>
      </c>
      <c r="Y151">
        <v>750</v>
      </c>
      <c r="Z151">
        <v>1100</v>
      </c>
      <c r="AA151">
        <v>2000</v>
      </c>
      <c r="AB151">
        <v>3000</v>
      </c>
      <c r="AC151">
        <v>2500</v>
      </c>
      <c r="AF151">
        <v>2250</v>
      </c>
    </row>
    <row r="152" spans="1:90" x14ac:dyDescent="0.35">
      <c r="A152" t="s">
        <v>1562</v>
      </c>
      <c r="B152" t="s">
        <v>1545</v>
      </c>
      <c r="C152" t="s">
        <v>1548</v>
      </c>
      <c r="D152" t="s">
        <v>1549</v>
      </c>
      <c r="E152" t="s">
        <v>1550</v>
      </c>
      <c r="I152">
        <v>450</v>
      </c>
      <c r="J152">
        <v>300</v>
      </c>
      <c r="AG152">
        <v>250</v>
      </c>
    </row>
    <row r="153" spans="1:90" x14ac:dyDescent="0.35">
      <c r="A153" t="s">
        <v>1564</v>
      </c>
      <c r="B153" t="s">
        <v>1545</v>
      </c>
      <c r="C153" t="s">
        <v>1548</v>
      </c>
      <c r="D153" t="s">
        <v>1549</v>
      </c>
      <c r="E153" t="s">
        <v>1550</v>
      </c>
      <c r="I153">
        <v>450</v>
      </c>
      <c r="J153">
        <v>250</v>
      </c>
      <c r="M153">
        <v>1000</v>
      </c>
      <c r="N153">
        <v>2000</v>
      </c>
      <c r="O153">
        <v>5000</v>
      </c>
      <c r="P153">
        <v>100</v>
      </c>
      <c r="AE153">
        <v>1500</v>
      </c>
    </row>
    <row r="154" spans="1:90" x14ac:dyDescent="0.35">
      <c r="A154" t="s">
        <v>1568</v>
      </c>
      <c r="B154" t="s">
        <v>1545</v>
      </c>
      <c r="C154" t="s">
        <v>1548</v>
      </c>
      <c r="D154" t="s">
        <v>1549</v>
      </c>
      <c r="E154" t="s">
        <v>1550</v>
      </c>
      <c r="AC154">
        <v>2500</v>
      </c>
      <c r="AD154">
        <v>3000</v>
      </c>
      <c r="AF154">
        <v>2250</v>
      </c>
    </row>
    <row r="155" spans="1:90" x14ac:dyDescent="0.35">
      <c r="A155" t="s">
        <v>1570</v>
      </c>
      <c r="B155" t="s">
        <v>1545</v>
      </c>
      <c r="C155" t="s">
        <v>1548</v>
      </c>
      <c r="D155" t="s">
        <v>1549</v>
      </c>
      <c r="E155" t="s">
        <v>1550</v>
      </c>
      <c r="K155">
        <v>5000</v>
      </c>
      <c r="M155">
        <v>1000</v>
      </c>
      <c r="N155">
        <v>2000</v>
      </c>
      <c r="AE155">
        <v>1500</v>
      </c>
      <c r="AG155">
        <v>225</v>
      </c>
    </row>
    <row r="156" spans="1:90" x14ac:dyDescent="0.35">
      <c r="A156" t="s">
        <v>1574</v>
      </c>
      <c r="B156" t="s">
        <v>1545</v>
      </c>
      <c r="C156" t="s">
        <v>1548</v>
      </c>
      <c r="D156" t="s">
        <v>1549</v>
      </c>
      <c r="E156" t="s">
        <v>1550</v>
      </c>
      <c r="F156">
        <v>1000</v>
      </c>
      <c r="J156">
        <v>300</v>
      </c>
      <c r="T156">
        <v>8500</v>
      </c>
      <c r="U156">
        <v>6000</v>
      </c>
      <c r="V156">
        <v>300</v>
      </c>
      <c r="W156">
        <v>125</v>
      </c>
      <c r="AA156">
        <v>1500</v>
      </c>
      <c r="AB156">
        <v>3000</v>
      </c>
    </row>
    <row r="157" spans="1:90" x14ac:dyDescent="0.35">
      <c r="A157" t="s">
        <v>1576</v>
      </c>
      <c r="B157" t="s">
        <v>1545</v>
      </c>
      <c r="C157" t="s">
        <v>1548</v>
      </c>
      <c r="D157" t="s">
        <v>1549</v>
      </c>
      <c r="E157" t="s">
        <v>1550</v>
      </c>
      <c r="O157">
        <v>4000</v>
      </c>
      <c r="P157">
        <v>100</v>
      </c>
      <c r="CL157">
        <v>500</v>
      </c>
    </row>
    <row r="158" spans="1:90" x14ac:dyDescent="0.35">
      <c r="A158" t="s">
        <v>1580</v>
      </c>
      <c r="B158" t="s">
        <v>1545</v>
      </c>
      <c r="C158" t="s">
        <v>1548</v>
      </c>
      <c r="D158" t="s">
        <v>1549</v>
      </c>
      <c r="E158" t="s">
        <v>1550</v>
      </c>
      <c r="F158">
        <v>1100</v>
      </c>
      <c r="T158">
        <v>7000</v>
      </c>
      <c r="U158">
        <v>5000</v>
      </c>
      <c r="V158">
        <v>400</v>
      </c>
      <c r="W158">
        <v>100</v>
      </c>
      <c r="X158">
        <v>500</v>
      </c>
      <c r="Y158">
        <v>750</v>
      </c>
      <c r="Z158">
        <v>1000</v>
      </c>
      <c r="AA158">
        <v>5000</v>
      </c>
      <c r="AB158">
        <v>3000</v>
      </c>
    </row>
    <row r="159" spans="1:90" x14ac:dyDescent="0.35">
      <c r="A159" t="s">
        <v>1582</v>
      </c>
      <c r="B159" t="s">
        <v>1545</v>
      </c>
      <c r="C159" t="s">
        <v>1548</v>
      </c>
      <c r="D159" t="s">
        <v>1549</v>
      </c>
      <c r="E159" t="s">
        <v>1550</v>
      </c>
      <c r="T159">
        <v>8000</v>
      </c>
      <c r="U159">
        <v>5000</v>
      </c>
      <c r="V159">
        <v>500</v>
      </c>
      <c r="W159">
        <v>125</v>
      </c>
      <c r="X159">
        <v>600</v>
      </c>
      <c r="Y159">
        <v>800</v>
      </c>
      <c r="Z159">
        <v>1200</v>
      </c>
      <c r="AA159">
        <v>1500</v>
      </c>
    </row>
    <row r="160" spans="1:90" x14ac:dyDescent="0.35">
      <c r="A160" t="s">
        <v>1583</v>
      </c>
      <c r="B160" t="s">
        <v>1545</v>
      </c>
      <c r="C160" t="s">
        <v>1548</v>
      </c>
      <c r="D160" t="s">
        <v>1549</v>
      </c>
      <c r="E160" t="s">
        <v>1550</v>
      </c>
    </row>
    <row r="161" spans="1:33" x14ac:dyDescent="0.35">
      <c r="A161" t="s">
        <v>1586</v>
      </c>
      <c r="B161" t="s">
        <v>1545</v>
      </c>
      <c r="C161" t="s">
        <v>1548</v>
      </c>
      <c r="D161" t="s">
        <v>1549</v>
      </c>
      <c r="E161" t="s">
        <v>1550</v>
      </c>
      <c r="K161">
        <v>5000</v>
      </c>
      <c r="L161">
        <v>9000</v>
      </c>
      <c r="M161">
        <v>1250</v>
      </c>
      <c r="N161">
        <v>1500</v>
      </c>
      <c r="AG161">
        <v>250</v>
      </c>
    </row>
    <row r="162" spans="1:33" x14ac:dyDescent="0.35">
      <c r="A162" t="s">
        <v>1588</v>
      </c>
      <c r="B162" t="s">
        <v>1545</v>
      </c>
      <c r="C162" t="s">
        <v>1548</v>
      </c>
      <c r="D162" t="s">
        <v>1549</v>
      </c>
      <c r="E162" t="s">
        <v>1550</v>
      </c>
      <c r="K162">
        <v>5000</v>
      </c>
      <c r="M162">
        <v>1500</v>
      </c>
      <c r="N162">
        <v>2000</v>
      </c>
      <c r="AG162">
        <v>250</v>
      </c>
    </row>
    <row r="163" spans="1:33" x14ac:dyDescent="0.35">
      <c r="A163" t="s">
        <v>1591</v>
      </c>
      <c r="B163" t="s">
        <v>1545</v>
      </c>
      <c r="C163" t="s">
        <v>1548</v>
      </c>
      <c r="D163" t="s">
        <v>1549</v>
      </c>
      <c r="E163" t="s">
        <v>1550</v>
      </c>
      <c r="I163">
        <v>450</v>
      </c>
      <c r="J163">
        <v>250</v>
      </c>
      <c r="P163">
        <v>100</v>
      </c>
      <c r="AE163">
        <v>1500</v>
      </c>
    </row>
    <row r="164" spans="1:33" x14ac:dyDescent="0.35">
      <c r="A164" t="s">
        <v>1593</v>
      </c>
      <c r="B164" t="s">
        <v>1545</v>
      </c>
      <c r="C164" t="s">
        <v>1548</v>
      </c>
      <c r="D164" t="s">
        <v>1549</v>
      </c>
      <c r="E164" t="s">
        <v>1550</v>
      </c>
      <c r="R164">
        <v>31000</v>
      </c>
      <c r="S164">
        <v>37500</v>
      </c>
    </row>
    <row r="165" spans="1:33" x14ac:dyDescent="0.35">
      <c r="A165" t="s">
        <v>1595</v>
      </c>
      <c r="B165" t="s">
        <v>1545</v>
      </c>
      <c r="C165" t="s">
        <v>1548</v>
      </c>
      <c r="D165" t="s">
        <v>1549</v>
      </c>
      <c r="E165" t="s">
        <v>1550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3:BF82"/>
  <sheetViews>
    <sheetView topLeftCell="A6" zoomScale="80" zoomScaleNormal="80" workbookViewId="0">
      <selection activeCell="AD71" sqref="AD71"/>
    </sheetView>
  </sheetViews>
  <sheetFormatPr baseColWidth="10" defaultColWidth="11.453125" defaultRowHeight="14.5" x14ac:dyDescent="0.35"/>
  <cols>
    <col min="3" max="3" width="61.81640625" bestFit="1" customWidth="1"/>
    <col min="4" max="4" width="16.1796875" customWidth="1"/>
    <col min="5" max="5" width="11.81640625" bestFit="1" customWidth="1"/>
    <col min="6" max="6" width="14.7265625" customWidth="1"/>
    <col min="7" max="7" width="13.453125" bestFit="1" customWidth="1"/>
    <col min="9" max="9" width="44.81640625" bestFit="1" customWidth="1"/>
    <col min="11" max="11" width="14.26953125" customWidth="1"/>
    <col min="12" max="12" width="44.26953125" style="105" bestFit="1" customWidth="1"/>
    <col min="13" max="13" width="17.1796875" bestFit="1" customWidth="1"/>
    <col min="14" max="14" width="20.54296875" bestFit="1" customWidth="1"/>
    <col min="15" max="16" width="38.1796875" style="105" bestFit="1" customWidth="1"/>
    <col min="17" max="17" width="15.453125" customWidth="1"/>
    <col min="18" max="18" width="18.81640625" customWidth="1"/>
    <col min="19" max="19" width="17.26953125" bestFit="1" customWidth="1"/>
    <col min="20" max="20" width="16.453125" customWidth="1"/>
    <col min="21" max="21" width="16.81640625" bestFit="1" customWidth="1"/>
    <col min="22" max="22" width="16.1796875" customWidth="1"/>
    <col min="23" max="23" width="14.54296875" bestFit="1" customWidth="1"/>
    <col min="34" max="34" width="19.1796875" bestFit="1" customWidth="1"/>
  </cols>
  <sheetData>
    <row r="3" spans="1:31" ht="15.5" x14ac:dyDescent="0.35">
      <c r="A3" s="103" t="s">
        <v>1603</v>
      </c>
      <c r="B3" s="90"/>
      <c r="C3" s="90"/>
      <c r="D3" s="90"/>
      <c r="E3" s="90"/>
      <c r="F3" s="90"/>
      <c r="G3" s="90"/>
    </row>
    <row r="10" spans="1:31" x14ac:dyDescent="0.35">
      <c r="A10" s="6" t="s">
        <v>1604</v>
      </c>
      <c r="B10" s="7"/>
      <c r="C10" s="7"/>
      <c r="D10" s="7"/>
      <c r="E10" s="7"/>
      <c r="F10" s="7"/>
      <c r="G10" s="8"/>
      <c r="H10" s="9"/>
      <c r="I10" s="10"/>
      <c r="J10" s="9"/>
    </row>
    <row r="11" spans="1:31" ht="15" thickBot="1" x14ac:dyDescent="0.4"/>
    <row r="12" spans="1:31" x14ac:dyDescent="0.35">
      <c r="B12" s="5"/>
      <c r="C12" s="5" t="s">
        <v>1605</v>
      </c>
      <c r="D12" s="5" t="s">
        <v>1606</v>
      </c>
      <c r="E12" s="5" t="s">
        <v>1607</v>
      </c>
      <c r="F12" s="5" t="s">
        <v>1608</v>
      </c>
      <c r="G12" s="5" t="s">
        <v>1609</v>
      </c>
      <c r="H12" s="5" t="s">
        <v>1610</v>
      </c>
      <c r="I12" s="5" t="s">
        <v>1611</v>
      </c>
      <c r="J12" s="5" t="s">
        <v>1612</v>
      </c>
      <c r="K12" s="5" t="s">
        <v>1613</v>
      </c>
      <c r="L12" s="106" t="s">
        <v>1614</v>
      </c>
      <c r="M12" s="5" t="s">
        <v>1615</v>
      </c>
      <c r="N12" s="5" t="s">
        <v>1616</v>
      </c>
      <c r="O12" s="106" t="s">
        <v>1617</v>
      </c>
      <c r="P12" s="106" t="s">
        <v>1618</v>
      </c>
      <c r="Q12" s="5" t="s">
        <v>1619</v>
      </c>
      <c r="R12" s="5" t="s">
        <v>1620</v>
      </c>
      <c r="S12" s="5" t="s">
        <v>1621</v>
      </c>
      <c r="T12" s="5" t="s">
        <v>1622</v>
      </c>
      <c r="U12" s="5" t="s">
        <v>1623</v>
      </c>
      <c r="V12" s="5" t="s">
        <v>1624</v>
      </c>
      <c r="W12" s="5" t="s">
        <v>1625</v>
      </c>
      <c r="X12" s="5" t="s">
        <v>1626</v>
      </c>
      <c r="Y12" s="5" t="s">
        <v>1627</v>
      </c>
      <c r="Z12" s="5" t="s">
        <v>1628</v>
      </c>
      <c r="AA12" s="5" t="s">
        <v>1629</v>
      </c>
      <c r="AB12" s="5" t="s">
        <v>1630</v>
      </c>
      <c r="AC12" s="5" t="s">
        <v>1631</v>
      </c>
      <c r="AD12" s="5" t="s">
        <v>1632</v>
      </c>
      <c r="AE12" s="5" t="s">
        <v>1633</v>
      </c>
    </row>
    <row r="13" spans="1:31" x14ac:dyDescent="0.35">
      <c r="A13" s="11" t="s">
        <v>1634</v>
      </c>
      <c r="I13" s="146"/>
    </row>
    <row r="14" spans="1:31" x14ac:dyDescent="0.35">
      <c r="B14" t="s">
        <v>1635</v>
      </c>
      <c r="C14" cm="1">
        <f t="array" ref="C14">MEDIAN(IF(Données_prix!$C:$C="marche_dedougou",IF(Données_prix!F:F&gt;0,Données_prix!F:F)))</f>
        <v>1000</v>
      </c>
      <c r="D14" s="95" t="e" cm="1">
        <f t="array" ref="D14">MEDIAN(IF(Données_prix!$C:$C="marche_dedougou",IF(Données_prix!G:G&gt;0,Données_prix!G:G)))</f>
        <v>#NUM!</v>
      </c>
      <c r="E14" s="95" t="e" cm="1">
        <f t="array" ref="E14">MEDIAN(IF(Données_prix!$C:$C="marche_dedougou",IF(Données_prix!H:H&gt;0,Données_prix!H:H)))</f>
        <v>#NUM!</v>
      </c>
      <c r="F14" cm="1">
        <f t="array" ref="F14">MEDIAN(IF(Données_prix!$C:$C="marche_dedougou",IF(Données_prix!I:I&gt;0,Données_prix!I:I)))</f>
        <v>450</v>
      </c>
      <c r="G14" cm="1">
        <f t="array" ref="G14">MEDIAN(IF(Données_prix!$C:$C="marche_dedougou",IF(Données_prix!J:J&gt;0,Données_prix!J:J)))</f>
        <v>275</v>
      </c>
      <c r="H14" cm="1">
        <f t="array" ref="H14">MEDIAN(IF(Données_prix!$C:$C="marche_dedougou",IF(Données_prix!K:K&gt;0,Données_prix!K:K)))</f>
        <v>5000</v>
      </c>
      <c r="I14" s="95" cm="1">
        <f t="array" ref="I14">MEDIAN(IF(Données_prix!$C:$C="marche_dedougou",IF(Données_prix!L:L&gt;0,Données_prix!L:L)))</f>
        <v>9000</v>
      </c>
      <c r="J14" cm="1">
        <f t="array" ref="J14">MEDIAN(IF(Données_prix!$C:$C="marche_dedougou",IF(Données_prix!M:M&gt;0,Données_prix!M:M)))</f>
        <v>1125</v>
      </c>
      <c r="K14" cm="1">
        <f t="array" ref="K14">MEDIAN(IF(Données_prix!$C:$C="marche_dedougou",IF(Données_prix!N:N&gt;0,Données_prix!N:N)))</f>
        <v>2000</v>
      </c>
      <c r="L14" s="107" cm="1">
        <f t="array" ref="L14">MEDIAN(IF(Données_prix!$C:$C="marche_dedougou",IF(Données_prix!O:O&gt;0,Données_prix!O:O)))</f>
        <v>4500</v>
      </c>
      <c r="M14" cm="1">
        <f t="array" ref="M14">MEDIAN(IF(Données_prix!$C:$C="marche_dedougou",IF(Données_prix!P:P&gt;0,Données_prix!P:P)))</f>
        <v>100</v>
      </c>
      <c r="N14" s="12" t="e" cm="1">
        <f t="array" ref="N14">MEDIAN(IF(Données_prix!$C:$C="marche_dedougou",IF(Données_prix!Q:Q&gt;0,Données_prix!Q:Q)))</f>
        <v>#NUM!</v>
      </c>
      <c r="O14" s="115" cm="1">
        <f t="array" ref="O14">MEDIAN(IF(Données_prix!$C:$C="marche_dedougou",IF(Données_prix!R:R&gt;0,Données_prix!R:R)))</f>
        <v>31000</v>
      </c>
      <c r="P14" s="115" cm="1">
        <f t="array" ref="P14">MEDIAN(IF(Données_prix!$C:$C="marche_dedougou",IF(Données_prix!S:S&gt;0,Données_prix!S:S)))</f>
        <v>37500</v>
      </c>
      <c r="Q14" cm="1">
        <f t="array" ref="Q14">MEDIAN(IF(Données_prix!$C:$C="marche_dedougou",IF(Données_prix!T:T&gt;0,Données_prix!T:T)))</f>
        <v>7500</v>
      </c>
      <c r="R14" cm="1">
        <f t="array" ref="R14">MEDIAN(IF(Données_prix!$C:$C="marche_dedougou",IF(Données_prix!U:U&gt;0,Données_prix!U:U)))</f>
        <v>5250</v>
      </c>
      <c r="S14" cm="1">
        <f t="array" ref="S14">MEDIAN(IF(Données_prix!$C:$C="marche_dedougou",IF(Données_prix!V:V&gt;0,Données_prix!V:V)))</f>
        <v>400</v>
      </c>
      <c r="T14" cm="1">
        <f t="array" ref="T14">MEDIAN(IF(Données_prix!$C:$C="marche_dedougou",IF(Données_prix!W:W&gt;0,Données_prix!W:W)))</f>
        <v>125</v>
      </c>
      <c r="U14" cm="1">
        <f t="array" ref="U14">MEDIAN(IF(Données_prix!$C:$C="marche_dedougou",IF(Données_prix!X:X&gt;0,Données_prix!X:X)))</f>
        <v>550</v>
      </c>
      <c r="V14" cm="1">
        <f t="array" ref="V14">MEDIAN(IF(Données_prix!$C:$C="marche_dedougou",IF(Données_prix!Y:Y&gt;0,Données_prix!Y:Y)))</f>
        <v>775</v>
      </c>
      <c r="W14" cm="1">
        <f t="array" ref="W14">MEDIAN(IF(Données_prix!$C:$C="marche_dedougou",IF(Données_prix!Z:Z&gt;0,Données_prix!Z:Z)))</f>
        <v>1150</v>
      </c>
      <c r="X14" cm="1">
        <f t="array" ref="X14">MEDIAN(IF(Données_prix!$C:$C="marche_dedougou",IF(Données_prix!AA:AA&gt;0,Données_prix!AA:AA)))</f>
        <v>2000</v>
      </c>
      <c r="Y14" cm="1">
        <f t="array" ref="Y14">MEDIAN(IF(Données_prix!$C:$C="marche_dedougou",IF(Données_prix!AB:AB&gt;0,Données_prix!AB:AB)))</f>
        <v>3000</v>
      </c>
      <c r="Z14" cm="1">
        <f t="array" ref="Z14">MEDIAN(IF(Données_prix!$C:$C="marche_dedougou",IF(Données_prix!AC:AC&gt;0,Données_prix!AC:AC)))</f>
        <v>2500</v>
      </c>
      <c r="AA14" s="95" cm="1">
        <f t="array" ref="AA14">MEDIAN(IF(Données_prix!$C:$C="marche_dedougou",IF(Données_prix!AD:AD&gt;0,Données_prix!AD:AD)))</f>
        <v>3000</v>
      </c>
      <c r="AB14" cm="1">
        <f t="array" ref="AB14">MEDIAN(IF(Données_prix!$C:$C="marche_dedougou",IF(Données_prix!AE:AE&gt;0,Données_prix!AE:AE)))</f>
        <v>1500</v>
      </c>
      <c r="AC14" cm="1">
        <f t="array" ref="AC14">MEDIAN(IF(Données_prix!$C:$C="marche_dedougou",IF(Données_prix!AF:AF&gt;0,Données_prix!AF:AF)))</f>
        <v>2250</v>
      </c>
      <c r="AD14" cm="1">
        <f t="array" ref="AD14">MEDIAN(IF(Données_prix!$C:$C="marche_dedougou",IF(Données_prix!AG:AG&gt;0,Données_prix!AG:AG)))</f>
        <v>250</v>
      </c>
      <c r="AE14" s="95" cm="1">
        <f t="array" ref="AE14">MEDIAN(IF(Données_prix!$C:$C="marche_dedougou",IF(Données_prix!CL:CL&gt;0,Données_prix!CL:CL)))</f>
        <v>350</v>
      </c>
    </row>
    <row r="15" spans="1:31" x14ac:dyDescent="0.35">
      <c r="B15" t="s">
        <v>1636</v>
      </c>
      <c r="C15" cm="1">
        <f t="array" ref="C15">MIN(IF(Données_prix!$C:$C="marche_dedougou",IF(Données_prix!F:F&gt;0,Données_prix!F:F)))</f>
        <v>1000</v>
      </c>
      <c r="D15" s="95" cm="1">
        <f t="array" ref="D15">MIN(IF(Données_prix!$C:$C="marche_dedougou",IF(Données_prix!G:G&gt;0,Données_prix!G:G)))</f>
        <v>0</v>
      </c>
      <c r="E15" s="95" cm="1">
        <f t="array" ref="E15">MIN(IF(Données_prix!$C:$C="marche_dedougou",IF(Données_prix!H:H&gt;0,Données_prix!H:H)))</f>
        <v>0</v>
      </c>
      <c r="F15" cm="1">
        <f t="array" ref="F15">MIN(IF(Données_prix!$C:$C="marche_dedougou",IF(Données_prix!I:I&gt;0,Données_prix!I:I)))</f>
        <v>450</v>
      </c>
      <c r="G15" cm="1">
        <f t="array" ref="G15">MIN(IF(Données_prix!$C:$C="marche_dedougou",IF(Données_prix!J:J&gt;0,Données_prix!J:J)))</f>
        <v>250</v>
      </c>
      <c r="H15" cm="1">
        <f t="array" ref="H15">MIN(IF(Données_prix!$C:$C="marche_dedougou",IF(Données_prix!K:K&gt;0,Données_prix!K:K)))</f>
        <v>5000</v>
      </c>
      <c r="I15" s="95" cm="1">
        <f t="array" ref="I15">MIN(IF(Données_prix!$C:$C="marche_dedougou",IF(Données_prix!L:L&gt;0,Données_prix!L:L)))</f>
        <v>9000</v>
      </c>
      <c r="J15" cm="1">
        <f t="array" ref="J15">MIN(IF(Données_prix!$C:$C="marche_dedougou",IF(Données_prix!M:M&gt;0,Données_prix!M:M)))</f>
        <v>1000</v>
      </c>
      <c r="K15" cm="1">
        <f t="array" ref="K15">MIN(IF(Données_prix!$C:$C="marche_dedougou",IF(Données_prix!N:N&gt;0,Données_prix!N:N)))</f>
        <v>1500</v>
      </c>
      <c r="L15" s="107" cm="1">
        <f t="array" ref="L15">MIN(IF(Données_prix!$C:$C="marche_dedougou",IF(Données_prix!O:O&gt;0,Données_prix!O:O)))</f>
        <v>4000</v>
      </c>
      <c r="M15" cm="1">
        <f t="array" ref="M15">MIN(IF(Données_prix!$C:$C="marche_dedougou",IF(Données_prix!P:P&gt;0,Données_prix!P:P)))</f>
        <v>100</v>
      </c>
      <c r="N15" s="12" cm="1">
        <f t="array" ref="N15">MIN(IF(Données_prix!$C:$C="marche_dedougou",IF(Données_prix!Q:Q&gt;0,Données_prix!Q:Q)))</f>
        <v>0</v>
      </c>
      <c r="O15" s="115" cm="1">
        <f t="array" ref="O15">MIN(IF(Données_prix!$C:$C="marche_dedougou",IF(Données_prix!R:R&gt;0,Données_prix!R:R)))</f>
        <v>31000</v>
      </c>
      <c r="P15" s="115" cm="1">
        <f t="array" ref="P15">MIN(IF(Données_prix!$C:$C="marche_dedougou",IF(Données_prix!S:S&gt;0,Données_prix!S:S)))</f>
        <v>37500</v>
      </c>
      <c r="Q15" cm="1">
        <f t="array" ref="Q15">MIN(IF(Données_prix!$C:$C="marche_dedougou",IF(Données_prix!T:T&gt;0,Données_prix!T:T)))</f>
        <v>7000</v>
      </c>
      <c r="R15" cm="1">
        <f t="array" ref="R15">MIN(IF(Données_prix!$C:$C="marche_dedougou",IF(Données_prix!U:U&gt;0,Données_prix!U:U)))</f>
        <v>5000</v>
      </c>
      <c r="S15" cm="1">
        <f t="array" ref="S15">MIN(IF(Données_prix!$C:$C="marche_dedougou",IF(Données_prix!V:V&gt;0,Données_prix!V:V)))</f>
        <v>300</v>
      </c>
      <c r="T15" cm="1">
        <f t="array" ref="T15">MIN(IF(Données_prix!$C:$C="marche_dedougou",IF(Données_prix!W:W&gt;0,Données_prix!W:W)))</f>
        <v>100</v>
      </c>
      <c r="U15" cm="1">
        <f t="array" ref="U15">MIN(IF(Données_prix!$C:$C="marche_dedougou",IF(Données_prix!X:X&gt;0,Données_prix!X:X)))</f>
        <v>500</v>
      </c>
      <c r="V15" cm="1">
        <f t="array" ref="V15">MIN(IF(Données_prix!$C:$C="marche_dedougou",IF(Données_prix!Y:Y&gt;0,Données_prix!Y:Y)))</f>
        <v>750</v>
      </c>
      <c r="W15" cm="1">
        <f t="array" ref="W15">MIN(IF(Données_prix!$C:$C="marche_dedougou",IF(Données_prix!Z:Z&gt;0,Données_prix!Z:Z)))</f>
        <v>1000</v>
      </c>
      <c r="X15" cm="1">
        <f t="array" ref="X15">MIN(IF(Données_prix!$C:$C="marche_dedougou",IF(Données_prix!AA:AA&gt;0,Données_prix!AA:AA)))</f>
        <v>1500</v>
      </c>
      <c r="Y15" cm="1">
        <f t="array" ref="Y15">MIN(IF(Données_prix!$C:$C="marche_dedougou",IF(Données_prix!AB:AB&gt;0,Données_prix!AB:AB)))</f>
        <v>3000</v>
      </c>
      <c r="Z15" cm="1">
        <f t="array" ref="Z15">MIN(IF(Données_prix!$C:$C="marche_dedougou",IF(Données_prix!AC:AC&gt;0,Données_prix!AC:AC)))</f>
        <v>2500</v>
      </c>
      <c r="AA15" s="95" cm="1">
        <f t="array" ref="AA15">MIN(IF(Données_prix!$C:$C="marche_dedougou",IF(Données_prix!AD:AD&gt;0,Données_prix!AD:AD)))</f>
        <v>3000</v>
      </c>
      <c r="AB15" cm="1">
        <f t="array" ref="AB15">MIN(IF(Données_prix!$C:$C="marche_dedougou",IF(Données_prix!AE:AE&gt;0,Données_prix!AE:AE)))</f>
        <v>1500</v>
      </c>
      <c r="AC15" cm="1">
        <f t="array" ref="AC15">MIN(IF(Données_prix!$C:$C="marche_dedougou",IF(Données_prix!AF:AF&gt;0,Données_prix!AF:AF)))</f>
        <v>2250</v>
      </c>
      <c r="AD15" cm="1">
        <f t="array" ref="AD15">MIN(IF(Données_prix!$C:$C="marche_dedougou",IF(Données_prix!AG:AG&gt;0,Données_prix!AG:AG)))</f>
        <v>225</v>
      </c>
      <c r="AE15" s="95" cm="1">
        <f t="array" ref="AE15">MIN(IF(Données_prix!$C:$C="marche_dedougou",IF(Données_prix!CL:CL&gt;0,Données_prix!CL:CL)))</f>
        <v>200</v>
      </c>
    </row>
    <row r="16" spans="1:31" x14ac:dyDescent="0.35">
      <c r="B16" t="s">
        <v>1637</v>
      </c>
      <c r="C16" cm="1">
        <f t="array" ref="C16">MAX(IF(Données_prix!$C:$C="marche_dedougou",IF(Données_prix!F:F&gt;0,Données_prix!F:F)))</f>
        <v>1100</v>
      </c>
      <c r="D16" s="95" cm="1">
        <f t="array" ref="D16">MAX(IF(Données_prix!$C:$C="marche_dedougou",IF(Données_prix!G:G&gt;0,Données_prix!G:G)))</f>
        <v>0</v>
      </c>
      <c r="E16" s="95" cm="1">
        <f t="array" ref="E16">MAX(IF(Données_prix!$C:$C="marche_dedougou",IF(Données_prix!H:H&gt;0,Données_prix!H:H)))</f>
        <v>0</v>
      </c>
      <c r="F16" cm="1">
        <f t="array" ref="F16">MAX(IF(Données_prix!$C:$C="marche_dedougou",IF(Données_prix!I:I&gt;0,Données_prix!I:I)))</f>
        <v>450</v>
      </c>
      <c r="G16" cm="1">
        <f t="array" ref="G16">MAX(IF(Données_prix!$C:$C="marche_dedougou",IF(Données_prix!J:J&gt;0,Données_prix!J:J)))</f>
        <v>300</v>
      </c>
      <c r="H16" cm="1">
        <f t="array" ref="H16">MAX(IF(Données_prix!$C:$C="marche_dedougou",IF(Données_prix!K:K&gt;0,Données_prix!K:K)))</f>
        <v>5000</v>
      </c>
      <c r="I16" s="95" cm="1">
        <f t="array" ref="I16">MAX(IF(Données_prix!$C:$C="marche_dedougou",IF(Données_prix!L:L&gt;0,Données_prix!L:L)))</f>
        <v>9000</v>
      </c>
      <c r="J16" cm="1">
        <f t="array" ref="J16">MAX(IF(Données_prix!$C:$C="marche_dedougou",IF(Données_prix!M:M&gt;0,Données_prix!M:M)))</f>
        <v>1500</v>
      </c>
      <c r="K16" cm="1">
        <f t="array" ref="K16">MAX(IF(Données_prix!$C:$C="marche_dedougou",IF(Données_prix!N:N&gt;0,Données_prix!N:N)))</f>
        <v>2000</v>
      </c>
      <c r="L16" s="107" cm="1">
        <f t="array" ref="L16">MAX(IF(Données_prix!$C:$C="marche_dedougou",IF(Données_prix!O:O&gt;0,Données_prix!O:O)))</f>
        <v>5000</v>
      </c>
      <c r="M16" cm="1">
        <f t="array" ref="M16">MAX(IF(Données_prix!$C:$C="marche_dedougou",IF(Données_prix!P:P&gt;0,Données_prix!P:P)))</f>
        <v>100</v>
      </c>
      <c r="N16" s="12" cm="1">
        <f t="array" ref="N16">MAX(IF(Données_prix!$C:$C="marche_dedougou",IF(Données_prix!Q:Q&gt;0,Données_prix!Q:Q)))</f>
        <v>0</v>
      </c>
      <c r="O16" s="115" cm="1">
        <f t="array" ref="O16">MAX(IF(Données_prix!$C:$C="marche_dedougou",IF(Données_prix!R:R&gt;0,Données_prix!R:R)))</f>
        <v>31000</v>
      </c>
      <c r="P16" s="115" cm="1">
        <f t="array" ref="P16">MAX(IF(Données_prix!$C:$C="marche_dedougou",IF(Données_prix!S:S&gt;0,Données_prix!S:S)))</f>
        <v>37500</v>
      </c>
      <c r="Q16" cm="1">
        <f t="array" ref="Q16">MAX(IF(Données_prix!$C:$C="marche_dedougou",IF(Données_prix!T:T&gt;0,Données_prix!T:T)))</f>
        <v>8500</v>
      </c>
      <c r="R16" cm="1">
        <f t="array" ref="R16">MAX(IF(Données_prix!$C:$C="marche_dedougou",IF(Données_prix!U:U&gt;0,Données_prix!U:U)))</f>
        <v>6000</v>
      </c>
      <c r="S16" cm="1">
        <f t="array" ref="S16">MAX(IF(Données_prix!$C:$C="marche_dedougou",IF(Données_prix!V:V&gt;0,Données_prix!V:V)))</f>
        <v>500</v>
      </c>
      <c r="T16" cm="1">
        <f t="array" ref="T16">MAX(IF(Données_prix!$C:$C="marche_dedougou",IF(Données_prix!W:W&gt;0,Données_prix!W:W)))</f>
        <v>125</v>
      </c>
      <c r="U16" cm="1">
        <f t="array" ref="U16">MAX(IF(Données_prix!$C:$C="marche_dedougou",IF(Données_prix!X:X&gt;0,Données_prix!X:X)))</f>
        <v>600</v>
      </c>
      <c r="V16" cm="1">
        <f t="array" ref="V16">MAX(IF(Données_prix!$C:$C="marche_dedougou",IF(Données_prix!Y:Y&gt;0,Données_prix!Y:Y)))</f>
        <v>1000</v>
      </c>
      <c r="W16" cm="1">
        <f t="array" ref="W16">MAX(IF(Données_prix!$C:$C="marche_dedougou",IF(Données_prix!Z:Z&gt;0,Données_prix!Z:Z)))</f>
        <v>1250</v>
      </c>
      <c r="X16" cm="1">
        <f t="array" ref="X16">MAX(IF(Données_prix!$C:$C="marche_dedougou",IF(Données_prix!AA:AA&gt;0,Données_prix!AA:AA)))</f>
        <v>5000</v>
      </c>
      <c r="Y16" cm="1">
        <f t="array" ref="Y16">MAX(IF(Données_prix!$C:$C="marche_dedougou",IF(Données_prix!AB:AB&gt;0,Données_prix!AB:AB)))</f>
        <v>3000</v>
      </c>
      <c r="Z16" cm="1">
        <f t="array" ref="Z16">MAX(IF(Données_prix!$C:$C="marche_dedougou",IF(Données_prix!AC:AC&gt;0,Données_prix!AC:AC)))</f>
        <v>2500</v>
      </c>
      <c r="AA16" s="95" cm="1">
        <f t="array" ref="AA16">MAX(IF(Données_prix!$C:$C="marche_dedougou",IF(Données_prix!AD:AD&gt;0,Données_prix!AD:AD)))</f>
        <v>3000</v>
      </c>
      <c r="AB16" cm="1">
        <f t="array" ref="AB16">MAX(IF(Données_prix!$C:$C="marche_dedougou",IF(Données_prix!AE:AE&gt;0,Données_prix!AE:AE)))</f>
        <v>1500</v>
      </c>
      <c r="AC16" cm="1">
        <f t="array" ref="AC16">MAX(IF(Données_prix!$C:$C="marche_dedougou",IF(Données_prix!AF:AF&gt;0,Données_prix!AF:AF)))</f>
        <v>2250</v>
      </c>
      <c r="AD16" cm="1">
        <f t="array" ref="AD16">MAX(IF(Données_prix!$C:$C="marche_dedougou",IF(Données_prix!AG:AG&gt;0,Données_prix!AG:AG)))</f>
        <v>250</v>
      </c>
      <c r="AE16" s="95" cm="1">
        <f t="array" ref="AE16">MAX(IF(Données_prix!$C:$C="marche_dedougou",IF(Données_prix!CL:CL&gt;0,Données_prix!CL:CL)))</f>
        <v>500</v>
      </c>
    </row>
    <row r="17" spans="1:31" ht="15" thickBot="1" x14ac:dyDescent="0.4">
      <c r="B17" s="13" t="s">
        <v>1638</v>
      </c>
      <c r="C17" s="63">
        <f>COUNTIFS(Données_prix!$C:$C,"marche_dedougou", Données_prix!F:F,"&lt;&gt;")</f>
        <v>4</v>
      </c>
      <c r="D17" s="96">
        <f>COUNTIFS(Données_prix!$C:$C,"marche_dedougou", Données_prix!G:G,"&lt;&gt;")</f>
        <v>0</v>
      </c>
      <c r="E17" s="96">
        <f>COUNTIFS(Données_prix!$C:$C,"marche_dedougou", Données_prix!H:H,"&lt;&gt;")</f>
        <v>0</v>
      </c>
      <c r="F17" s="63">
        <f>COUNTIFS(Données_prix!$C:$C,"marche_dedougou", Données_prix!I:I,"&lt;&gt;")</f>
        <v>3</v>
      </c>
      <c r="G17" s="63">
        <f>COUNTIFS(Données_prix!$C:$C,"marche_dedougou", Données_prix!J:J,"&lt;&gt;")</f>
        <v>4</v>
      </c>
      <c r="H17" s="63">
        <f>COUNTIFS(Données_prix!$C:$C,"marche_dedougou", Données_prix!K:K,"&lt;&gt;")</f>
        <v>4</v>
      </c>
      <c r="I17" s="96">
        <f>COUNTIFS(Données_prix!$C:$C,"marche_dedougou", Données_prix!L:L,"&lt;&gt;")</f>
        <v>1</v>
      </c>
      <c r="J17" s="63">
        <f>COUNTIFS(Données_prix!$C:$C,"marche_dedougou", Données_prix!M:M,"&lt;&gt;")</f>
        <v>4</v>
      </c>
      <c r="K17" s="63">
        <f>COUNTIFS(Données_prix!$C:$C,"marche_dedougou", Données_prix!N:N,"&lt;&gt;")</f>
        <v>4</v>
      </c>
      <c r="L17" s="108">
        <f>COUNTIFS(Données_prix!$C:$C,"marche_dedougou", Données_prix!O:O,"&lt;&gt;")</f>
        <v>2</v>
      </c>
      <c r="M17" s="63">
        <f>COUNTIFS(Données_prix!$C:$C,"marche_dedougou", Données_prix!P:P,"&lt;&gt;")</f>
        <v>4</v>
      </c>
      <c r="N17" s="14">
        <f>COUNTIFS(Données_prix!$C:$C,"marche_dedougou", Données_prix!Q:Q,"&lt;&gt;")</f>
        <v>0</v>
      </c>
      <c r="O17" s="118">
        <f>COUNTIFS(Données_prix!$C:$C,"marche_dedougou", Données_prix!R:R,"&lt;&gt;")</f>
        <v>1</v>
      </c>
      <c r="P17" s="118">
        <f>COUNTIFS(Données_prix!$C:$C,"marche_dedougou", Données_prix!S:S,"&lt;&gt;")</f>
        <v>1</v>
      </c>
      <c r="Q17" s="63">
        <f>COUNTIFS(Données_prix!$C:$C,"marche_dedougou", Données_prix!T:T,"&lt;&gt;")</f>
        <v>4</v>
      </c>
      <c r="R17" s="63">
        <f>COUNTIFS(Données_prix!$C:$C,"marche_dedougou", Données_prix!U:U,"&lt;&gt;")</f>
        <v>4</v>
      </c>
      <c r="S17" s="63">
        <f>COUNTIFS(Données_prix!$C:$C,"marche_dedougou", Données_prix!V:V,"&lt;&gt;")</f>
        <v>5</v>
      </c>
      <c r="T17" s="63">
        <f>COUNTIFS(Données_prix!$C:$C,"marche_dedougou", Données_prix!W:W,"&lt;&gt;")</f>
        <v>5</v>
      </c>
      <c r="U17" s="63">
        <f>COUNTIFS(Données_prix!$C:$C,"marche_dedougou", Données_prix!X:X,"&lt;&gt;")</f>
        <v>4</v>
      </c>
      <c r="V17" s="63">
        <f>COUNTIFS(Données_prix!$C:$C,"marche_dedougou", Données_prix!Y:Y,"&lt;&gt;")</f>
        <v>4</v>
      </c>
      <c r="W17" s="63">
        <f>COUNTIFS(Données_prix!$C:$C,"marche_dedougou", Données_prix!Z:Z,"&lt;&gt;")</f>
        <v>4</v>
      </c>
      <c r="X17" s="63">
        <f>COUNTIFS(Données_prix!$C:$C,"marche_dedougou", Données_prix!AA:AA,"&lt;&gt;")</f>
        <v>5</v>
      </c>
      <c r="Y17" s="63">
        <f>COUNTIFS(Données_prix!$C:$C,"marche_dedougou", Données_prix!AB:AB,"&lt;&gt;")</f>
        <v>4</v>
      </c>
      <c r="Z17" s="63">
        <f>COUNTIFS(Données_prix!$C:$C,"marche_dedougou", Données_prix!AC:AC,"&lt;&gt;")</f>
        <v>3</v>
      </c>
      <c r="AA17" s="96">
        <f>COUNTIFS(Données_prix!$C:$C,"marche_dedougou", Données_prix!AD:AD,"&lt;&gt;")</f>
        <v>2</v>
      </c>
      <c r="AB17" s="63">
        <f>COUNTIFS(Données_prix!$C:$C,"marche_dedougou", Données_prix!AE:AE,"&lt;&gt;")</f>
        <v>3</v>
      </c>
      <c r="AC17" s="63">
        <f>COUNTIFS(Données_prix!$C:$C,"marche_dedougou", Données_prix!AF:AF,"&lt;&gt;")</f>
        <v>3</v>
      </c>
      <c r="AD17" s="63">
        <f>COUNTIFS(Données_prix!$C:$C,"marche_dedougou", Données_prix!AG:AG,"&lt;&gt;")</f>
        <v>4</v>
      </c>
      <c r="AE17" s="96">
        <f>COUNTIFS(Données_prix!$C:$C,"marche_dedougou", Données_prix!CL:CL,"&lt;&gt;")</f>
        <v>2</v>
      </c>
    </row>
    <row r="18" spans="1:31" x14ac:dyDescent="0.35">
      <c r="C18" s="65">
        <f>SUM(C14,F14,G14)</f>
        <v>1725</v>
      </c>
      <c r="D18" t="s">
        <v>1639</v>
      </c>
      <c r="H18" s="91">
        <f>SUM(H14,J14,K14)</f>
        <v>8125</v>
      </c>
      <c r="L18" s="109">
        <f>SUM(M14,Q14,R14,S14,T14,U14,V14,W14,X14,Y14,Z14,AB14,AC14,AD14)</f>
        <v>27350</v>
      </c>
      <c r="M18" t="s">
        <v>1640</v>
      </c>
    </row>
    <row r="19" spans="1:31" x14ac:dyDescent="0.35">
      <c r="C19" s="72">
        <f>SUM(C18,H18,L18)</f>
        <v>37200</v>
      </c>
    </row>
    <row r="20" spans="1:31" x14ac:dyDescent="0.35">
      <c r="C20" s="72"/>
    </row>
    <row r="21" spans="1:31" x14ac:dyDescent="0.35">
      <c r="C21" s="72"/>
    </row>
    <row r="23" spans="1:31" x14ac:dyDescent="0.35">
      <c r="A23" s="11" t="s">
        <v>1641</v>
      </c>
      <c r="L23" s="110"/>
      <c r="O23" s="110"/>
      <c r="P23" s="110"/>
    </row>
    <row r="24" spans="1:31" x14ac:dyDescent="0.35">
      <c r="B24" t="s">
        <v>1635</v>
      </c>
      <c r="C24" cm="1">
        <f t="array" ref="C24">MEDIAN(IF(Données_prix!$C:$C="marche_ouahigouya",IF(Données_prix!F:F&gt;0,Données_prix!F:F)))</f>
        <v>1000</v>
      </c>
      <c r="D24" s="12" cm="1">
        <f t="array" ref="D24">MEDIAN(IF(Données_prix!$C:$C="marche_ouahigouya",IF(Données_prix!G:G&gt;0,Données_prix!G:G)))</f>
        <v>5000</v>
      </c>
      <c r="E24" s="12" t="e" cm="1">
        <f t="array" ref="E24">MEDIAN(IF(Données_prix!$C:$C="marche_ouahigouya",IF(Données_prix!H:H&gt;0,Données_prix!H:H)))</f>
        <v>#NUM!</v>
      </c>
      <c r="F24" cm="1">
        <f t="array" ref="F24">MEDIAN(IF(Données_prix!$C:$C="marche_ouahigouya",IF(Données_prix!I:I&gt;0,Données_prix!I:I)))</f>
        <v>450</v>
      </c>
      <c r="G24" cm="1">
        <f t="array" ref="G24">MEDIAN(IF(Données_prix!$C:$C="marche_ouahigouya",IF(Données_prix!J:J&gt;0,Données_prix!J:J)))</f>
        <v>300</v>
      </c>
      <c r="H24" cm="1">
        <f t="array" ref="H24">MEDIAN(IF(Données_prix!$C:$C="marche_ouahigouya",IF(Données_prix!K:K&gt;0,Données_prix!K:K)))</f>
        <v>7500</v>
      </c>
      <c r="I24" cm="1">
        <f t="array" ref="I24">MEDIAN(IF(Données_prix!$C:$C="marche_ouahigouya",IF(Données_prix!L:L&gt;0,Données_prix!L:L)))</f>
        <v>6500</v>
      </c>
      <c r="J24" cm="1">
        <f t="array" ref="J24">MEDIAN(IF(Données_prix!$C:$C="marche_ouahigouya",IF(Données_prix!M:M&gt;0,Données_prix!M:M)))</f>
        <v>1000</v>
      </c>
      <c r="K24" cm="1">
        <f t="array" ref="K24">MEDIAN(IF(Données_prix!$C:$C="marche_ouahigouya",IF(Données_prix!N:N&gt;0,Données_prix!N:N)))</f>
        <v>1750</v>
      </c>
      <c r="L24" s="110" cm="1">
        <f t="array" ref="L24">MEDIAN(IF(Données_prix!$C:$C="marche_ouahigouya",IF(Données_prix!O:O&gt;0,Données_prix!O:O)))</f>
        <v>9750</v>
      </c>
      <c r="M24" cm="1">
        <f t="array" ref="M24">MEDIAN(IF(Données_prix!$C:$C="marche_ouahigouya",IF(Données_prix!P:P&gt;0,Données_prix!P:P)))</f>
        <v>150</v>
      </c>
      <c r="N24" cm="1">
        <f t="array" ref="N24">MEDIAN(IF(Données_prix!$C:$C="marche_ouahigouya",IF(Données_prix!Q:Q&gt;0,Données_prix!Q:Q)))</f>
        <v>16000</v>
      </c>
      <c r="O24" s="110" cm="1">
        <f t="array" ref="O24">MEDIAN(IF(Données_prix!$C:$C="marche_ouahigouya",IF(Données_prix!R:R&gt;0,Données_prix!R:R)))</f>
        <v>30000</v>
      </c>
      <c r="P24" s="110" cm="1">
        <f t="array" ref="P24">MEDIAN(IF(Données_prix!$C:$C="marche_ouahigouya",IF(Données_prix!S:S&gt;0,Données_prix!S:S)))</f>
        <v>32500</v>
      </c>
      <c r="Q24" cm="1">
        <f t="array" ref="Q24">MEDIAN(IF(Données_prix!$C:$C="marche_ouahigouya",IF(Données_prix!T:T&gt;0,Données_prix!T:T)))</f>
        <v>5500</v>
      </c>
      <c r="R24" cm="1">
        <f t="array" ref="R24">MEDIAN(IF(Données_prix!$C:$C="marche_ouahigouya",IF(Données_prix!U:U&gt;0,Données_prix!U:U)))</f>
        <v>5000</v>
      </c>
      <c r="S24" cm="1">
        <f t="array" ref="S24">MEDIAN(IF(Données_prix!$C:$C="marche_ouahigouya",IF(Données_prix!V:V&gt;0,Données_prix!V:V)))</f>
        <v>1000</v>
      </c>
      <c r="T24" cm="1">
        <f t="array" ref="T24">MEDIAN(IF(Données_prix!$C:$C="marche_ouahigouya",IF(Données_prix!W:W&gt;0,Données_prix!W:W)))</f>
        <v>175</v>
      </c>
      <c r="U24" cm="1">
        <f t="array" ref="U24">MEDIAN(IF(Données_prix!$C:$C="marche_ouahigouya",IF(Données_prix!X:X&gt;0,Données_prix!X:X)))</f>
        <v>500</v>
      </c>
      <c r="V24" cm="1">
        <f t="array" ref="V24">MEDIAN(IF(Données_prix!$C:$C="marche_ouahigouya",IF(Données_prix!Y:Y&gt;0,Données_prix!Y:Y)))</f>
        <v>800</v>
      </c>
      <c r="W24" cm="1">
        <f t="array" ref="W24">MEDIAN(IF(Données_prix!$C:$C="marche_ouahigouya",IF(Données_prix!Z:Z&gt;0,Données_prix!Z:Z)))</f>
        <v>1175</v>
      </c>
      <c r="X24" cm="1">
        <f t="array" ref="X24">MEDIAN(IF(Données_prix!$C:$C="marche_ouahigouya",IF(Données_prix!AA:AA&gt;0,Données_prix!AA:AA)))</f>
        <v>1000</v>
      </c>
      <c r="Y24" cm="1">
        <f t="array" ref="Y24">MEDIAN(IF(Données_prix!$C:$C="marche_ouahigouya",IF(Données_prix!AB:AB&gt;0,Données_prix!AB:AB)))</f>
        <v>3000</v>
      </c>
      <c r="Z24" cm="1">
        <f t="array" ref="Z24">MEDIAN(IF(Données_prix!$C:$C="marche_ouahigouya",IF(Données_prix!AC:AC&gt;0,Données_prix!AC:AC)))</f>
        <v>2000</v>
      </c>
      <c r="AA24" cm="1">
        <f t="array" ref="AA24">MEDIAN(IF(Données_prix!$C:$C="marche_ouahigouya",IF(Données_prix!AD:AD&gt;0,Données_prix!AD:AD)))</f>
        <v>2000</v>
      </c>
      <c r="AB24" cm="1">
        <f t="array" ref="AB24">MEDIAN(IF(Données_prix!$C:$C="marche_ouahigouya",IF(Données_prix!AE:AE&gt;0,Données_prix!AE:AE)))</f>
        <v>1250</v>
      </c>
      <c r="AC24" cm="1">
        <f t="array" ref="AC24">MEDIAN(IF(Données_prix!$C:$C="marche_ouahigouya",IF(Données_prix!AF:AF&gt;0,Données_prix!AF:AF)))</f>
        <v>3000</v>
      </c>
      <c r="AD24" cm="1">
        <f t="array" ref="AD24">MEDIAN(IF(Données_prix!$C:$C="marche_ouahigouya",IF(Données_prix!AG:AG&gt;0,Données_prix!AG:AG)))</f>
        <v>200</v>
      </c>
      <c r="AE24" cm="1">
        <f t="array" ref="AE24">MEDIAN(IF(Données_prix!$C:$C="marche_ouahigouya",IF(Données_prix!CL:CL&gt;0,Données_prix!CL:CL)))</f>
        <v>300</v>
      </c>
    </row>
    <row r="25" spans="1:31" x14ac:dyDescent="0.35">
      <c r="B25" t="s">
        <v>1636</v>
      </c>
      <c r="C25" cm="1">
        <f t="array" ref="C25">MIN(IF(Données_prix!$C:$C="marche_ouahigouya",IF(Données_prix!F:F&gt;0,Données_prix!F:F)))</f>
        <v>800</v>
      </c>
      <c r="D25" s="12" cm="1">
        <f t="array" ref="D25">MIN(IF(Données_prix!$C:$C="marche_ouahigouya",IF(Données_prix!G:G&gt;0,Données_prix!G:G)))</f>
        <v>5000</v>
      </c>
      <c r="E25" s="12" cm="1">
        <f t="array" ref="E25">MIN(IF(Données_prix!$C:$C="marche_ouahigouya",IF(Données_prix!H:H&gt;0,Données_prix!H:H)))</f>
        <v>0</v>
      </c>
      <c r="F25" cm="1">
        <f t="array" ref="F25">MIN(IF(Données_prix!$C:$C="marche_ouahigouya",IF(Données_prix!I:I&gt;0,Données_prix!I:I)))</f>
        <v>450</v>
      </c>
      <c r="G25" cm="1">
        <f t="array" ref="G25">MIN(IF(Données_prix!$C:$C="marche_ouahigouya",IF(Données_prix!J:J&gt;0,Données_prix!J:J)))</f>
        <v>300</v>
      </c>
      <c r="H25" cm="1">
        <f t="array" ref="H25">MIN(IF(Données_prix!$C:$C="marche_ouahigouya",IF(Données_prix!K:K&gt;0,Données_prix!K:K)))</f>
        <v>4000</v>
      </c>
      <c r="I25" cm="1">
        <f t="array" ref="I25">MIN(IF(Données_prix!$C:$C="marche_ouahigouya",IF(Données_prix!L:L&gt;0,Données_prix!L:L)))</f>
        <v>5000</v>
      </c>
      <c r="J25" cm="1">
        <f t="array" ref="J25">MIN(IF(Données_prix!$C:$C="marche_ouahigouya",IF(Données_prix!M:M&gt;0,Données_prix!M:M)))</f>
        <v>1000</v>
      </c>
      <c r="K25" cm="1">
        <f t="array" ref="K25">MIN(IF(Données_prix!$C:$C="marche_ouahigouya",IF(Données_prix!N:N&gt;0,Données_prix!N:N)))</f>
        <v>1250</v>
      </c>
      <c r="L25" s="110" cm="1">
        <f t="array" ref="L25">MIN(IF(Données_prix!$C:$C="marche_ouahigouya",IF(Données_prix!O:O&gt;0,Données_prix!O:O)))</f>
        <v>8500</v>
      </c>
      <c r="M25" cm="1">
        <f t="array" ref="M25">MIN(IF(Données_prix!$C:$C="marche_ouahigouya",IF(Données_prix!P:P&gt;0,Données_prix!P:P)))</f>
        <v>100</v>
      </c>
      <c r="N25" cm="1">
        <f t="array" ref="N25">MIN(IF(Données_prix!$C:$C="marche_ouahigouya",IF(Données_prix!Q:Q&gt;0,Données_prix!Q:Q)))</f>
        <v>15000</v>
      </c>
      <c r="O25" s="110" cm="1">
        <f t="array" ref="O25">MIN(IF(Données_prix!$C:$C="marche_ouahigouya",IF(Données_prix!R:R&gt;0,Données_prix!R:R)))</f>
        <v>27500</v>
      </c>
      <c r="P25" s="110" cm="1">
        <f t="array" ref="P25">MIN(IF(Données_prix!$C:$C="marche_ouahigouya",IF(Données_prix!S:S&gt;0,Données_prix!S:S)))</f>
        <v>29000</v>
      </c>
      <c r="Q25" cm="1">
        <f t="array" ref="Q25">MIN(IF(Données_prix!$C:$C="marche_ouahigouya",IF(Données_prix!T:T&gt;0,Données_prix!T:T)))</f>
        <v>5000</v>
      </c>
      <c r="R25" cm="1">
        <f t="array" ref="R25">MIN(IF(Données_prix!$C:$C="marche_ouahigouya",IF(Données_prix!U:U&gt;0,Données_prix!U:U)))</f>
        <v>4500</v>
      </c>
      <c r="S25" cm="1">
        <f t="array" ref="S25">MIN(IF(Données_prix!$C:$C="marche_ouahigouya",IF(Données_prix!V:V&gt;0,Données_prix!V:V)))</f>
        <v>800</v>
      </c>
      <c r="T25" cm="1">
        <f t="array" ref="T25">MIN(IF(Données_prix!$C:$C="marche_ouahigouya",IF(Données_prix!W:W&gt;0,Données_prix!W:W)))</f>
        <v>150</v>
      </c>
      <c r="U25" cm="1">
        <f t="array" ref="U25">MIN(IF(Données_prix!$C:$C="marche_ouahigouya",IF(Données_prix!X:X&gt;0,Données_prix!X:X)))</f>
        <v>500</v>
      </c>
      <c r="V25" cm="1">
        <f t="array" ref="V25">MIN(IF(Données_prix!$C:$C="marche_ouahigouya",IF(Données_prix!Y:Y&gt;0,Données_prix!Y:Y)))</f>
        <v>750</v>
      </c>
      <c r="W25" cm="1">
        <f t="array" ref="W25">MIN(IF(Données_prix!$C:$C="marche_ouahigouya",IF(Données_prix!Z:Z&gt;0,Données_prix!Z:Z)))</f>
        <v>1100</v>
      </c>
      <c r="X25" cm="1">
        <f t="array" ref="X25">MIN(IF(Données_prix!$C:$C="marche_ouahigouya",IF(Données_prix!AA:AA&gt;0,Données_prix!AA:AA)))</f>
        <v>900</v>
      </c>
      <c r="Y25" cm="1">
        <f t="array" ref="Y25">MIN(IF(Données_prix!$C:$C="marche_ouahigouya",IF(Données_prix!AB:AB&gt;0,Données_prix!AB:AB)))</f>
        <v>3000</v>
      </c>
      <c r="Z25" cm="1">
        <f t="array" ref="Z25">MIN(IF(Données_prix!$C:$C="marche_ouahigouya",IF(Données_prix!AC:AC&gt;0,Données_prix!AC:AC)))</f>
        <v>2000</v>
      </c>
      <c r="AA25" cm="1">
        <f t="array" ref="AA25">MIN(IF(Données_prix!$C:$C="marche_ouahigouya",IF(Données_prix!AD:AD&gt;0,Données_prix!AD:AD)))</f>
        <v>2000</v>
      </c>
      <c r="AB25" cm="1">
        <f t="array" ref="AB25">MIN(IF(Données_prix!$C:$C="marche_ouahigouya",IF(Données_prix!AE:AE&gt;0,Données_prix!AE:AE)))</f>
        <v>750</v>
      </c>
      <c r="AC25" cm="1">
        <f t="array" ref="AC25">MIN(IF(Données_prix!$C:$C="marche_ouahigouya",IF(Données_prix!AF:AF&gt;0,Données_prix!AF:AF)))</f>
        <v>3000</v>
      </c>
      <c r="AD25" cm="1">
        <f t="array" ref="AD25">MIN(IF(Données_prix!$C:$C="marche_ouahigouya",IF(Données_prix!AG:AG&gt;0,Données_prix!AG:AG)))</f>
        <v>200</v>
      </c>
      <c r="AE25" cm="1">
        <f t="array" ref="AE25">MIN(IF(Données_prix!$C:$C="marche_ouahigouya",IF(Données_prix!CL:CL&gt;0,Données_prix!CL:CL)))</f>
        <v>250</v>
      </c>
    </row>
    <row r="26" spans="1:31" x14ac:dyDescent="0.35">
      <c r="B26" t="s">
        <v>1637</v>
      </c>
      <c r="C26" cm="1">
        <f t="array" ref="C26">MAX(IF(Données_prix!$C:$C="marche_ouahigouya",IF(Données_prix!F:F&gt;0,Données_prix!F:F)))</f>
        <v>1300</v>
      </c>
      <c r="D26" s="12" cm="1">
        <f t="array" ref="D26">MAX(IF(Données_prix!$C:$C="marche_ouahigouya",IF(Données_prix!G:G&gt;0,Données_prix!G:G)))</f>
        <v>5000</v>
      </c>
      <c r="E26" s="12" cm="1">
        <f t="array" ref="E26">MAX(IF(Données_prix!$C:$C="marche_ouahigouya",IF(Données_prix!H:H&gt;0,Données_prix!H:H)))</f>
        <v>0</v>
      </c>
      <c r="F26" cm="1">
        <f t="array" ref="F26">MAX(IF(Données_prix!$C:$C="marche_ouahigouya",IF(Données_prix!I:I&gt;0,Données_prix!I:I)))</f>
        <v>475</v>
      </c>
      <c r="G26" cm="1">
        <f t="array" ref="G26">MAX(IF(Données_prix!$C:$C="marche_ouahigouya",IF(Données_prix!J:J&gt;0,Données_prix!J:J)))</f>
        <v>300</v>
      </c>
      <c r="H26" cm="1">
        <f t="array" ref="H26">MAX(IF(Données_prix!$C:$C="marche_ouahigouya",IF(Données_prix!K:K&gt;0,Données_prix!K:K)))</f>
        <v>8750</v>
      </c>
      <c r="I26" cm="1">
        <f t="array" ref="I26">MAX(IF(Données_prix!$C:$C="marche_ouahigouya",IF(Données_prix!L:L&gt;0,Données_prix!L:L)))</f>
        <v>14000</v>
      </c>
      <c r="J26" cm="1">
        <f t="array" ref="J26">MAX(IF(Données_prix!$C:$C="marche_ouahigouya",IF(Données_prix!M:M&gt;0,Données_prix!M:M)))</f>
        <v>1750</v>
      </c>
      <c r="K26" cm="1">
        <f t="array" ref="K26">MAX(IF(Données_prix!$C:$C="marche_ouahigouya",IF(Données_prix!N:N&gt;0,Données_prix!N:N)))</f>
        <v>2000</v>
      </c>
      <c r="L26" s="110" cm="1">
        <f t="array" ref="L26">MAX(IF(Données_prix!$C:$C="marche_ouahigouya",IF(Données_prix!O:O&gt;0,Données_prix!O:O)))</f>
        <v>10000</v>
      </c>
      <c r="M26" cm="1">
        <f t="array" ref="M26">MAX(IF(Données_prix!$C:$C="marche_ouahigouya",IF(Données_prix!P:P&gt;0,Données_prix!P:P)))</f>
        <v>200</v>
      </c>
      <c r="N26" cm="1">
        <f t="array" ref="N26">MAX(IF(Données_prix!$C:$C="marche_ouahigouya",IF(Données_prix!Q:Q&gt;0,Données_prix!Q:Q)))</f>
        <v>16000</v>
      </c>
      <c r="O26" s="110" cm="1">
        <f t="array" ref="O26">MAX(IF(Données_prix!$C:$C="marche_ouahigouya",IF(Données_prix!R:R&gt;0,Données_prix!R:R)))</f>
        <v>32500</v>
      </c>
      <c r="P26" s="110" cm="1">
        <f t="array" ref="P26">MAX(IF(Données_prix!$C:$C="marche_ouahigouya",IF(Données_prix!S:S&gt;0,Données_prix!S:S)))</f>
        <v>35000</v>
      </c>
      <c r="Q26" cm="1">
        <f t="array" ref="Q26">MAX(IF(Données_prix!$C:$C="marche_ouahigouya",IF(Données_prix!T:T&gt;0,Données_prix!T:T)))</f>
        <v>6750</v>
      </c>
      <c r="R26" cm="1">
        <f t="array" ref="R26">MAX(IF(Données_prix!$C:$C="marche_ouahigouya",IF(Données_prix!U:U&gt;0,Données_prix!U:U)))</f>
        <v>5750</v>
      </c>
      <c r="S26" cm="1">
        <f t="array" ref="S26">MAX(IF(Données_prix!$C:$C="marche_ouahigouya",IF(Données_prix!V:V&gt;0,Données_prix!V:V)))</f>
        <v>1250</v>
      </c>
      <c r="T26" cm="1">
        <f t="array" ref="T26">MAX(IF(Données_prix!$C:$C="marche_ouahigouya",IF(Données_prix!W:W&gt;0,Données_prix!W:W)))</f>
        <v>225</v>
      </c>
      <c r="U26" cm="1">
        <f t="array" ref="U26">MAX(IF(Données_prix!$C:$C="marche_ouahigouya",IF(Données_prix!X:X&gt;0,Données_prix!X:X)))</f>
        <v>750</v>
      </c>
      <c r="V26" cm="1">
        <f t="array" ref="V26">MAX(IF(Données_prix!$C:$C="marche_ouahigouya",IF(Données_prix!Y:Y&gt;0,Données_prix!Y:Y)))</f>
        <v>1000</v>
      </c>
      <c r="W26" cm="1">
        <f t="array" ref="W26">MAX(IF(Données_prix!$C:$C="marche_ouahigouya",IF(Données_prix!Z:Z&gt;0,Données_prix!Z:Z)))</f>
        <v>1500</v>
      </c>
      <c r="X26" cm="1">
        <f t="array" ref="X26">MAX(IF(Données_prix!$C:$C="marche_ouahigouya",IF(Données_prix!AA:AA&gt;0,Données_prix!AA:AA)))</f>
        <v>1250</v>
      </c>
      <c r="Y26" cm="1">
        <f t="array" ref="Y26">MAX(IF(Données_prix!$C:$C="marche_ouahigouya",IF(Données_prix!AB:AB&gt;0,Données_prix!AB:AB)))</f>
        <v>3000</v>
      </c>
      <c r="Z26" cm="1">
        <f t="array" ref="Z26">MAX(IF(Données_prix!$C:$C="marche_ouahigouya",IF(Données_prix!AC:AC&gt;0,Données_prix!AC:AC)))</f>
        <v>2000</v>
      </c>
      <c r="AA26" cm="1">
        <f t="array" ref="AA26">MAX(IF(Données_prix!$C:$C="marche_ouahigouya",IF(Données_prix!AD:AD&gt;0,Données_prix!AD:AD)))</f>
        <v>2200</v>
      </c>
      <c r="AB26" cm="1">
        <f t="array" ref="AB26">MAX(IF(Données_prix!$C:$C="marche_ouahigouya",IF(Données_prix!AE:AE&gt;0,Données_prix!AE:AE)))</f>
        <v>1750</v>
      </c>
      <c r="AC26" cm="1">
        <f t="array" ref="AC26">MAX(IF(Données_prix!$C:$C="marche_ouahigouya",IF(Données_prix!AF:AF&gt;0,Données_prix!AF:AF)))</f>
        <v>3000</v>
      </c>
      <c r="AD26" cm="1">
        <f t="array" ref="AD26">MAX(IF(Données_prix!$C:$C="marche_ouahigouya",IF(Données_prix!AG:AG&gt;0,Données_prix!AG:AG)))</f>
        <v>250</v>
      </c>
      <c r="AE26" cm="1">
        <f t="array" ref="AE26">MAX(IF(Données_prix!$C:$C="marche_ouahigouya",IF(Données_prix!CL:CL&gt;0,Données_prix!CL:CL)))</f>
        <v>350</v>
      </c>
    </row>
    <row r="27" spans="1:31" ht="15" thickBot="1" x14ac:dyDescent="0.4">
      <c r="B27" s="13" t="s">
        <v>1638</v>
      </c>
      <c r="C27" s="63">
        <f>COUNTIFS(Données_prix!$C:$C,"marche_ouahigouya", Données_prix!F:F,"&lt;&gt;")</f>
        <v>6</v>
      </c>
      <c r="D27" s="14">
        <f>COUNTIFS(Données_prix!$C:$C,"marche_ouahigouya", Données_prix!G:G,"&lt;&gt;")</f>
        <v>1</v>
      </c>
      <c r="E27" s="14">
        <f>COUNTIFS(Données_prix!$C:$C,"marche_ouahigouya", Données_prix!H:H,"&lt;&gt;")</f>
        <v>0</v>
      </c>
      <c r="F27" s="63">
        <f>COUNTIFS(Données_prix!$C:$C,"marche_ouahigouya", Données_prix!I:I,"&lt;&gt;")</f>
        <v>6</v>
      </c>
      <c r="G27" s="63">
        <f>COUNTIFS(Données_prix!$C:$C,"marche_ouahigouya", Données_prix!J:J,"&lt;&gt;")</f>
        <v>6</v>
      </c>
      <c r="H27" s="63">
        <f>COUNTIFS(Données_prix!$C:$C,"marche_ouahigouya", Données_prix!K:K,"&lt;&gt;")</f>
        <v>5</v>
      </c>
      <c r="I27" s="63">
        <f>COUNTIFS(Données_prix!$C:$C,"marche_ouahigouya", Données_prix!L:L,"&lt;&gt;")</f>
        <v>4</v>
      </c>
      <c r="J27" s="63">
        <f>COUNTIFS(Données_prix!$C:$C,"marche_ouahigouya", Données_prix!M:M,"&lt;&gt;")</f>
        <v>5</v>
      </c>
      <c r="K27" s="63">
        <f>COUNTIFS(Données_prix!$C:$C,"marche_ouahigouya", Données_prix!N:N,"&lt;&gt;")</f>
        <v>5</v>
      </c>
      <c r="L27" s="111">
        <f>COUNTIFS(Données_prix!$C:$C,"marche_ouahigouya", Données_prix!O:O,"&lt;&gt;")</f>
        <v>4</v>
      </c>
      <c r="M27" s="63">
        <f>COUNTIFS(Données_prix!$C:$C,"marche_ouahigouya", Données_prix!P:P,"&lt;&gt;")</f>
        <v>4</v>
      </c>
      <c r="N27" s="63">
        <f>COUNTIFS(Données_prix!$C:$C,"marche_ouahigouya", Données_prix!Q:Q,"&lt;&gt;")</f>
        <v>3</v>
      </c>
      <c r="O27" s="111">
        <f>COUNTIFS(Données_prix!$C:$C,"marche_ouahigouya", Données_prix!R:R,"&lt;&gt;")</f>
        <v>5</v>
      </c>
      <c r="P27" s="111">
        <f>COUNTIFS(Données_prix!$C:$C,"marche_ouahigouya", Données_prix!S:S,"&lt;&gt;")</f>
        <v>5</v>
      </c>
      <c r="Q27" s="63">
        <f>COUNTIFS(Données_prix!$C:$C,"marche_ouahigouya", Données_prix!T:T,"&lt;&gt;")</f>
        <v>5</v>
      </c>
      <c r="R27" s="63">
        <f>COUNTIFS(Données_prix!$C:$C,"marche_ouahigouya", Données_prix!U:U,"&lt;&gt;")</f>
        <v>5</v>
      </c>
      <c r="S27" s="63">
        <f>COUNTIFS(Données_prix!$C:$C,"marche_ouahigouya", Données_prix!V:V,"&lt;&gt;")</f>
        <v>5</v>
      </c>
      <c r="T27" s="63">
        <f>COUNTIFS(Données_prix!$C:$C,"marche_ouahigouya", Données_prix!W:W,"&lt;&gt;")</f>
        <v>5</v>
      </c>
      <c r="U27" s="63">
        <f>COUNTIFS(Données_prix!$C:$C,"marche_ouahigouya", Données_prix!X:X,"&lt;&gt;")</f>
        <v>5</v>
      </c>
      <c r="V27" s="63">
        <f>COUNTIFS(Données_prix!$C:$C,"marche_ouahigouya", Données_prix!Y:Y,"&lt;&gt;")</f>
        <v>5</v>
      </c>
      <c r="W27" s="63">
        <f>COUNTIFS(Données_prix!$C:$C,"marche_ouahigouya", Données_prix!Z:Z,"&lt;&gt;")</f>
        <v>4</v>
      </c>
      <c r="X27" s="63">
        <f>COUNTIFS(Données_prix!$C:$C,"marche_ouahigouya", Données_prix!AA:AA,"&lt;&gt;")</f>
        <v>6</v>
      </c>
      <c r="Y27" s="63">
        <f>COUNTIFS(Données_prix!$C:$C,"marche_ouahigouya", Données_prix!AB:AB,"&lt;&gt;")</f>
        <v>7</v>
      </c>
      <c r="Z27" s="63">
        <f>COUNTIFS(Données_prix!$C:$C,"marche_ouahigouya", Données_prix!AC:AC,"&lt;&gt;")</f>
        <v>5</v>
      </c>
      <c r="AA27" s="63">
        <f>COUNTIFS(Données_prix!$C:$C,"marche_ouahigouya", Données_prix!AD:AD,"&lt;&gt;")</f>
        <v>4</v>
      </c>
      <c r="AB27" s="63">
        <f>COUNTIFS(Données_prix!$C:$C,"marche_ouahigouya", Données_prix!AE:AE,"&lt;&gt;")</f>
        <v>6</v>
      </c>
      <c r="AC27" s="63">
        <f>COUNTIFS(Données_prix!$C:$C,"marche_ouahigouya", Données_prix!AF:AF,"&lt;&gt;")</f>
        <v>6</v>
      </c>
      <c r="AD27" s="63">
        <f>COUNTIFS(Données_prix!$C:$C,"marche_ouahigouya", Données_prix!AG:AG,"&lt;&gt;")</f>
        <v>5</v>
      </c>
      <c r="AE27" s="63">
        <f>COUNTIFS(Données_prix!$C:$C,"marche_ouahigouya", Données_prix!CL:CL,"&lt;&gt;")</f>
        <v>4</v>
      </c>
    </row>
    <row r="28" spans="1:31" x14ac:dyDescent="0.35">
      <c r="C28" s="65">
        <f>SUM(C24,F24,G24)</f>
        <v>1750</v>
      </c>
      <c r="D28" t="s">
        <v>1639</v>
      </c>
      <c r="H28" s="91">
        <f>SUM(H24:K24)</f>
        <v>16750</v>
      </c>
      <c r="L28" s="109">
        <f>SUM(M24,N24,Q24,R24,S24,T24,U24,V24,W24,X24,Y24,Z24,AA24,AB24,AC24,AD24,AE24)</f>
        <v>43050</v>
      </c>
      <c r="O28" s="110"/>
      <c r="P28" s="110"/>
    </row>
    <row r="29" spans="1:31" x14ac:dyDescent="0.35">
      <c r="C29" s="72">
        <f>SUM(C28,H28,L28)</f>
        <v>61550</v>
      </c>
      <c r="O29" s="110"/>
      <c r="P29" s="110"/>
    </row>
    <row r="30" spans="1:31" x14ac:dyDescent="0.35">
      <c r="C30" s="72"/>
    </row>
    <row r="31" spans="1:31" x14ac:dyDescent="0.35">
      <c r="C31" s="72"/>
    </row>
    <row r="33" spans="1:31" x14ac:dyDescent="0.35">
      <c r="A33" s="11" t="s">
        <v>1642</v>
      </c>
    </row>
    <row r="34" spans="1:31" x14ac:dyDescent="0.35">
      <c r="B34" t="s">
        <v>1635</v>
      </c>
      <c r="C34" cm="1">
        <f t="array" ref="C34">MEDIAN(IF(Données_prix!$C:$C="marche_fada",IF(Données_prix!F:F&gt;0,Données_prix!F:F)))</f>
        <v>1000</v>
      </c>
      <c r="D34" cm="1">
        <f t="array" ref="D34">MEDIAN(IF(Données_prix!$C:$C="marche_fada",IF(Données_prix!G:G&gt;0,Données_prix!G:G)))</f>
        <v>3500</v>
      </c>
      <c r="E34" s="95" cm="1">
        <f t="array" ref="E34">MEDIAN(IF(Données_prix!$C:$C="marche_fada",IF(Données_prix!H:H&gt;0,Données_prix!H:H)))</f>
        <v>4000</v>
      </c>
      <c r="F34" s="95" cm="1">
        <f t="array" ref="F34">MEDIAN(IF(Données_prix!$C:$C="marche_fada",IF(Données_prix!I:I&gt;0,Données_prix!I:I)))</f>
        <v>450</v>
      </c>
      <c r="G34" cm="1">
        <f t="array" ref="G34">MEDIAN(IF(Données_prix!$C:$C="marche_fada",IF(Données_prix!J:J&gt;0,Données_prix!J:J)))</f>
        <v>275</v>
      </c>
      <c r="H34" cm="1">
        <f t="array" ref="H34">MEDIAN(IF(Données_prix!$C:$C="marche_fada",IF(Données_prix!K:K&gt;0,Données_prix!K:K)))</f>
        <v>5000</v>
      </c>
      <c r="I34" cm="1">
        <f t="array" ref="I34">MEDIAN(IF(Données_prix!$C:$C="marche_fada",IF(Données_prix!L:L&gt;0,Données_prix!L:L)))</f>
        <v>10000</v>
      </c>
      <c r="J34" cm="1">
        <f t="array" ref="J34">MEDIAN(IF(Données_prix!$C:$C="marche_fada",IF(Données_prix!M:M&gt;0,Données_prix!M:M)))</f>
        <v>1000</v>
      </c>
      <c r="K34" cm="1">
        <f t="array" ref="K34">MEDIAN(IF(Données_prix!$C:$C="marche_fada",IF(Données_prix!N:N&gt;0,Données_prix!N:N)))</f>
        <v>2000</v>
      </c>
      <c r="L34" s="105" cm="1">
        <f t="array" ref="L34">MEDIAN(IF(Données_prix!$C:$C="marche_fada",IF(Données_prix!O:O&gt;0,Données_prix!O:O)))</f>
        <v>6500</v>
      </c>
      <c r="M34" cm="1">
        <f t="array" ref="M34">MEDIAN(IF(Données_prix!$C:$C="marche_fada",IF(Données_prix!P:P&gt;0,Données_prix!P:P)))</f>
        <v>100</v>
      </c>
      <c r="N34" s="12" t="e" cm="1">
        <f t="array" ref="N34">MEDIAN(IF(Données_prix!$C:$C="marche_fada",IF(Données_prix!Q:Q&gt;0,Données_prix!Q:Q)))</f>
        <v>#NUM!</v>
      </c>
      <c r="O34" s="105" cm="1">
        <f t="array" ref="O34">MEDIAN(IF(Données_prix!$C:$C="marche_fada",IF(Données_prix!R:R&gt;0,Données_prix!R:R)))</f>
        <v>27500</v>
      </c>
      <c r="P34" s="107" cm="1">
        <f t="array" ref="P34">MEDIAN(IF(Données_prix!$C:$C="marche_fada",IF(Données_prix!S:S&gt;0,Données_prix!S:S)))</f>
        <v>35000</v>
      </c>
      <c r="Q34" cm="1">
        <f t="array" ref="Q34">MEDIAN(IF(Données_prix!$C:$C="marche_fada",IF(Données_prix!T:T&gt;0,Données_prix!T:T)))</f>
        <v>6750</v>
      </c>
      <c r="R34" cm="1">
        <f t="array" ref="R34">MEDIAN(IF(Données_prix!$C:$C="marche_fada",IF(Données_prix!U:U&gt;0,Données_prix!U:U)))</f>
        <v>5250</v>
      </c>
      <c r="S34" cm="1">
        <f t="array" ref="S34">MEDIAN(IF(Données_prix!$C:$C="marche_fada",IF(Données_prix!V:V&gt;0,Données_prix!V:V)))</f>
        <v>1750</v>
      </c>
      <c r="T34" cm="1">
        <f t="array" ref="T34">MEDIAN(IF(Données_prix!$C:$C="marche_fada",IF(Données_prix!W:W&gt;0,Données_prix!W:W)))</f>
        <v>125</v>
      </c>
      <c r="U34" cm="1">
        <f t="array" ref="U34">MEDIAN(IF(Données_prix!$C:$C="marche_fada",IF(Données_prix!X:X&gt;0,Données_prix!X:X)))</f>
        <v>750</v>
      </c>
      <c r="V34" cm="1">
        <f t="array" ref="V34">MEDIAN(IF(Données_prix!$C:$C="marche_fada",IF(Données_prix!Y:Y&gt;0,Données_prix!Y:Y)))</f>
        <v>1000</v>
      </c>
      <c r="W34" cm="1">
        <f t="array" ref="W34">MEDIAN(IF(Données_prix!$C:$C="marche_fada",IF(Données_prix!Z:Z&gt;0,Données_prix!Z:Z)))</f>
        <v>1250</v>
      </c>
      <c r="X34" cm="1">
        <f t="array" ref="X34">MEDIAN(IF(Données_prix!$C:$C="marche_fada",IF(Données_prix!AA:AA&gt;0,Données_prix!AA:AA)))</f>
        <v>1500</v>
      </c>
      <c r="Y34" cm="1">
        <f t="array" ref="Y34">MEDIAN(IF(Données_prix!$C:$C="marche_fada",IF(Données_prix!AB:AB&gt;0,Données_prix!AB:AB)))</f>
        <v>3000</v>
      </c>
      <c r="Z34" cm="1">
        <f t="array" ref="Z34">MEDIAN(IF(Données_prix!$C:$C="marche_fada",IF(Données_prix!AC:AC&gt;0,Données_prix!AC:AC)))</f>
        <v>2500</v>
      </c>
      <c r="AA34" cm="1">
        <f t="array" ref="AA34">MEDIAN(IF(Données_prix!$C:$C="marche_fada",IF(Données_prix!AD:AD&gt;0,Données_prix!AD:AD)))</f>
        <v>2000</v>
      </c>
      <c r="AB34" cm="1">
        <f t="array" ref="AB34">MEDIAN(IF(Données_prix!$C:$C="marche_fada",IF(Données_prix!AE:AE&gt;0,Données_prix!AE:AE)))</f>
        <v>2000</v>
      </c>
      <c r="AC34" cm="1">
        <f t="array" ref="AC34">MEDIAN(IF(Données_prix!$C:$C="marche_fada",IF(Données_prix!AF:AF&gt;0,Données_prix!AF:AF)))</f>
        <v>5000</v>
      </c>
      <c r="AD34" cm="1">
        <f t="array" ref="AD34">MEDIAN(IF(Données_prix!$C:$C="marche_fada",IF(Données_prix!AG:AG&gt;0,Données_prix!AG:AG)))</f>
        <v>300</v>
      </c>
      <c r="AE34" cm="1">
        <f t="array" ref="AE34">MEDIAN(IF(Données_prix!$C:$C="marche_fada",IF(Données_prix!CL:CL&gt;0,Données_prix!CL:CL)))</f>
        <v>500</v>
      </c>
    </row>
    <row r="35" spans="1:31" x14ac:dyDescent="0.35">
      <c r="B35" t="s">
        <v>1636</v>
      </c>
      <c r="C35" cm="1">
        <f t="array" ref="C35">MIN(IF(Données_prix!$C:$C="marche_fada",IF(Données_prix!F:F&gt;0,Données_prix!F:F)))</f>
        <v>1000</v>
      </c>
      <c r="D35" cm="1">
        <f t="array" ref="D35">MIN(IF(Données_prix!$C:$C="marche_fada",IF(Données_prix!G:G&gt;0,Données_prix!G:G)))</f>
        <v>2500</v>
      </c>
      <c r="E35" s="95" cm="1">
        <f t="array" ref="E35">MIN(IF(Données_prix!$C:$C="marche_fada",IF(Données_prix!H:H&gt;0,Données_prix!H:H)))</f>
        <v>4000</v>
      </c>
      <c r="F35" s="95" cm="1">
        <f t="array" ref="F35">MIN(IF(Données_prix!$C:$C="marche_fada",IF(Données_prix!I:I&gt;0,Données_prix!I:I)))</f>
        <v>450</v>
      </c>
      <c r="G35" cm="1">
        <f t="array" ref="G35">MIN(IF(Données_prix!$C:$C="marche_fada",IF(Données_prix!J:J&gt;0,Données_prix!J:J)))</f>
        <v>275</v>
      </c>
      <c r="H35" cm="1">
        <f t="array" ref="H35">MIN(IF(Données_prix!$C:$C="marche_fada",IF(Données_prix!K:K&gt;0,Données_prix!K:K)))</f>
        <v>4000</v>
      </c>
      <c r="I35" cm="1">
        <f t="array" ref="I35">MIN(IF(Données_prix!$C:$C="marche_fada",IF(Données_prix!L:L&gt;0,Données_prix!L:L)))</f>
        <v>10000</v>
      </c>
      <c r="J35" cm="1">
        <f t="array" ref="J35">MIN(IF(Données_prix!$C:$C="marche_fada",IF(Données_prix!M:M&gt;0,Données_prix!M:M)))</f>
        <v>1000</v>
      </c>
      <c r="K35" cm="1">
        <f t="array" ref="K35">MIN(IF(Données_prix!$C:$C="marche_fada",IF(Données_prix!N:N&gt;0,Données_prix!N:N)))</f>
        <v>1750</v>
      </c>
      <c r="L35" s="105" cm="1">
        <f t="array" ref="L35">MIN(IF(Données_prix!$C:$C="marche_fada",IF(Données_prix!O:O&gt;0,Données_prix!O:O)))</f>
        <v>6000</v>
      </c>
      <c r="M35" cm="1">
        <f t="array" ref="M35">MIN(IF(Données_prix!$C:$C="marche_fada",IF(Données_prix!P:P&gt;0,Données_prix!P:P)))</f>
        <v>100</v>
      </c>
      <c r="N35" s="12" cm="1">
        <f t="array" ref="N35">MIN(IF(Données_prix!$C:$C="marche_fada",IF(Données_prix!Q:Q&gt;0,Données_prix!Q:Q)))</f>
        <v>0</v>
      </c>
      <c r="O35" s="105" cm="1">
        <f t="array" ref="O35">MIN(IF(Données_prix!$C:$C="marche_fada",IF(Données_prix!R:R&gt;0,Données_prix!R:R)))</f>
        <v>27000</v>
      </c>
      <c r="P35" s="107" cm="1">
        <f t="array" ref="P35">MIN(IF(Données_prix!$C:$C="marche_fada",IF(Données_prix!S:S&gt;0,Données_prix!S:S)))</f>
        <v>35000</v>
      </c>
      <c r="Q35" cm="1">
        <f t="array" ref="Q35">MIN(IF(Données_prix!$C:$C="marche_fada",IF(Données_prix!T:T&gt;0,Données_prix!T:T)))</f>
        <v>6000</v>
      </c>
      <c r="R35" cm="1">
        <f t="array" ref="R35">MIN(IF(Données_prix!$C:$C="marche_fada",IF(Données_prix!U:U&gt;0,Données_prix!U:U)))</f>
        <v>5000</v>
      </c>
      <c r="S35" cm="1">
        <f t="array" ref="S35">MIN(IF(Données_prix!$C:$C="marche_fada",IF(Données_prix!V:V&gt;0,Données_prix!V:V)))</f>
        <v>1000</v>
      </c>
      <c r="T35" cm="1">
        <f t="array" ref="T35">MIN(IF(Données_prix!$C:$C="marche_fada",IF(Données_prix!W:W&gt;0,Données_prix!W:W)))</f>
        <v>125</v>
      </c>
      <c r="U35" cm="1">
        <f t="array" ref="U35">MIN(IF(Données_prix!$C:$C="marche_fada",IF(Données_prix!X:X&gt;0,Données_prix!X:X)))</f>
        <v>500</v>
      </c>
      <c r="V35" cm="1">
        <f t="array" ref="V35">MIN(IF(Données_prix!$C:$C="marche_fada",IF(Données_prix!Y:Y&gt;0,Données_prix!Y:Y)))</f>
        <v>750</v>
      </c>
      <c r="W35" cm="1">
        <f t="array" ref="W35">MIN(IF(Données_prix!$C:$C="marche_fada",IF(Données_prix!Z:Z&gt;0,Données_prix!Z:Z)))</f>
        <v>1000</v>
      </c>
      <c r="X35" cm="1">
        <f t="array" ref="X35">MIN(IF(Données_prix!$C:$C="marche_fada",IF(Données_prix!AA:AA&gt;0,Données_prix!AA:AA)))</f>
        <v>1500</v>
      </c>
      <c r="Y35" cm="1">
        <f t="array" ref="Y35">MIN(IF(Données_prix!$C:$C="marche_fada",IF(Données_prix!AB:AB&gt;0,Données_prix!AB:AB)))</f>
        <v>2750</v>
      </c>
      <c r="Z35" cm="1">
        <f t="array" ref="Z35">MIN(IF(Données_prix!$C:$C="marche_fada",IF(Données_prix!AC:AC&gt;0,Données_prix!AC:AC)))</f>
        <v>2000</v>
      </c>
      <c r="AA35" cm="1">
        <f t="array" ref="AA35">MIN(IF(Données_prix!$C:$C="marche_fada",IF(Données_prix!AD:AD&gt;0,Données_prix!AD:AD)))</f>
        <v>1750</v>
      </c>
      <c r="AB35" cm="1">
        <f t="array" ref="AB35">MIN(IF(Données_prix!$C:$C="marche_fada",IF(Données_prix!AE:AE&gt;0,Données_prix!AE:AE)))</f>
        <v>1500</v>
      </c>
      <c r="AC35" cm="1">
        <f t="array" ref="AC35">MIN(IF(Données_prix!$C:$C="marche_fada",IF(Données_prix!AF:AF&gt;0,Données_prix!AF:AF)))</f>
        <v>5000</v>
      </c>
      <c r="AD35" cm="1">
        <f t="array" ref="AD35">MIN(IF(Données_prix!$C:$C="marche_fada",IF(Données_prix!AG:AG&gt;0,Données_prix!AG:AG)))</f>
        <v>200</v>
      </c>
      <c r="AE35" cm="1">
        <f t="array" ref="AE35">MIN(IF(Données_prix!$C:$C="marche_fada",IF(Données_prix!CL:CL&gt;0,Données_prix!CL:CL)))</f>
        <v>500</v>
      </c>
    </row>
    <row r="36" spans="1:31" x14ac:dyDescent="0.35">
      <c r="B36" t="s">
        <v>1637</v>
      </c>
      <c r="C36" cm="1">
        <f t="array" ref="C36">MAX(IF(Données_prix!$C:$C="marche_fada",IF(Données_prix!F:F&gt;0,Données_prix!F:F)))</f>
        <v>1000</v>
      </c>
      <c r="D36" cm="1">
        <f t="array" ref="D36">MAX(IF(Données_prix!$C:$C="marche_fada",IF(Données_prix!G:G&gt;0,Données_prix!G:G)))</f>
        <v>4000</v>
      </c>
      <c r="E36" s="95" cm="1">
        <f t="array" ref="E36">MAX(IF(Données_prix!$C:$C="marche_fada",IF(Données_prix!H:H&gt;0,Données_prix!H:H)))</f>
        <v>4000</v>
      </c>
      <c r="F36" s="95" cm="1">
        <f t="array" ref="F36">MAX(IF(Données_prix!$C:$C="marche_fada",IF(Données_prix!I:I&gt;0,Données_prix!I:I)))</f>
        <v>450</v>
      </c>
      <c r="G36" cm="1">
        <f t="array" ref="G36">MAX(IF(Données_prix!$C:$C="marche_fada",IF(Données_prix!J:J&gt;0,Données_prix!J:J)))</f>
        <v>300</v>
      </c>
      <c r="H36" cm="1">
        <f t="array" ref="H36">MAX(IF(Données_prix!$C:$C="marche_fada",IF(Données_prix!K:K&gt;0,Données_prix!K:K)))</f>
        <v>6000</v>
      </c>
      <c r="I36" cm="1">
        <f t="array" ref="I36">MAX(IF(Données_prix!$C:$C="marche_fada",IF(Données_prix!L:L&gt;0,Données_prix!L:L)))</f>
        <v>11000</v>
      </c>
      <c r="J36" cm="1">
        <f t="array" ref="J36">MAX(IF(Données_prix!$C:$C="marche_fada",IF(Données_prix!M:M&gt;0,Données_prix!M:M)))</f>
        <v>1500</v>
      </c>
      <c r="K36" cm="1">
        <f t="array" ref="K36">MAX(IF(Données_prix!$C:$C="marche_fada",IF(Données_prix!N:N&gt;0,Données_prix!N:N)))</f>
        <v>3000</v>
      </c>
      <c r="L36" s="105" cm="1">
        <f t="array" ref="L36">MAX(IF(Données_prix!$C:$C="marche_fada",IF(Données_prix!O:O&gt;0,Données_prix!O:O)))</f>
        <v>6500</v>
      </c>
      <c r="M36" cm="1">
        <f t="array" ref="M36">MAX(IF(Données_prix!$C:$C="marche_fada",IF(Données_prix!P:P&gt;0,Données_prix!P:P)))</f>
        <v>100</v>
      </c>
      <c r="N36" s="12" cm="1">
        <f t="array" ref="N36">MAX(IF(Données_prix!$C:$C="marche_fada",IF(Données_prix!Q:Q&gt;0,Données_prix!Q:Q)))</f>
        <v>0</v>
      </c>
      <c r="O36" s="105" cm="1">
        <f t="array" ref="O36">MAX(IF(Données_prix!$C:$C="marche_fada",IF(Données_prix!R:R&gt;0,Données_prix!R:R)))</f>
        <v>30000</v>
      </c>
      <c r="P36" s="107" cm="1">
        <f t="array" ref="P36">MAX(IF(Données_prix!$C:$C="marche_fada",IF(Données_prix!S:S&gt;0,Données_prix!S:S)))</f>
        <v>35000</v>
      </c>
      <c r="Q36" cm="1">
        <f t="array" ref="Q36">MAX(IF(Données_prix!$C:$C="marche_fada",IF(Données_prix!T:T&gt;0,Données_prix!T:T)))</f>
        <v>7000</v>
      </c>
      <c r="R36" cm="1">
        <f t="array" ref="R36">MAX(IF(Données_prix!$C:$C="marche_fada",IF(Données_prix!U:U&gt;0,Données_prix!U:U)))</f>
        <v>5500</v>
      </c>
      <c r="S36" cm="1">
        <f t="array" ref="S36">MAX(IF(Données_prix!$C:$C="marche_fada",IF(Données_prix!V:V&gt;0,Données_prix!V:V)))</f>
        <v>2500</v>
      </c>
      <c r="T36" cm="1">
        <f t="array" ref="T36">MAX(IF(Données_prix!$C:$C="marche_fada",IF(Données_prix!W:W&gt;0,Données_prix!W:W)))</f>
        <v>150</v>
      </c>
      <c r="U36" cm="1">
        <f t="array" ref="U36">MAX(IF(Données_prix!$C:$C="marche_fada",IF(Données_prix!X:X&gt;0,Données_prix!X:X)))</f>
        <v>1000</v>
      </c>
      <c r="V36" cm="1">
        <f t="array" ref="V36">MAX(IF(Données_prix!$C:$C="marche_fada",IF(Données_prix!Y:Y&gt;0,Données_prix!Y:Y)))</f>
        <v>1500</v>
      </c>
      <c r="W36" cm="1">
        <f t="array" ref="W36">MAX(IF(Données_prix!$C:$C="marche_fada",IF(Données_prix!Z:Z&gt;0,Données_prix!Z:Z)))</f>
        <v>2000</v>
      </c>
      <c r="X36" cm="1">
        <f t="array" ref="X36">MAX(IF(Données_prix!$C:$C="marche_fada",IF(Données_prix!AA:AA&gt;0,Données_prix!AA:AA)))</f>
        <v>2000</v>
      </c>
      <c r="Y36" cm="1">
        <f t="array" ref="Y36">MAX(IF(Données_prix!$C:$C="marche_fada",IF(Données_prix!AB:AB&gt;0,Données_prix!AB:AB)))</f>
        <v>3500</v>
      </c>
      <c r="Z36" cm="1">
        <f t="array" ref="Z36">MAX(IF(Données_prix!$C:$C="marche_fada",IF(Données_prix!AC:AC&gt;0,Données_prix!AC:AC)))</f>
        <v>6000</v>
      </c>
      <c r="AA36" cm="1">
        <f t="array" ref="AA36">MAX(IF(Données_prix!$C:$C="marche_fada",IF(Données_prix!AD:AD&gt;0,Données_prix!AD:AD)))</f>
        <v>2500</v>
      </c>
      <c r="AB36" cm="1">
        <f t="array" ref="AB36">MAX(IF(Données_prix!$C:$C="marche_fada",IF(Données_prix!AE:AE&gt;0,Données_prix!AE:AE)))</f>
        <v>3000</v>
      </c>
      <c r="AC36" cm="1">
        <f t="array" ref="AC36">MAX(IF(Données_prix!$C:$C="marche_fada",IF(Données_prix!AF:AF&gt;0,Données_prix!AF:AF)))</f>
        <v>5000</v>
      </c>
      <c r="AD36" cm="1">
        <f t="array" ref="AD36">MAX(IF(Données_prix!$C:$C="marche_fada",IF(Données_prix!AG:AG&gt;0,Données_prix!AG:AG)))</f>
        <v>500</v>
      </c>
      <c r="AE36" cm="1">
        <f t="array" ref="AE36">MAX(IF(Données_prix!$C:$C="marche_fada",IF(Données_prix!CL:CL&gt;0,Données_prix!CL:CL)))</f>
        <v>500</v>
      </c>
    </row>
    <row r="37" spans="1:31" ht="15" thickBot="1" x14ac:dyDescent="0.4">
      <c r="B37" s="13" t="s">
        <v>1638</v>
      </c>
      <c r="C37" s="63">
        <f>COUNTIFS(Données_prix!$C:$C,"marche_fada", Données_prix!F:F,"&lt;&gt;")</f>
        <v>4</v>
      </c>
      <c r="D37" s="63">
        <f>COUNTIFS(Données_prix!$C:$C,"marche_fada", Données_prix!G:G,"&lt;&gt;")</f>
        <v>3</v>
      </c>
      <c r="E37" s="97">
        <f>COUNTIFS(Données_prix!$C:$C,"marche_fada", Données_prix!H:H,"&lt;&gt;")</f>
        <v>2</v>
      </c>
      <c r="F37" s="96">
        <f>COUNTIFS(Données_prix!$C:$C,"marche_fada", Données_prix!I:I,"&lt;&gt;")</f>
        <v>2</v>
      </c>
      <c r="G37" s="63">
        <f>COUNTIFS(Données_prix!$C:$C,"marche_fada", Données_prix!J:J,"&lt;&gt;")</f>
        <v>3</v>
      </c>
      <c r="H37" s="63">
        <f>COUNTIFS(Données_prix!$C:$C,"marche_fada", Données_prix!K:K,"&lt;&gt;")</f>
        <v>8</v>
      </c>
      <c r="I37" s="63">
        <f>COUNTIFS(Données_prix!$C:$C,"marche_fada", Données_prix!L:L,"&lt;&gt;")</f>
        <v>4</v>
      </c>
      <c r="J37" s="63">
        <f>COUNTIFS(Données_prix!$C:$C,"marche_fada", Données_prix!M:M,"&lt;&gt;")</f>
        <v>3</v>
      </c>
      <c r="K37" s="63">
        <f>COUNTIFS(Données_prix!$C:$C,"marche_fada", Données_prix!N:N,"&lt;&gt;")</f>
        <v>6</v>
      </c>
      <c r="L37" s="112">
        <f>COUNTIFS(Données_prix!$C:$C,"marche_fada", Données_prix!O:O,"&lt;&gt;")</f>
        <v>4</v>
      </c>
      <c r="M37" s="63">
        <f>COUNTIFS(Données_prix!$C:$C,"marche_fada", Données_prix!P:P,"&lt;&gt;")</f>
        <v>3</v>
      </c>
      <c r="N37" s="14">
        <f>COUNTIFS(Données_prix!$C:$C,"marche_fada", Données_prix!Q:Q,"&lt;&gt;")</f>
        <v>0</v>
      </c>
      <c r="O37" s="112">
        <f>COUNTIFS(Données_prix!$C:$C,"marche_fada", Données_prix!R:R,"&lt;&gt;")</f>
        <v>3</v>
      </c>
      <c r="P37" s="108">
        <f>COUNTIFS(Données_prix!$C:$C,"marche_fada", Données_prix!S:S,"&lt;&gt;")</f>
        <v>1</v>
      </c>
      <c r="Q37" s="63">
        <f>COUNTIFS(Données_prix!$C:$C,"marche_fada", Données_prix!T:T,"&lt;&gt;")</f>
        <v>4</v>
      </c>
      <c r="R37" s="63">
        <f>COUNTIFS(Données_prix!$C:$C,"marche_fada", Données_prix!U:U,"&lt;&gt;")</f>
        <v>4</v>
      </c>
      <c r="S37" s="63">
        <f>COUNTIFS(Données_prix!$C:$C,"marche_fada", Données_prix!V:V,"&lt;&gt;")</f>
        <v>4</v>
      </c>
      <c r="T37" s="63">
        <f>COUNTIFS(Données_prix!$C:$C,"marche_fada", Données_prix!W:W,"&lt;&gt;")</f>
        <v>4</v>
      </c>
      <c r="U37" s="63">
        <f>COUNTIFS(Données_prix!$C:$C,"marche_fada", Données_prix!X:X,"&lt;&gt;")</f>
        <v>3</v>
      </c>
      <c r="V37" s="63">
        <f>COUNTIFS(Données_prix!$C:$C,"marche_fada", Données_prix!Y:Y,"&lt;&gt;")</f>
        <v>3</v>
      </c>
      <c r="W37" s="63">
        <f>COUNTIFS(Données_prix!$C:$C,"marche_fada", Données_prix!Z:Z,"&lt;&gt;")</f>
        <v>4</v>
      </c>
      <c r="X37" s="63">
        <f>COUNTIFS(Données_prix!$C:$C,"marche_fada", Données_prix!AA:AA,"&lt;&gt;")</f>
        <v>4</v>
      </c>
      <c r="Y37" s="63">
        <f>COUNTIFS(Données_prix!$C:$C,"marche_fada", Données_prix!AB:AB,"&lt;&gt;")</f>
        <v>5</v>
      </c>
      <c r="Z37" s="63">
        <f>COUNTIFS(Données_prix!$C:$C,"marche_fada", Données_prix!AC:AC,"&lt;&gt;")</f>
        <v>5</v>
      </c>
      <c r="AA37" s="63">
        <f>COUNTIFS(Données_prix!$C:$C,"marche_fada", Données_prix!AD:AD,"&lt;&gt;")</f>
        <v>4</v>
      </c>
      <c r="AB37" s="63">
        <f>COUNTIFS(Données_prix!$C:$C,"marche_fada", Données_prix!AE:AE,"&lt;&gt;")</f>
        <v>5</v>
      </c>
      <c r="AC37" s="63">
        <f>COUNTIFS(Données_prix!$C:$C,"marche_fada", Données_prix!AF:AF,"&lt;&gt;")</f>
        <v>5</v>
      </c>
      <c r="AD37" s="13">
        <f>COUNTIFS(Données_prix!$C:$C,"marche_fada", Données_prix!AG:AG,"&lt;&gt;")</f>
        <v>5</v>
      </c>
      <c r="AE37" s="63">
        <f>COUNTIFS(Données_prix!$C:$C,"marche_fada", Données_prix!CL:CL,"&lt;&gt;")</f>
        <v>4</v>
      </c>
    </row>
    <row r="38" spans="1:31" x14ac:dyDescent="0.35">
      <c r="C38" s="65">
        <f>SUM(C34,D34,G34)</f>
        <v>4775</v>
      </c>
      <c r="D38" t="s">
        <v>1639</v>
      </c>
      <c r="H38" s="91">
        <f>SUM(H34:K34)</f>
        <v>18000</v>
      </c>
      <c r="L38" s="109">
        <f>SUM(M34,O34,Q34,R34,S34,T34,U34,V34,W34,X34,Y34,Z34,AA34,AB34,AC34,AD34,AE34)</f>
        <v>61275</v>
      </c>
    </row>
    <row r="39" spans="1:31" x14ac:dyDescent="0.35">
      <c r="C39" s="72">
        <f>SUM(C38,H38,L38)</f>
        <v>84050</v>
      </c>
    </row>
    <row r="41" spans="1:31" x14ac:dyDescent="0.35">
      <c r="C41" s="72"/>
    </row>
    <row r="42" spans="1:31" x14ac:dyDescent="0.35">
      <c r="C42" s="72"/>
    </row>
    <row r="43" spans="1:31" x14ac:dyDescent="0.35">
      <c r="A43" s="11" t="s">
        <v>1643</v>
      </c>
      <c r="P43" s="110"/>
    </row>
    <row r="44" spans="1:31" x14ac:dyDescent="0.35">
      <c r="B44" t="s">
        <v>1635</v>
      </c>
      <c r="C44" cm="1">
        <f t="array" ref="C44">MEDIAN(IF(Données_prix!$C:$C="marche_boussouma",IF(Données_prix!F:F&gt;0,Données_prix!F:F)))</f>
        <v>1125</v>
      </c>
      <c r="D44" cm="1">
        <f t="array" ref="D44">MEDIAN(IF(Données_prix!$C:$C="marche_boussouma",IF(Données_prix!G:G&gt;0,Données_prix!G:G)))</f>
        <v>775</v>
      </c>
      <c r="E44" cm="1">
        <f t="array" ref="E44">MEDIAN(IF(Données_prix!$C:$C="marche_boussouma",IF(Données_prix!H:H&gt;0,Données_prix!H:H)))</f>
        <v>1050</v>
      </c>
      <c r="F44" cm="1">
        <f t="array" ref="F44">MEDIAN(IF(Données_prix!$C:$C="marche_boussouma",IF(Données_prix!I:I&gt;0,Données_prix!I:I)))</f>
        <v>500</v>
      </c>
      <c r="G44" cm="1">
        <f t="array" ref="G44">MEDIAN(IF(Données_prix!$C:$C="marche_boussouma",IF(Données_prix!J:J&gt;0,Données_prix!J:J)))</f>
        <v>262.5</v>
      </c>
      <c r="H44" cm="1">
        <f t="array" ref="H44">MEDIAN(IF(Données_prix!$C:$C="marche_boussouma",IF(Données_prix!K:K&gt;0,Données_prix!K:K)))</f>
        <v>6375</v>
      </c>
      <c r="I44" cm="1">
        <f t="array" ref="I44">MEDIAN(IF(Données_prix!$C:$C="marche_boussouma",IF(Données_prix!L:L&gt;0,Données_prix!L:L)))</f>
        <v>9000</v>
      </c>
      <c r="J44" cm="1">
        <f t="array" ref="J44">MEDIAN(IF(Données_prix!$C:$C="marche_boussouma",IF(Données_prix!M:M&gt;0,Données_prix!M:M)))</f>
        <v>2000</v>
      </c>
      <c r="K44" cm="1">
        <f t="array" ref="K44">MEDIAN(IF(Données_prix!$C:$C="marche_boussouma",IF(Données_prix!N:N&gt;0,Données_prix!N:N)))</f>
        <v>1725</v>
      </c>
      <c r="L44" s="105" cm="1">
        <f t="array" ref="L44">MEDIAN(IF(Données_prix!$C:$C="marche_boussouma",IF(Données_prix!O:O&gt;0,Données_prix!O:O)))</f>
        <v>8875</v>
      </c>
      <c r="M44" cm="1">
        <f t="array" ref="M44">MEDIAN(IF(Données_prix!$C:$C="marche_boussouma",IF(Données_prix!P:P&gt;0,Données_prix!P:P)))</f>
        <v>100</v>
      </c>
      <c r="N44" s="12" t="e" cm="1">
        <f t="array" ref="N44">MEDIAN(IF(Données_prix!$C:$C="marche_boussouma",IF(Données_prix!Q:Q&gt;0,Données_prix!Q:Q)))</f>
        <v>#NUM!</v>
      </c>
      <c r="O44" s="105" cm="1">
        <f t="array" ref="O44">MEDIAN(IF(Données_prix!$C:$C="marche_boussouma",IF(Données_prix!R:R&gt;0,Données_prix!R:R)))</f>
        <v>27250</v>
      </c>
      <c r="P44" s="110" cm="1">
        <f t="array" ref="P44">MEDIAN(IF(Données_prix!$C:$C="marche_boussouma",IF(Données_prix!S:S&gt;0,Données_prix!S:S)))</f>
        <v>46300</v>
      </c>
      <c r="Q44" cm="1">
        <f t="array" ref="Q44">MEDIAN(IF(Données_prix!$C:$C="marche_boussouma",IF(Données_prix!T:T&gt;0,Données_prix!T:T)))</f>
        <v>6000</v>
      </c>
      <c r="R44" cm="1">
        <f t="array" ref="R44">MEDIAN(IF(Données_prix!$C:$C="marche_boussouma",IF(Données_prix!U:U&gt;0,Données_prix!U:U)))</f>
        <v>5000</v>
      </c>
      <c r="S44" cm="1">
        <f t="array" ref="S44">MEDIAN(IF(Données_prix!$C:$C="marche_boussouma",IF(Données_prix!V:V&gt;0,Données_prix!V:V)))</f>
        <v>350</v>
      </c>
      <c r="T44" cm="1">
        <f t="array" ref="T44">MEDIAN(IF(Données_prix!$C:$C="marche_boussouma",IF(Données_prix!W:W&gt;0,Données_prix!W:W)))</f>
        <v>137.5</v>
      </c>
      <c r="U44" cm="1">
        <f t="array" ref="U44">MEDIAN(IF(Données_prix!$C:$C="marche_boussouma",IF(Données_prix!X:X&gt;0,Données_prix!X:X)))</f>
        <v>300</v>
      </c>
      <c r="V44" cm="1">
        <f t="array" ref="V44">MEDIAN(IF(Données_prix!$C:$C="marche_boussouma",IF(Données_prix!Y:Y&gt;0,Données_prix!Y:Y)))</f>
        <v>575</v>
      </c>
      <c r="W44" cm="1">
        <f t="array" ref="W44">MEDIAN(IF(Données_prix!$C:$C="marche_boussouma",IF(Données_prix!Z:Z&gt;0,Données_prix!Z:Z)))</f>
        <v>1100</v>
      </c>
      <c r="X44" cm="1">
        <f t="array" ref="X44">MEDIAN(IF(Données_prix!$C:$C="marche_boussouma",IF(Données_prix!AA:AA&gt;0,Données_prix!AA:AA)))</f>
        <v>1675</v>
      </c>
      <c r="Y44" cm="1">
        <f t="array" ref="Y44">MEDIAN(IF(Données_prix!$C:$C="marche_boussouma",IF(Données_prix!AB:AB&gt;0,Données_prix!AB:AB)))</f>
        <v>4125</v>
      </c>
      <c r="Z44" cm="1">
        <f t="array" ref="Z44">MEDIAN(IF(Données_prix!$C:$C="marche_boussouma",IF(Données_prix!AC:AC&gt;0,Données_prix!AC:AC)))</f>
        <v>2750</v>
      </c>
      <c r="AA44" cm="1">
        <f t="array" ref="AA44">MEDIAN(IF(Données_prix!$C:$C="marche_boussouma",IF(Données_prix!AD:AD&gt;0,Données_prix!AD:AD)))</f>
        <v>2500</v>
      </c>
      <c r="AB44" cm="1">
        <f t="array" ref="AB44">MEDIAN(IF(Données_prix!$C:$C="marche_boussouma",IF(Données_prix!AE:AE&gt;0,Données_prix!AE:AE)))</f>
        <v>2125</v>
      </c>
      <c r="AC44" cm="1">
        <f t="array" ref="AC44">MEDIAN(IF(Données_prix!$C:$C="marche_boussouma",IF(Données_prix!AF:AF&gt;0,Données_prix!AF:AF)))</f>
        <v>6000</v>
      </c>
      <c r="AD44" cm="1">
        <f t="array" ref="AD44">MEDIAN(IF(Données_prix!$C:$C="marche_boussouma",IF(Données_prix!AG:AG&gt;0,Données_prix!AG:AG)))</f>
        <v>300</v>
      </c>
      <c r="AE44" cm="1">
        <f t="array" ref="AE44">MEDIAN(IF(Données_prix!$C:$C="marche_boussouma",IF(Données_prix!CL:CL&gt;0,Données_prix!CL:CL)))</f>
        <v>500</v>
      </c>
    </row>
    <row r="45" spans="1:31" x14ac:dyDescent="0.35">
      <c r="B45" t="s">
        <v>1636</v>
      </c>
      <c r="C45" cm="1">
        <f t="array" ref="C45">MIN(IF(Données_prix!$C:$C="marche_boussouma",IF(Données_prix!F:F&gt;0,Données_prix!F:F)))</f>
        <v>1000</v>
      </c>
      <c r="D45" cm="1">
        <f t="array" ref="D45">MIN(IF(Données_prix!$C:$C="marche_boussouma",IF(Données_prix!G:G&gt;0,Données_prix!G:G)))</f>
        <v>700</v>
      </c>
      <c r="E45" cm="1">
        <f t="array" ref="E45">MIN(IF(Données_prix!$C:$C="marche_boussouma",IF(Données_prix!H:H&gt;0,Données_prix!H:H)))</f>
        <v>1000</v>
      </c>
      <c r="F45" cm="1">
        <f t="array" ref="F45">MIN(IF(Données_prix!$C:$C="marche_boussouma",IF(Données_prix!I:I&gt;0,Données_prix!I:I)))</f>
        <v>450</v>
      </c>
      <c r="G45" cm="1">
        <f t="array" ref="G45">MIN(IF(Données_prix!$C:$C="marche_boussouma",IF(Données_prix!J:J&gt;0,Données_prix!J:J)))</f>
        <v>250</v>
      </c>
      <c r="H45" cm="1">
        <f t="array" ref="H45">MIN(IF(Données_prix!$C:$C="marche_boussouma",IF(Données_prix!K:K&gt;0,Données_prix!K:K)))</f>
        <v>6000</v>
      </c>
      <c r="I45" cm="1">
        <f t="array" ref="I45">MIN(IF(Données_prix!$C:$C="marche_boussouma",IF(Données_prix!L:L&gt;0,Données_prix!L:L)))</f>
        <v>8500</v>
      </c>
      <c r="J45" cm="1">
        <f t="array" ref="J45">MIN(IF(Données_prix!$C:$C="marche_boussouma",IF(Données_prix!M:M&gt;0,Données_prix!M:M)))</f>
        <v>2000</v>
      </c>
      <c r="K45" cm="1">
        <f t="array" ref="K45">MIN(IF(Données_prix!$C:$C="marche_boussouma",IF(Données_prix!N:N&gt;0,Données_prix!N:N)))</f>
        <v>1500</v>
      </c>
      <c r="L45" s="105" cm="1">
        <f t="array" ref="L45">MIN(IF(Données_prix!$C:$C="marche_boussouma",IF(Données_prix!O:O&gt;0,Données_prix!O:O)))</f>
        <v>8600</v>
      </c>
      <c r="M45" cm="1">
        <f t="array" ref="M45">MIN(IF(Données_prix!$C:$C="marche_boussouma",IF(Données_prix!P:P&gt;0,Données_prix!P:P)))</f>
        <v>100</v>
      </c>
      <c r="N45" s="12" cm="1">
        <f t="array" ref="N45">MIN(IF(Données_prix!$C:$C="marche_boussouma",IF(Données_prix!Q:Q&gt;0,Données_prix!Q:Q)))</f>
        <v>0</v>
      </c>
      <c r="O45" s="105" cm="1">
        <f t="array" ref="O45">MIN(IF(Données_prix!$C:$C="marche_boussouma",IF(Données_prix!R:R&gt;0,Données_prix!R:R)))</f>
        <v>27000</v>
      </c>
      <c r="P45" s="110" cm="1">
        <f t="array" ref="P45">MIN(IF(Données_prix!$C:$C="marche_boussouma",IF(Données_prix!S:S&gt;0,Données_prix!S:S)))</f>
        <v>45000</v>
      </c>
      <c r="Q45" cm="1">
        <f t="array" ref="Q45">MIN(IF(Données_prix!$C:$C="marche_boussouma",IF(Données_prix!T:T&gt;0,Données_prix!T:T)))</f>
        <v>6000</v>
      </c>
      <c r="R45" cm="1">
        <f t="array" ref="R45">MIN(IF(Données_prix!$C:$C="marche_boussouma",IF(Données_prix!U:U&gt;0,Données_prix!U:U)))</f>
        <v>4750</v>
      </c>
      <c r="S45" cm="1">
        <f t="array" ref="S45">MIN(IF(Données_prix!$C:$C="marche_boussouma",IF(Données_prix!V:V&gt;0,Données_prix!V:V)))</f>
        <v>300</v>
      </c>
      <c r="T45" cm="1">
        <f t="array" ref="T45">MIN(IF(Données_prix!$C:$C="marche_boussouma",IF(Données_prix!W:W&gt;0,Données_prix!W:W)))</f>
        <v>125</v>
      </c>
      <c r="U45" cm="1">
        <f t="array" ref="U45">MIN(IF(Données_prix!$C:$C="marche_boussouma",IF(Données_prix!X:X&gt;0,Données_prix!X:X)))</f>
        <v>300</v>
      </c>
      <c r="V45" cm="1">
        <f t="array" ref="V45">MIN(IF(Données_prix!$C:$C="marche_boussouma",IF(Données_prix!Y:Y&gt;0,Données_prix!Y:Y)))</f>
        <v>450</v>
      </c>
      <c r="W45" cm="1">
        <f t="array" ref="W45">MIN(IF(Données_prix!$C:$C="marche_boussouma",IF(Données_prix!Z:Z&gt;0,Données_prix!Z:Z)))</f>
        <v>1000</v>
      </c>
      <c r="X45" cm="1">
        <f t="array" ref="X45">MIN(IF(Données_prix!$C:$C="marche_boussouma",IF(Données_prix!AA:AA&gt;0,Données_prix!AA:AA)))</f>
        <v>1600</v>
      </c>
      <c r="Y45" cm="1">
        <f t="array" ref="Y45">MIN(IF(Données_prix!$C:$C="marche_boussouma",IF(Données_prix!AB:AB&gt;0,Données_prix!AB:AB)))</f>
        <v>4000</v>
      </c>
      <c r="Z45" cm="1">
        <f t="array" ref="Z45">MIN(IF(Données_prix!$C:$C="marche_boussouma",IF(Données_prix!AC:AC&gt;0,Données_prix!AC:AC)))</f>
        <v>2500</v>
      </c>
      <c r="AA45" cm="1">
        <f t="array" ref="AA45">MIN(IF(Données_prix!$C:$C="marche_boussouma",IF(Données_prix!AD:AD&gt;0,Données_prix!AD:AD)))</f>
        <v>2250</v>
      </c>
      <c r="AB45" cm="1">
        <f t="array" ref="AB45">MIN(IF(Données_prix!$C:$C="marche_boussouma",IF(Données_prix!AE:AE&gt;0,Données_prix!AE:AE)))</f>
        <v>2000</v>
      </c>
      <c r="AC45" cm="1">
        <f t="array" ref="AC45">MIN(IF(Données_prix!$C:$C="marche_boussouma",IF(Données_prix!AF:AF&gt;0,Données_prix!AF:AF)))</f>
        <v>6000</v>
      </c>
      <c r="AD45" cm="1">
        <f t="array" ref="AD45">MIN(IF(Données_prix!$C:$C="marche_boussouma",IF(Données_prix!AG:AG&gt;0,Données_prix!AG:AG)))</f>
        <v>300</v>
      </c>
      <c r="AE45" cm="1">
        <f t="array" ref="AE45">MIN(IF(Données_prix!$C:$C="marche_boussouma",IF(Données_prix!CL:CL&gt;0,Données_prix!CL:CL)))</f>
        <v>500</v>
      </c>
    </row>
    <row r="46" spans="1:31" x14ac:dyDescent="0.35">
      <c r="B46" t="s">
        <v>1637</v>
      </c>
      <c r="C46" cm="1">
        <f t="array" ref="C46">MAX(IF(Données_prix!$C:$C="marche_boussouma",IF(Données_prix!F:F&gt;0,Données_prix!F:F)))</f>
        <v>1250</v>
      </c>
      <c r="D46" cm="1">
        <f t="array" ref="D46">MAX(IF(Données_prix!$C:$C="marche_boussouma",IF(Données_prix!G:G&gt;0,Données_prix!G:G)))</f>
        <v>800</v>
      </c>
      <c r="E46" cm="1">
        <f t="array" ref="E46">MAX(IF(Données_prix!$C:$C="marche_boussouma",IF(Données_prix!H:H&gt;0,Données_prix!H:H)))</f>
        <v>1100</v>
      </c>
      <c r="F46" cm="1">
        <f t="array" ref="F46">MAX(IF(Données_prix!$C:$C="marche_boussouma",IF(Données_prix!I:I&gt;0,Données_prix!I:I)))</f>
        <v>550</v>
      </c>
      <c r="G46" cm="1">
        <f t="array" ref="G46">MAX(IF(Données_prix!$C:$C="marche_boussouma",IF(Données_prix!J:J&gt;0,Données_prix!J:J)))</f>
        <v>275</v>
      </c>
      <c r="H46" cm="1">
        <f t="array" ref="H46">MAX(IF(Données_prix!$C:$C="marche_boussouma",IF(Données_prix!K:K&gt;0,Données_prix!K:K)))</f>
        <v>6500</v>
      </c>
      <c r="I46" cm="1">
        <f t="array" ref="I46">MAX(IF(Données_prix!$C:$C="marche_boussouma",IF(Données_prix!L:L&gt;0,Données_prix!L:L)))</f>
        <v>9250</v>
      </c>
      <c r="J46" cm="1">
        <f t="array" ref="J46">MAX(IF(Données_prix!$C:$C="marche_boussouma",IF(Données_prix!M:M&gt;0,Données_prix!M:M)))</f>
        <v>2200</v>
      </c>
      <c r="K46" cm="1">
        <f t="array" ref="K46">MAX(IF(Données_prix!$C:$C="marche_boussouma",IF(Données_prix!N:N&gt;0,Données_prix!N:N)))</f>
        <v>1800</v>
      </c>
      <c r="L46" s="105" cm="1">
        <f t="array" ref="L46">MAX(IF(Données_prix!$C:$C="marche_boussouma",IF(Données_prix!O:O&gt;0,Données_prix!O:O)))</f>
        <v>9000</v>
      </c>
      <c r="M46" cm="1">
        <f t="array" ref="M46">MAX(IF(Données_prix!$C:$C="marche_boussouma",IF(Données_prix!P:P&gt;0,Données_prix!P:P)))</f>
        <v>100</v>
      </c>
      <c r="N46" s="12" cm="1">
        <f t="array" ref="N46">MAX(IF(Données_prix!$C:$C="marche_boussouma",IF(Données_prix!Q:Q&gt;0,Données_prix!Q:Q)))</f>
        <v>0</v>
      </c>
      <c r="O46" s="105" cm="1">
        <f t="array" ref="O46">MAX(IF(Données_prix!$C:$C="marche_boussouma",IF(Données_prix!R:R&gt;0,Données_prix!R:R)))</f>
        <v>27500</v>
      </c>
      <c r="P46" s="110" cm="1">
        <f t="array" ref="P46">MAX(IF(Données_prix!$C:$C="marche_boussouma",IF(Données_prix!S:S&gt;0,Données_prix!S:S)))</f>
        <v>48500</v>
      </c>
      <c r="Q46" cm="1">
        <f t="array" ref="Q46">MAX(IF(Données_prix!$C:$C="marche_boussouma",IF(Données_prix!T:T&gt;0,Données_prix!T:T)))</f>
        <v>6250</v>
      </c>
      <c r="R46" cm="1">
        <f t="array" ref="R46">MAX(IF(Données_prix!$C:$C="marche_boussouma",IF(Données_prix!U:U&gt;0,Données_prix!U:U)))</f>
        <v>5200</v>
      </c>
      <c r="S46" cm="1">
        <f t="array" ref="S46">MAX(IF(Données_prix!$C:$C="marche_boussouma",IF(Données_prix!V:V&gt;0,Données_prix!V:V)))</f>
        <v>400</v>
      </c>
      <c r="T46" cm="1">
        <f t="array" ref="T46">MAX(IF(Données_prix!$C:$C="marche_boussouma",IF(Données_prix!W:W&gt;0,Données_prix!W:W)))</f>
        <v>150</v>
      </c>
      <c r="U46" cm="1">
        <f t="array" ref="U46">MAX(IF(Données_prix!$C:$C="marche_boussouma",IF(Données_prix!X:X&gt;0,Données_prix!X:X)))</f>
        <v>350</v>
      </c>
      <c r="V46" cm="1">
        <f t="array" ref="V46">MAX(IF(Données_prix!$C:$C="marche_boussouma",IF(Données_prix!Y:Y&gt;0,Données_prix!Y:Y)))</f>
        <v>750</v>
      </c>
      <c r="W46" cm="1">
        <f t="array" ref="W46">MAX(IF(Données_prix!$C:$C="marche_boussouma",IF(Données_prix!Z:Z&gt;0,Données_prix!Z:Z)))</f>
        <v>1250</v>
      </c>
      <c r="X46" cm="1">
        <f t="array" ref="X46">MAX(IF(Données_prix!$C:$C="marche_boussouma",IF(Données_prix!AA:AA&gt;0,Données_prix!AA:AA)))</f>
        <v>1750</v>
      </c>
      <c r="Y46" cm="1">
        <f t="array" ref="Y46">MAX(IF(Données_prix!$C:$C="marche_boussouma",IF(Données_prix!AB:AB&gt;0,Données_prix!AB:AB)))</f>
        <v>4250</v>
      </c>
      <c r="Z46" cm="1">
        <f t="array" ref="Z46">MAX(IF(Données_prix!$C:$C="marche_boussouma",IF(Données_prix!AC:AC&gt;0,Données_prix!AC:AC)))</f>
        <v>3250</v>
      </c>
      <c r="AA46" cm="1">
        <f t="array" ref="AA46">MAX(IF(Données_prix!$C:$C="marche_boussouma",IF(Données_prix!AD:AD&gt;0,Données_prix!AD:AD)))</f>
        <v>2750</v>
      </c>
      <c r="AB46" cm="1">
        <f t="array" ref="AB46">MAX(IF(Données_prix!$C:$C="marche_boussouma",IF(Données_prix!AE:AE&gt;0,Données_prix!AE:AE)))</f>
        <v>2500</v>
      </c>
      <c r="AC46" cm="1">
        <f t="array" ref="AC46">MAX(IF(Données_prix!$C:$C="marche_boussouma",IF(Données_prix!AF:AF&gt;0,Données_prix!AF:AF)))</f>
        <v>6250</v>
      </c>
      <c r="AD46" cm="1">
        <f t="array" ref="AD46">MAX(IF(Données_prix!$C:$C="marche_boussouma",IF(Données_prix!AG:AG&gt;0,Données_prix!AG:AG)))</f>
        <v>300</v>
      </c>
      <c r="AE46" cm="1">
        <f t="array" ref="AE46">MAX(IF(Données_prix!$C:$C="marche_boussouma",IF(Données_prix!CL:CL&gt;0,Données_prix!CL:CL)))</f>
        <v>500</v>
      </c>
    </row>
    <row r="47" spans="1:31" ht="15" thickBot="1" x14ac:dyDescent="0.4">
      <c r="B47" s="13" t="s">
        <v>1638</v>
      </c>
      <c r="C47" s="63">
        <f>COUNTIFS(Données_prix!$C:$C,"marche_boussouma", Données_prix!F:F,"&lt;&gt;")</f>
        <v>4</v>
      </c>
      <c r="D47" s="63">
        <f>COUNTIFS(Données_prix!$C:$C,"marche_boussouma", Données_prix!G:G,"&lt;&gt;")</f>
        <v>4</v>
      </c>
      <c r="E47" s="63">
        <f>COUNTIFS(Données_prix!$C:$C,"marche_boussouma", Données_prix!H:H,"&lt;&gt;")</f>
        <v>4</v>
      </c>
      <c r="F47" s="63">
        <f>COUNTIFS(Données_prix!$C:$C,"marche_boussouma", Données_prix!I:I,"&lt;&gt;")</f>
        <v>4</v>
      </c>
      <c r="G47" s="63">
        <f>COUNTIFS(Données_prix!$C:$C,"marche_boussouma", Données_prix!J:J,"&lt;&gt;")</f>
        <v>4</v>
      </c>
      <c r="H47" s="63">
        <f>COUNTIFS(Données_prix!$C:$C,"marche_boussouma", Données_prix!K:K,"&lt;&gt;")</f>
        <v>4</v>
      </c>
      <c r="I47" s="63">
        <f>COUNTIFS(Données_prix!$C:$C,"marche_boussouma", Données_prix!L:L,"&lt;&gt;")</f>
        <v>4</v>
      </c>
      <c r="J47" s="63">
        <f>COUNTIFS(Données_prix!$C:$C,"marche_boussouma", Données_prix!M:M,"&lt;&gt;")</f>
        <v>4</v>
      </c>
      <c r="K47" s="63">
        <f>COUNTIFS(Données_prix!$C:$C,"marche_boussouma", Données_prix!N:N,"&lt;&gt;")</f>
        <v>4</v>
      </c>
      <c r="L47" s="112">
        <f>COUNTIFS(Données_prix!$C:$C,"marche_boussouma", Données_prix!O:O,"&lt;&gt;")</f>
        <v>4</v>
      </c>
      <c r="M47" s="63">
        <f>COUNTIFS(Données_prix!$C:$C,"marche_boussouma", Données_prix!P:P,"&lt;&gt;")</f>
        <v>4</v>
      </c>
      <c r="N47" s="14">
        <f>COUNTIFS(Données_prix!$C:$C,"marche_boussouma", Données_prix!Q:Q,"&lt;&gt;")</f>
        <v>0</v>
      </c>
      <c r="O47" s="112">
        <f>COUNTIFS(Données_prix!$C:$C,"marche_boussouma", Données_prix!R:R,"&lt;&gt;")</f>
        <v>4</v>
      </c>
      <c r="P47" s="111">
        <f>COUNTIFS(Données_prix!$C:$C,"marche_boussouma", Données_prix!S:S,"&lt;&gt;")</f>
        <v>4</v>
      </c>
      <c r="Q47" s="63">
        <f>COUNTIFS(Données_prix!$C:$C,"marche_boussouma", Données_prix!T:T,"&lt;&gt;")</f>
        <v>4</v>
      </c>
      <c r="R47" s="63">
        <f>COUNTIFS(Données_prix!$C:$C,"marche_boussouma", Données_prix!U:U,"&lt;&gt;")</f>
        <v>4</v>
      </c>
      <c r="S47" s="63">
        <f>COUNTIFS(Données_prix!$C:$C,"marche_boussouma", Données_prix!V:V,"&lt;&gt;")</f>
        <v>4</v>
      </c>
      <c r="T47" s="63">
        <f>COUNTIFS(Données_prix!$C:$C,"marche_boussouma", Données_prix!W:W,"&lt;&gt;")</f>
        <v>4</v>
      </c>
      <c r="U47" s="63">
        <f>COUNTIFS(Données_prix!$C:$C,"marche_boussouma", Données_prix!X:X,"&lt;&gt;")</f>
        <v>4</v>
      </c>
      <c r="V47" s="63">
        <f>COUNTIFS(Données_prix!$C:$C,"marche_boussouma", Données_prix!Y:Y,"&lt;&gt;")</f>
        <v>4</v>
      </c>
      <c r="W47" s="63">
        <f>COUNTIFS(Données_prix!$C:$C,"marche_boussouma", Données_prix!Z:Z,"&lt;&gt;")</f>
        <v>4</v>
      </c>
      <c r="X47" s="63">
        <f>COUNTIFS(Données_prix!$C:$C,"marche_boussouma", Données_prix!AA:AA,"&lt;&gt;")</f>
        <v>4</v>
      </c>
      <c r="Y47" s="63">
        <f>COUNTIFS(Données_prix!$C:$C,"marche_boussouma", Données_prix!AB:AB,"&lt;&gt;")</f>
        <v>4</v>
      </c>
      <c r="Z47" s="63">
        <f>COUNTIFS(Données_prix!$C:$C,"marche_boussouma", Données_prix!AC:AC,"&lt;&gt;")</f>
        <v>4</v>
      </c>
      <c r="AA47" s="63">
        <f>COUNTIFS(Données_prix!$C:$C,"marche_boussouma", Données_prix!AD:AD,"&lt;&gt;")</f>
        <v>4</v>
      </c>
      <c r="AB47" s="63">
        <f>COUNTIFS(Données_prix!$C:$C,"marche_boussouma", Données_prix!AE:AE,"&lt;&gt;")</f>
        <v>4</v>
      </c>
      <c r="AC47" s="63">
        <f>COUNTIFS(Données_prix!$C:$C,"marche_boussouma", Données_prix!AF:AF,"&lt;&gt;")</f>
        <v>4</v>
      </c>
      <c r="AD47" s="63">
        <f>COUNTIFS(Données_prix!$C:$C,"marche_boussouma", Données_prix!AG:AG,"&lt;&gt;")</f>
        <v>4</v>
      </c>
      <c r="AE47" s="63">
        <f>COUNTIFS(Données_prix!$C:$C,"marche_boussouma", Données_prix!CL:CL,"&lt;&gt;")</f>
        <v>4</v>
      </c>
    </row>
    <row r="48" spans="1:31" x14ac:dyDescent="0.35">
      <c r="C48" s="65">
        <f>SUM(C44:G44)</f>
        <v>3712.5</v>
      </c>
      <c r="D48" s="64"/>
      <c r="E48" s="64"/>
      <c r="F48" s="64"/>
      <c r="G48" s="64"/>
      <c r="H48" s="91">
        <f>SUM(H44:K44)</f>
        <v>19100</v>
      </c>
      <c r="I48" s="64"/>
      <c r="J48" s="64"/>
      <c r="K48" s="64"/>
      <c r="L48" s="109">
        <f>SUM(M44,O44,Q44,R44,S44,T44,U44,V44,W44,X44,Y44,Z44,AA44,AB44,AC44,AD44,AE44)</f>
        <v>60787.5</v>
      </c>
      <c r="M48" s="64"/>
      <c r="N48" s="64"/>
      <c r="O48" s="113"/>
      <c r="P48" s="113"/>
      <c r="Q48" s="64"/>
      <c r="R48" s="64"/>
      <c r="S48" s="64"/>
      <c r="T48" s="64"/>
      <c r="U48" s="64"/>
      <c r="V48" s="64"/>
      <c r="W48" s="64"/>
      <c r="X48" s="64"/>
      <c r="Y48" s="64"/>
      <c r="Z48" s="64"/>
      <c r="AA48" s="64"/>
      <c r="AB48" s="64"/>
      <c r="AC48" s="64"/>
      <c r="AD48" s="64"/>
      <c r="AE48" s="64"/>
    </row>
    <row r="49" spans="1:31" x14ac:dyDescent="0.35">
      <c r="C49" s="72">
        <f>SUM(C48,H48,L48)</f>
        <v>83600</v>
      </c>
      <c r="D49" s="64"/>
      <c r="E49" s="64"/>
      <c r="F49" s="64"/>
      <c r="G49" s="64"/>
      <c r="H49" s="64"/>
      <c r="I49" s="64"/>
      <c r="J49" s="64"/>
      <c r="K49" s="64"/>
      <c r="L49" s="113"/>
      <c r="M49" s="64"/>
      <c r="N49" s="64"/>
      <c r="O49" s="113"/>
      <c r="P49" s="113"/>
      <c r="Q49" s="64"/>
      <c r="R49" s="64"/>
      <c r="S49" s="64"/>
      <c r="T49" s="64"/>
      <c r="U49" s="64"/>
      <c r="V49" s="64"/>
      <c r="W49" s="64"/>
      <c r="X49" s="64"/>
      <c r="Y49" s="64"/>
      <c r="Z49" s="64"/>
      <c r="AA49" s="64"/>
      <c r="AB49" s="64"/>
      <c r="AC49" s="64"/>
      <c r="AD49" s="64"/>
    </row>
    <row r="50" spans="1:31" x14ac:dyDescent="0.35">
      <c r="C50" s="72"/>
      <c r="D50" s="64"/>
      <c r="E50" s="64"/>
      <c r="F50" s="64"/>
      <c r="G50" s="64"/>
      <c r="H50" s="64"/>
      <c r="I50" s="64"/>
      <c r="J50" s="64"/>
      <c r="K50" s="64"/>
      <c r="L50" s="113"/>
      <c r="M50" s="64"/>
      <c r="N50" s="64"/>
      <c r="O50" s="113"/>
      <c r="P50" s="113"/>
      <c r="Q50" s="64"/>
      <c r="R50" s="64"/>
      <c r="S50" s="64"/>
      <c r="T50" s="64"/>
      <c r="U50" s="64"/>
      <c r="V50" s="64"/>
      <c r="W50" s="64"/>
      <c r="X50" s="64"/>
      <c r="Y50" s="64"/>
      <c r="Z50" s="64"/>
      <c r="AA50" s="64"/>
      <c r="AB50" s="64"/>
      <c r="AC50" s="64"/>
      <c r="AD50" s="64"/>
    </row>
    <row r="51" spans="1:31" x14ac:dyDescent="0.35">
      <c r="C51" s="72"/>
      <c r="D51" s="64"/>
      <c r="E51" s="64"/>
      <c r="F51" s="64"/>
      <c r="G51" s="64"/>
      <c r="H51" s="64"/>
      <c r="I51" s="64"/>
      <c r="J51" s="64"/>
      <c r="K51" s="64"/>
      <c r="L51" s="113"/>
      <c r="M51" s="64"/>
      <c r="N51" s="64"/>
      <c r="O51" s="113"/>
      <c r="P51" s="113"/>
      <c r="Q51" s="64"/>
      <c r="R51" s="64"/>
      <c r="S51" s="64"/>
      <c r="T51" s="64"/>
      <c r="U51" s="64"/>
      <c r="V51" s="64"/>
      <c r="W51" s="64"/>
      <c r="X51" s="64"/>
      <c r="Y51" s="64"/>
      <c r="Z51" s="64"/>
      <c r="AA51" s="64"/>
      <c r="AB51" s="64"/>
      <c r="AC51" s="64"/>
      <c r="AD51" s="64"/>
    </row>
    <row r="52" spans="1:31" x14ac:dyDescent="0.35">
      <c r="C52" s="72"/>
      <c r="D52" s="64"/>
      <c r="E52" s="64"/>
      <c r="F52" s="64"/>
      <c r="G52" s="64"/>
      <c r="H52" s="64"/>
      <c r="I52" s="64"/>
      <c r="J52" s="64"/>
      <c r="K52" s="64"/>
      <c r="L52" s="113"/>
      <c r="M52" s="64"/>
      <c r="N52" s="64"/>
      <c r="O52" s="113"/>
      <c r="P52" s="113"/>
      <c r="Q52" s="64"/>
      <c r="R52" s="64"/>
      <c r="S52" s="64"/>
      <c r="T52" s="64"/>
      <c r="U52" s="64"/>
      <c r="V52" s="64"/>
      <c r="W52" s="64"/>
      <c r="X52" s="64"/>
      <c r="Y52" s="64"/>
      <c r="Z52" s="64"/>
      <c r="AA52" s="64"/>
      <c r="AB52" s="64"/>
      <c r="AC52" s="64"/>
      <c r="AD52" s="64"/>
    </row>
    <row r="53" spans="1:31" x14ac:dyDescent="0.35">
      <c r="C53" s="72"/>
      <c r="D53" s="64"/>
      <c r="E53" s="64"/>
      <c r="F53" s="64"/>
      <c r="G53" s="64"/>
      <c r="H53" s="64"/>
      <c r="I53" s="64"/>
      <c r="J53" s="64"/>
      <c r="K53" s="64"/>
      <c r="M53" s="64"/>
      <c r="N53" s="64"/>
      <c r="O53" s="113"/>
      <c r="P53" s="113"/>
      <c r="Q53" s="64"/>
      <c r="R53" s="64"/>
      <c r="S53" s="64"/>
      <c r="T53" s="64"/>
      <c r="U53" s="64"/>
      <c r="V53" s="64"/>
      <c r="W53" s="64"/>
      <c r="X53" s="64"/>
      <c r="Y53" s="64"/>
      <c r="Z53" s="64"/>
      <c r="AA53" s="64"/>
      <c r="AB53" s="64"/>
      <c r="AC53" s="64"/>
      <c r="AD53" s="64"/>
    </row>
    <row r="54" spans="1:31" x14ac:dyDescent="0.35">
      <c r="A54" s="11" t="s">
        <v>1644</v>
      </c>
      <c r="I54" s="146"/>
      <c r="J54" s="67"/>
      <c r="K54" s="67"/>
      <c r="L54" s="110"/>
      <c r="P54" s="110" t="s">
        <v>1645</v>
      </c>
    </row>
    <row r="55" spans="1:31" x14ac:dyDescent="0.35">
      <c r="B55" t="s">
        <v>1635</v>
      </c>
      <c r="C55" s="95" cm="1">
        <f t="array" ref="C55">MEDIAN(IF(Données_prix!$C:$C="marche_gaoua",IF(Données_prix!F:F&gt;0,Données_prix!F:F)))</f>
        <v>1750</v>
      </c>
      <c r="D55" s="95" t="e" cm="1">
        <f t="array" ref="D55">MEDIAN(IF(Données_prix!$C:$C="marche_gaoua",IF(Données_prix!G:G&gt;0,Données_prix!G:G)))</f>
        <v>#NUM!</v>
      </c>
      <c r="E55" s="95" t="e" cm="1">
        <f t="array" ref="E55">MEDIAN(IF(Données_prix!$C:$C="marche_gaoua",IF(Données_prix!H:H&gt;0,Données_prix!H:H)))</f>
        <v>#NUM!</v>
      </c>
      <c r="F55" cm="1">
        <f t="array" ref="F55">MEDIAN(IF(Données_prix!$C:$C="marche_gaoua",IF(Données_prix!I:I&gt;0,Données_prix!I:I)))</f>
        <v>500</v>
      </c>
      <c r="G55" cm="1">
        <f t="array" ref="G55">MEDIAN(IF(Données_prix!$C:$C="marche_gaoua",IF(Données_prix!J:J&gt;0,Données_prix!J:J)))</f>
        <v>282.5</v>
      </c>
      <c r="H55" cm="1">
        <f t="array" ref="H55">MEDIAN(IF(Données_prix!$C:$C="marche_gaoua",IF(Données_prix!K:K&gt;0,Données_prix!K:K)))</f>
        <v>5000</v>
      </c>
      <c r="I55" s="95" cm="1">
        <f t="array" ref="I55">MEDIAN(IF(Données_prix!$C:$C="marche_gaoua",IF(Données_prix!L:L&gt;0,Données_prix!L:L)))</f>
        <v>4875</v>
      </c>
      <c r="J55" cm="1">
        <f t="array" ref="J55">MEDIAN(IF(Données_prix!$C:$C="marche_gaoua",IF(Données_prix!M:M&gt;0,Données_prix!M:M)))</f>
        <v>1000</v>
      </c>
      <c r="K55" cm="1">
        <f t="array" ref="K55">MEDIAN(IF(Données_prix!$C:$C="marche_gaoua",IF(Données_prix!N:N&gt;0,Données_prix!N:N)))</f>
        <v>2500</v>
      </c>
      <c r="L55" s="110" cm="1">
        <f t="array" ref="L55">MEDIAN(IF(Données_prix!$C:$C="marche_gaoua",IF(Données_prix!O:O&gt;0,Données_prix!O:O)))</f>
        <v>6500</v>
      </c>
      <c r="M55" cm="1">
        <f t="array" ref="M55">MEDIAN(IF(Données_prix!$C:$C="marche_gaoua",IF(Données_prix!P:P&gt;0,Données_prix!P:P)))</f>
        <v>100</v>
      </c>
      <c r="N55" s="12" t="e" cm="1">
        <f t="array" ref="N55">MEDIAN(IF(Données_prix!$C:$C="marche_gaoua",IF(Données_prix!Q:Q&gt;0,Données_prix!Q:Q)))</f>
        <v>#NUM!</v>
      </c>
      <c r="O55" s="105" cm="1">
        <f t="array" ref="O55">MEDIAN(IF(Données_prix!$C:$C="marche_gaoua",IF(Données_prix!R:R&gt;0,Données_prix!R:R)))</f>
        <v>15750</v>
      </c>
      <c r="P55" s="110" cm="1">
        <f t="array" ref="P55">MEDIAN(IF(Données_prix!$C:$C="marche_gaoua",IF(Données_prix!S:S&gt;0,Données_prix!S:S)))</f>
        <v>22500</v>
      </c>
      <c r="Q55" cm="1">
        <f t="array" ref="Q55">MEDIAN(IF(Données_prix!$C:$C="marche_gaoua",IF(Données_prix!T:T&gt;0,Données_prix!T:T)))</f>
        <v>7500</v>
      </c>
      <c r="R55" cm="1">
        <f t="array" ref="R55">MEDIAN(IF(Données_prix!$C:$C="marche_gaoua",IF(Données_prix!U:U&gt;0,Données_prix!U:U)))</f>
        <v>6500</v>
      </c>
      <c r="S55" cm="1">
        <f t="array" ref="S55">MEDIAN(IF(Données_prix!$C:$C="marche_gaoua",IF(Données_prix!V:V&gt;0,Données_prix!V:V)))</f>
        <v>500</v>
      </c>
      <c r="T55" cm="1">
        <f t="array" ref="T55">MEDIAN(IF(Données_prix!$C:$C="marche_gaoua",IF(Données_prix!W:W&gt;0,Données_prix!W:W)))</f>
        <v>200</v>
      </c>
      <c r="U55" s="95" t="e" cm="1">
        <f t="array" ref="U55">MEDIAN(IF(Données_prix!$C:$C="marche_gaoua",IF(Données_prix!X:X&gt;0,Données_prix!X:X)))</f>
        <v>#NUM!</v>
      </c>
      <c r="V55" cm="1">
        <f t="array" ref="V55">MEDIAN(IF(Données_prix!$C:$C="marche_gaoua",IF(Données_prix!Y:Y&gt;0,Données_prix!Y:Y)))</f>
        <v>1500</v>
      </c>
      <c r="W55" cm="1">
        <f t="array" ref="W55">MEDIAN(IF(Données_prix!$C:$C="marche_gaoua",IF(Données_prix!Z:Z&gt;0,Données_prix!Z:Z)))</f>
        <v>2000</v>
      </c>
      <c r="X55" s="95" cm="1">
        <f t="array" ref="X55">MEDIAN(IF(Données_prix!$C:$C="marche_gaoua",IF(Données_prix!AA:AA&gt;0,Données_prix!AA:AA)))</f>
        <v>2250</v>
      </c>
      <c r="Y55" s="95" cm="1">
        <f t="array" ref="Y55">MEDIAN(IF(Données_prix!$C:$C="marche_gaoua",IF(Données_prix!AB:AB&gt;0,Données_prix!AB:AB)))</f>
        <v>3250</v>
      </c>
      <c r="Z55" s="95" cm="1">
        <f t="array" ref="Z55">MEDIAN(IF(Données_prix!$C:$C="marche_gaoua",IF(Données_prix!AC:AC&gt;0,Données_prix!AC:AC)))</f>
        <v>2000</v>
      </c>
      <c r="AA55" s="95" t="e" cm="1">
        <f t="array" ref="AA55">MEDIAN(IF(Données_prix!$C:$C="marche_gaoua",IF(Données_prix!AD:AD&gt;0,Données_prix!AD:AD)))</f>
        <v>#NUM!</v>
      </c>
      <c r="AB55" s="95" cm="1">
        <f t="array" ref="AB55">MEDIAN(IF(Données_prix!$C:$C="marche_gaoua",IF(Données_prix!AE:AE&gt;0,Données_prix!AE:AE)))</f>
        <v>1000</v>
      </c>
      <c r="AC55" cm="1">
        <f t="array" ref="AC55">MEDIAN(IF(Données_prix!$C:$C="marche_gaoua",IF(Données_prix!AF:AF&gt;0,Données_prix!AF:AF)))</f>
        <v>5000</v>
      </c>
      <c r="AD55" s="95" cm="1">
        <f t="array" ref="AD55">MEDIAN(IF(Données_prix!$C:$C="marche_gaoua",IF(Données_prix!AG:AG&gt;0,Données_prix!AG:AG)))</f>
        <v>250</v>
      </c>
      <c r="AE55" cm="1">
        <f t="array" ref="AE55">MEDIAN(IF(Données_prix!$C:$C="marche_gaoua",IF(Données_prix!CL:CL&gt;0,Données_prix!CL:CL)))</f>
        <v>1000</v>
      </c>
    </row>
    <row r="56" spans="1:31" x14ac:dyDescent="0.35">
      <c r="B56" t="s">
        <v>1636</v>
      </c>
      <c r="C56" s="95" cm="1">
        <f t="array" ref="C56">MIN(IF(Données_prix!$C:$C="marche_gaoua",IF(Données_prix!F:F&gt;0,Données_prix!F:F)))</f>
        <v>1000</v>
      </c>
      <c r="D56" s="95" cm="1">
        <f t="array" ref="D56">MIN(IF(Données_prix!$C:$C="marche_gaoua",IF(Données_prix!G:G&gt;0,Données_prix!G:G)))</f>
        <v>0</v>
      </c>
      <c r="E56" s="95" cm="1">
        <f t="array" ref="E56">MIN(IF(Données_prix!$C:$C="marche_gaoua",IF(Données_prix!H:H&gt;0,Données_prix!H:H)))</f>
        <v>0</v>
      </c>
      <c r="F56" cm="1">
        <f t="array" ref="F56">MIN(IF(Données_prix!$C:$C="marche_gaoua",IF(Données_prix!I:I&gt;0,Données_prix!I:I)))</f>
        <v>375</v>
      </c>
      <c r="G56" cm="1">
        <f t="array" ref="G56">MIN(IF(Données_prix!$C:$C="marche_gaoua",IF(Données_prix!J:J&gt;0,Données_prix!J:J)))</f>
        <v>250</v>
      </c>
      <c r="H56" cm="1">
        <f t="array" ref="H56">MIN(IF(Données_prix!$C:$C="marche_gaoua",IF(Données_prix!K:K&gt;0,Données_prix!K:K)))</f>
        <v>4500</v>
      </c>
      <c r="I56" s="95" cm="1">
        <f t="array" ref="I56">MIN(IF(Données_prix!$C:$C="marche_gaoua",IF(Données_prix!L:L&gt;0,Données_prix!L:L)))</f>
        <v>4500</v>
      </c>
      <c r="J56" cm="1">
        <f t="array" ref="J56">MIN(IF(Données_prix!$C:$C="marche_gaoua",IF(Données_prix!M:M&gt;0,Données_prix!M:M)))</f>
        <v>1000</v>
      </c>
      <c r="K56" cm="1">
        <f t="array" ref="K56">MIN(IF(Données_prix!$C:$C="marche_gaoua",IF(Données_prix!N:N&gt;0,Données_prix!N:N)))</f>
        <v>2500</v>
      </c>
      <c r="L56" s="110" cm="1">
        <f t="array" ref="L56">MIN(IF(Données_prix!$C:$C="marche_gaoua",IF(Données_prix!O:O&gt;0,Données_prix!O:O)))</f>
        <v>5000</v>
      </c>
      <c r="M56" cm="1">
        <f t="array" ref="M56">MIN(IF(Données_prix!$C:$C="marche_gaoua",IF(Données_prix!P:P&gt;0,Données_prix!P:P)))</f>
        <v>100</v>
      </c>
      <c r="N56" s="12" cm="1">
        <f t="array" ref="N56">MIN(IF(Données_prix!$C:$C="marche_gaoua",IF(Données_prix!Q:Q&gt;0,Données_prix!Q:Q)))</f>
        <v>0</v>
      </c>
      <c r="O56" s="105" cm="1">
        <f t="array" ref="O56">MIN(IF(Données_prix!$C:$C="marche_gaoua",IF(Données_prix!R:R&gt;0,Données_prix!R:R)))</f>
        <v>15750</v>
      </c>
      <c r="P56" s="110" cm="1">
        <f t="array" ref="P56">MIN(IF(Données_prix!$C:$C="marche_gaoua",IF(Données_prix!S:S&gt;0,Données_prix!S:S)))</f>
        <v>22500</v>
      </c>
      <c r="Q56" cm="1">
        <f t="array" ref="Q56">MIN(IF(Données_prix!$C:$C="marche_gaoua",IF(Données_prix!T:T&gt;0,Données_prix!T:T)))</f>
        <v>7000</v>
      </c>
      <c r="R56" cm="1">
        <f t="array" ref="R56">MIN(IF(Données_prix!$C:$C="marche_gaoua",IF(Données_prix!U:U&gt;0,Données_prix!U:U)))</f>
        <v>6000</v>
      </c>
      <c r="S56" cm="1">
        <f t="array" ref="S56">MIN(IF(Données_prix!$C:$C="marche_gaoua",IF(Données_prix!V:V&gt;0,Données_prix!V:V)))</f>
        <v>450</v>
      </c>
      <c r="T56" cm="1">
        <f t="array" ref="T56">MIN(IF(Données_prix!$C:$C="marche_gaoua",IF(Données_prix!W:W&gt;0,Données_prix!W:W)))</f>
        <v>125</v>
      </c>
      <c r="U56" s="95" cm="1">
        <f t="array" ref="U56">MIN(IF(Données_prix!$C:$C="marche_gaoua",IF(Données_prix!X:X&gt;0,Données_prix!X:X)))</f>
        <v>0</v>
      </c>
      <c r="V56" cm="1">
        <f t="array" ref="V56">MIN(IF(Données_prix!$C:$C="marche_gaoua",IF(Données_prix!Y:Y&gt;0,Données_prix!Y:Y)))</f>
        <v>1250</v>
      </c>
      <c r="W56" cm="1">
        <f t="array" ref="W56">MIN(IF(Données_prix!$C:$C="marche_gaoua",IF(Données_prix!Z:Z&gt;0,Données_prix!Z:Z)))</f>
        <v>1750</v>
      </c>
      <c r="X56" s="95" cm="1">
        <f t="array" ref="X56">MIN(IF(Données_prix!$C:$C="marche_gaoua",IF(Données_prix!AA:AA&gt;0,Données_prix!AA:AA)))</f>
        <v>1500</v>
      </c>
      <c r="Y56" s="95" cm="1">
        <f t="array" ref="Y56">MIN(IF(Données_prix!$C:$C="marche_gaoua",IF(Données_prix!AB:AB&gt;0,Données_prix!AB:AB)))</f>
        <v>3000</v>
      </c>
      <c r="Z56" s="95" cm="1">
        <f t="array" ref="Z56">MIN(IF(Données_prix!$C:$C="marche_gaoua",IF(Données_prix!AC:AC&gt;0,Données_prix!AC:AC)))</f>
        <v>2000</v>
      </c>
      <c r="AA56" s="95" cm="1">
        <f t="array" ref="AA56">MIN(IF(Données_prix!$C:$C="marche_gaoua",IF(Données_prix!AD:AD&gt;0,Données_prix!AD:AD)))</f>
        <v>0</v>
      </c>
      <c r="AB56" s="95" cm="1">
        <f t="array" ref="AB56">MIN(IF(Données_prix!$C:$C="marche_gaoua",IF(Données_prix!AE:AE&gt;0,Données_prix!AE:AE)))</f>
        <v>500</v>
      </c>
      <c r="AC56" cm="1">
        <f t="array" ref="AC56">MIN(IF(Données_prix!$C:$C="marche_gaoua",IF(Données_prix!AF:AF&gt;0,Données_prix!AF:AF)))</f>
        <v>4500</v>
      </c>
      <c r="AD56" s="95" cm="1">
        <f t="array" ref="AD56">MIN(IF(Données_prix!$C:$C="marche_gaoua",IF(Données_prix!AG:AG&gt;0,Données_prix!AG:AG)))</f>
        <v>250</v>
      </c>
      <c r="AE56" cm="1">
        <f t="array" ref="AE56">MIN(IF(Données_prix!$C:$C="marche_gaoua",IF(Données_prix!CL:CL&gt;0,Données_prix!CL:CL)))</f>
        <v>500</v>
      </c>
    </row>
    <row r="57" spans="1:31" x14ac:dyDescent="0.35">
      <c r="B57" t="s">
        <v>1637</v>
      </c>
      <c r="C57" s="95" cm="1">
        <f t="array" ref="C57">MAX(IF(Données_prix!$C:$C="marche_gaoua",IF(Données_prix!F:F&gt;0,Données_prix!F:F)))</f>
        <v>2500</v>
      </c>
      <c r="D57" s="95" cm="1">
        <f t="array" ref="D57">MAX(IF(Données_prix!$C:$C="marche_gaoua",IF(Données_prix!G:G&gt;0,Données_prix!G:G)))</f>
        <v>0</v>
      </c>
      <c r="E57" s="95" cm="1">
        <f t="array" ref="E57">MAX(IF(Données_prix!$C:$C="marche_gaoua",IF(Données_prix!H:H&gt;0,Données_prix!H:H)))</f>
        <v>0</v>
      </c>
      <c r="F57" cm="1">
        <f t="array" ref="F57">MAX(IF(Données_prix!$C:$C="marche_gaoua",IF(Données_prix!I:I&gt;0,Données_prix!I:I)))</f>
        <v>500</v>
      </c>
      <c r="G57" cm="1">
        <f t="array" ref="G57">MAX(IF(Données_prix!$C:$C="marche_gaoua",IF(Données_prix!J:J&gt;0,Données_prix!J:J)))</f>
        <v>300</v>
      </c>
      <c r="H57" cm="1">
        <f t="array" ref="H57">MAX(IF(Données_prix!$C:$C="marche_gaoua",IF(Données_prix!K:K&gt;0,Données_prix!K:K)))</f>
        <v>5000</v>
      </c>
      <c r="I57" s="95" cm="1">
        <f t="array" ref="I57">MAX(IF(Données_prix!$C:$C="marche_gaoua",IF(Données_prix!L:L&gt;0,Données_prix!L:L)))</f>
        <v>5250</v>
      </c>
      <c r="J57" cm="1">
        <f t="array" ref="J57">MAX(IF(Données_prix!$C:$C="marche_gaoua",IF(Données_prix!M:M&gt;0,Données_prix!M:M)))</f>
        <v>1500</v>
      </c>
      <c r="K57" cm="1">
        <f t="array" ref="K57">MAX(IF(Données_prix!$C:$C="marche_gaoua",IF(Données_prix!N:N&gt;0,Données_prix!N:N)))</f>
        <v>3000</v>
      </c>
      <c r="L57" s="110" cm="1">
        <f t="array" ref="L57">MAX(IF(Données_prix!$C:$C="marche_gaoua",IF(Données_prix!O:O&gt;0,Données_prix!O:O)))</f>
        <v>7000</v>
      </c>
      <c r="M57" cm="1">
        <f t="array" ref="M57">MAX(IF(Données_prix!$C:$C="marche_gaoua",IF(Données_prix!P:P&gt;0,Données_prix!P:P)))</f>
        <v>100</v>
      </c>
      <c r="N57" s="12" cm="1">
        <f t="array" ref="N57">MAX(IF(Données_prix!$C:$C="marche_gaoua",IF(Données_prix!Q:Q&gt;0,Données_prix!Q:Q)))</f>
        <v>0</v>
      </c>
      <c r="O57" s="105" cm="1">
        <f t="array" ref="O57">MAX(IF(Données_prix!$C:$C="marche_gaoua",IF(Données_prix!R:R&gt;0,Données_prix!R:R)))</f>
        <v>15750</v>
      </c>
      <c r="P57" s="110" cm="1">
        <f t="array" ref="P57">MAX(IF(Données_prix!$C:$C="marche_gaoua",IF(Données_prix!S:S&gt;0,Données_prix!S:S)))</f>
        <v>22500</v>
      </c>
      <c r="Q57" cm="1">
        <f t="array" ref="Q57">MAX(IF(Données_prix!$C:$C="marche_gaoua",IF(Données_prix!T:T&gt;0,Données_prix!T:T)))</f>
        <v>8000</v>
      </c>
      <c r="R57" cm="1">
        <f t="array" ref="R57">MAX(IF(Données_prix!$C:$C="marche_gaoua",IF(Données_prix!U:U&gt;0,Données_prix!U:U)))</f>
        <v>7000</v>
      </c>
      <c r="S57" cm="1">
        <f t="array" ref="S57">MAX(IF(Données_prix!$C:$C="marche_gaoua",IF(Données_prix!V:V&gt;0,Données_prix!V:V)))</f>
        <v>500</v>
      </c>
      <c r="T57" cm="1">
        <f t="array" ref="T57">MAX(IF(Données_prix!$C:$C="marche_gaoua",IF(Données_prix!W:W&gt;0,Données_prix!W:W)))</f>
        <v>200</v>
      </c>
      <c r="U57" s="95" cm="1">
        <f t="array" ref="U57">MAX(IF(Données_prix!$C:$C="marche_gaoua",IF(Données_prix!X:X&gt;0,Données_prix!X:X)))</f>
        <v>0</v>
      </c>
      <c r="V57" cm="1">
        <f t="array" ref="V57">MAX(IF(Données_prix!$C:$C="marche_gaoua",IF(Données_prix!Y:Y&gt;0,Données_prix!Y:Y)))</f>
        <v>2500</v>
      </c>
      <c r="W57" cm="1">
        <f t="array" ref="W57">MAX(IF(Données_prix!$C:$C="marche_gaoua",IF(Données_prix!Z:Z&gt;0,Données_prix!Z:Z)))</f>
        <v>3000</v>
      </c>
      <c r="X57" s="95" cm="1">
        <f t="array" ref="X57">MAX(IF(Données_prix!$C:$C="marche_gaoua",IF(Données_prix!AA:AA&gt;0,Données_prix!AA:AA)))</f>
        <v>3000</v>
      </c>
      <c r="Y57" s="95" cm="1">
        <f t="array" ref="Y57">MAX(IF(Données_prix!$C:$C="marche_gaoua",IF(Données_prix!AB:AB&gt;0,Données_prix!AB:AB)))</f>
        <v>3500</v>
      </c>
      <c r="Z57" s="95" cm="1">
        <f t="array" ref="Z57">MAX(IF(Données_prix!$C:$C="marche_gaoua",IF(Données_prix!AC:AC&gt;0,Données_prix!AC:AC)))</f>
        <v>2000</v>
      </c>
      <c r="AA57" s="95" cm="1">
        <f t="array" ref="AA57">MAX(IF(Données_prix!$C:$C="marche_gaoua",IF(Données_prix!AD:AD&gt;0,Données_prix!AD:AD)))</f>
        <v>0</v>
      </c>
      <c r="AB57" s="95" cm="1">
        <f t="array" ref="AB57">MAX(IF(Données_prix!$C:$C="marche_gaoua",IF(Données_prix!AE:AE&gt;0,Données_prix!AE:AE)))</f>
        <v>1500</v>
      </c>
      <c r="AC57" cm="1">
        <f t="array" ref="AC57">MAX(IF(Données_prix!$C:$C="marche_gaoua",IF(Données_prix!AF:AF&gt;0,Données_prix!AF:AF)))</f>
        <v>5000</v>
      </c>
      <c r="AD57" s="95" cm="1">
        <f t="array" ref="AD57">MAX(IF(Données_prix!$C:$C="marche_gaoua",IF(Données_prix!AG:AG&gt;0,Données_prix!AG:AG)))</f>
        <v>250</v>
      </c>
      <c r="AE57" cm="1">
        <f t="array" ref="AE57">MAX(IF(Données_prix!$C:$C="marche_gaoua",IF(Données_prix!CL:CL&gt;0,Données_prix!CL:CL)))</f>
        <v>1000</v>
      </c>
    </row>
    <row r="58" spans="1:31" ht="15" thickBot="1" x14ac:dyDescent="0.4">
      <c r="B58" s="13" t="s">
        <v>1638</v>
      </c>
      <c r="C58" s="96">
        <f>COUNTIFS(Données_prix!$C:$C,"marche_gaoua", Données_prix!F:F,"&lt;&gt;")</f>
        <v>2</v>
      </c>
      <c r="D58" s="96">
        <f>COUNTIFS(Données_prix!$C:$C,"marche_gaoua", Données_prix!G:G,"&lt;&gt;")</f>
        <v>0</v>
      </c>
      <c r="E58" s="96">
        <f>COUNTIFS(Données_prix!$C:$C,"marche_gaoua", Données_prix!H:H,"&lt;&gt;")</f>
        <v>0</v>
      </c>
      <c r="F58" s="63">
        <f>COUNTIFS(Données_prix!$C:$C,"marche_gaoua", Données_prix!I:I,"&lt;&gt;")</f>
        <v>4</v>
      </c>
      <c r="G58" s="63">
        <f>COUNTIFS(Données_prix!$C:$C,"marche_gaoua", Données_prix!J:J,"&lt;&gt;")</f>
        <v>4</v>
      </c>
      <c r="H58" s="63">
        <f>COUNTIFS(Données_prix!$C:$C,"marche_gaoua", Données_prix!K:K,"&lt;&gt;")</f>
        <v>4</v>
      </c>
      <c r="I58" s="96">
        <f>COUNTIFS(Données_prix!$C:$C,"marche_gaoua", Données_prix!L:L,"&lt;&gt;")</f>
        <v>2</v>
      </c>
      <c r="J58" s="63">
        <f>COUNTIFS(Données_prix!$C:$C,"marche_gaoua", Données_prix!M:M,"&lt;&gt;")</f>
        <v>3</v>
      </c>
      <c r="K58" s="63">
        <f>COUNTIFS(Données_prix!$C:$C,"marche_gaoua", Données_prix!N:N,"&lt;&gt;")</f>
        <v>3</v>
      </c>
      <c r="L58" s="111">
        <f>COUNTIFS(Données_prix!$C:$C,"marche_gaoua", Données_prix!O:O,"&lt;&gt;")</f>
        <v>4</v>
      </c>
      <c r="M58" s="63">
        <f>COUNTIFS(Données_prix!$C:$C,"marche_gaoua", Données_prix!P:P,"&lt;&gt;")</f>
        <v>3</v>
      </c>
      <c r="N58" s="14">
        <f>COUNTIFS(Données_prix!$C:$C,"marche_gaoua", Données_prix!Q:Q,"&lt;&gt;")</f>
        <v>0</v>
      </c>
      <c r="O58" s="112">
        <f>COUNTIFS(Données_prix!$C:$C,"marche_gaoua", Données_prix!R:R,"&lt;&gt;")</f>
        <v>3</v>
      </c>
      <c r="P58" s="111">
        <f>COUNTIFS(Données_prix!$C:$C,"marche_gaoua", Données_prix!S:S,"&lt;&gt;")</f>
        <v>3</v>
      </c>
      <c r="Q58" s="63">
        <f>COUNTIFS(Données_prix!$C:$C,"marche_gaoua", Données_prix!T:T,"&lt;&gt;")</f>
        <v>3</v>
      </c>
      <c r="R58" s="63">
        <f>COUNTIFS(Données_prix!$C:$C,"marche_gaoua", Données_prix!U:U,"&lt;&gt;")</f>
        <v>3</v>
      </c>
      <c r="S58" s="63">
        <f>COUNTIFS(Données_prix!$C:$C,"marche_gaoua", Données_prix!V:V,"&lt;&gt;")</f>
        <v>3</v>
      </c>
      <c r="T58" s="63">
        <f>COUNTIFS(Données_prix!$C:$C,"marche_gaoua", Données_prix!W:W,"&lt;&gt;")</f>
        <v>4</v>
      </c>
      <c r="U58" s="96">
        <f>COUNTIFS(Données_prix!$C:$C,"marche_gaoua", Données_prix!X:X,"&lt;&gt;")</f>
        <v>0</v>
      </c>
      <c r="V58" s="63">
        <f>COUNTIFS(Données_prix!$C:$C,"marche_gaoua", Données_prix!Y:Y,"&lt;&gt;")</f>
        <v>3</v>
      </c>
      <c r="W58" s="63">
        <f>COUNTIFS(Données_prix!$C:$C,"marche_gaoua", Données_prix!Z:Z,"&lt;&gt;")</f>
        <v>3</v>
      </c>
      <c r="X58" s="96">
        <f>COUNTIFS(Données_prix!$C:$C,"marche_gaoua", Données_prix!AA:AA,"&lt;&gt;")</f>
        <v>2</v>
      </c>
      <c r="Y58" s="96">
        <f>COUNTIFS(Données_prix!$C:$C,"marche_gaoua", Données_prix!AB:AB,"&lt;&gt;")</f>
        <v>2</v>
      </c>
      <c r="Z58" s="96">
        <f>COUNTIFS(Données_prix!$C:$C,"marche_gaoua", Données_prix!AC:AC,"&lt;&gt;")</f>
        <v>2</v>
      </c>
      <c r="AA58" s="96">
        <f>COUNTIFS(Données_prix!$C:$C,"marche_gaoua", Données_prix!AD:AD,"&lt;&gt;")</f>
        <v>0</v>
      </c>
      <c r="AB58" s="96">
        <f>COUNTIFS(Données_prix!$C:$C,"marche_gaoua", Données_prix!AE:AE,"&lt;&gt;")</f>
        <v>2</v>
      </c>
      <c r="AC58" s="63">
        <f>COUNTIFS(Données_prix!$C:$C,"marche_gaoua", Données_prix!AF:AF,"&lt;&gt;")</f>
        <v>3</v>
      </c>
      <c r="AD58" s="96">
        <f>COUNTIFS(Données_prix!$C:$C,"marche_gaoua", Données_prix!AG:AG,"&lt;&gt;")</f>
        <v>1</v>
      </c>
      <c r="AE58" s="63">
        <f>COUNTIFS(Données_prix!$C:$C,"marche_gaoua", Données_prix!CL:CL,"&lt;&gt;")</f>
        <v>3</v>
      </c>
    </row>
    <row r="59" spans="1:31" x14ac:dyDescent="0.35">
      <c r="C59" s="65">
        <f>SUM(F55,G55)</f>
        <v>782.5</v>
      </c>
      <c r="D59" s="64"/>
      <c r="E59" s="64"/>
      <c r="F59" s="64"/>
      <c r="G59" s="64"/>
      <c r="H59" s="91">
        <f>SUM(H55,J55,K55)</f>
        <v>8500</v>
      </c>
      <c r="I59" s="64"/>
      <c r="J59" s="64"/>
      <c r="K59" s="64"/>
      <c r="L59" s="109">
        <f>SUM(M55,O55,Q55,R55,S55,T55,V55,W55,AC55,AE55)</f>
        <v>40050</v>
      </c>
      <c r="M59" s="64"/>
      <c r="N59" s="64"/>
      <c r="O59" s="113"/>
      <c r="P59" s="113"/>
      <c r="Q59" s="64"/>
      <c r="R59" s="64"/>
      <c r="S59" s="64"/>
      <c r="T59" s="64"/>
      <c r="U59" s="64"/>
      <c r="V59" s="64"/>
      <c r="W59" s="64"/>
      <c r="X59" s="64"/>
      <c r="Y59" s="64"/>
      <c r="Z59" s="64"/>
      <c r="AA59" s="64"/>
      <c r="AB59" s="64"/>
      <c r="AC59" s="64"/>
      <c r="AD59" s="64"/>
      <c r="AE59" s="64"/>
    </row>
    <row r="60" spans="1:31" x14ac:dyDescent="0.35">
      <c r="C60" s="72">
        <f>SUM(C59,H59,L59)</f>
        <v>49332.5</v>
      </c>
      <c r="D60" s="64"/>
      <c r="E60" s="64"/>
      <c r="F60" s="64"/>
      <c r="G60" s="64"/>
      <c r="H60" s="64"/>
      <c r="I60" s="64"/>
      <c r="J60" s="64"/>
      <c r="K60" s="64"/>
      <c r="L60" s="113"/>
      <c r="M60" s="64"/>
      <c r="N60" s="64"/>
      <c r="O60" s="113"/>
      <c r="P60" s="113"/>
      <c r="Q60" s="64"/>
      <c r="R60" s="64"/>
      <c r="S60" s="64"/>
      <c r="T60" s="64"/>
      <c r="U60" s="64"/>
      <c r="V60" s="64"/>
      <c r="W60" s="64"/>
      <c r="X60" s="64"/>
      <c r="Y60" s="64"/>
      <c r="Z60" s="64"/>
      <c r="AA60" s="64"/>
      <c r="AB60" s="64"/>
      <c r="AC60" s="64"/>
      <c r="AD60" s="64"/>
    </row>
    <row r="61" spans="1:31" x14ac:dyDescent="0.35">
      <c r="C61" s="72"/>
      <c r="D61" s="64"/>
      <c r="E61" s="64"/>
      <c r="F61" s="64"/>
      <c r="G61" s="64"/>
      <c r="H61" s="64"/>
      <c r="I61" s="64"/>
      <c r="J61" s="64"/>
      <c r="K61" s="64"/>
      <c r="L61" s="113"/>
      <c r="M61" s="64"/>
      <c r="N61" s="64"/>
      <c r="O61" s="113"/>
      <c r="P61" s="113"/>
      <c r="Q61" s="64"/>
      <c r="R61" s="64"/>
      <c r="S61" s="64"/>
      <c r="T61" s="64"/>
      <c r="U61" s="64"/>
      <c r="V61" s="64"/>
      <c r="W61" s="64"/>
      <c r="X61" s="64"/>
      <c r="Y61" s="64"/>
      <c r="Z61" s="64"/>
      <c r="AA61" s="64"/>
      <c r="AB61" s="64"/>
      <c r="AC61" s="64"/>
      <c r="AD61" s="64"/>
    </row>
    <row r="62" spans="1:31" x14ac:dyDescent="0.35">
      <c r="C62" s="72"/>
      <c r="D62" s="64"/>
      <c r="E62" s="64"/>
      <c r="F62" s="64"/>
      <c r="G62" s="64"/>
      <c r="H62" s="64"/>
      <c r="I62" s="64"/>
      <c r="J62" s="64"/>
      <c r="K62" s="64"/>
      <c r="L62" s="113"/>
      <c r="M62" s="64"/>
      <c r="N62" s="64"/>
      <c r="O62" s="113"/>
      <c r="P62" s="113"/>
      <c r="Q62" s="64"/>
      <c r="R62" s="64"/>
      <c r="S62" s="64"/>
      <c r="T62" s="64"/>
      <c r="U62" s="64"/>
      <c r="V62" s="64"/>
      <c r="W62" s="64"/>
      <c r="X62" s="64"/>
      <c r="Y62" s="64"/>
      <c r="Z62" s="64"/>
      <c r="AA62" s="64"/>
      <c r="AB62" s="64"/>
      <c r="AC62" s="64"/>
      <c r="AD62" s="64"/>
    </row>
    <row r="63" spans="1:31" x14ac:dyDescent="0.35">
      <c r="C63" s="72"/>
      <c r="D63" s="64"/>
      <c r="E63" s="64"/>
      <c r="F63" s="64"/>
      <c r="G63" s="64"/>
      <c r="H63" s="64"/>
      <c r="I63" s="64"/>
      <c r="J63" s="64"/>
      <c r="K63" s="64"/>
      <c r="L63" s="113"/>
      <c r="M63" s="64"/>
      <c r="N63" s="64"/>
      <c r="O63" s="113"/>
      <c r="P63" s="113"/>
      <c r="Q63" s="64"/>
      <c r="R63" s="64"/>
      <c r="S63" s="64"/>
      <c r="T63" s="64"/>
      <c r="U63" s="64"/>
      <c r="V63" s="64"/>
      <c r="W63" s="64"/>
      <c r="X63" s="64"/>
      <c r="Y63" s="64"/>
      <c r="Z63" s="64"/>
      <c r="AA63" s="64"/>
      <c r="AB63" s="64"/>
      <c r="AC63" s="64"/>
      <c r="AD63" s="64"/>
    </row>
    <row r="64" spans="1:31" x14ac:dyDescent="0.35">
      <c r="C64" s="72"/>
      <c r="D64" s="64"/>
      <c r="E64" s="64"/>
      <c r="F64" s="64"/>
      <c r="G64" s="64"/>
      <c r="H64" s="64"/>
      <c r="I64" s="64"/>
      <c r="J64" s="64"/>
      <c r="K64" s="64"/>
      <c r="L64" s="113"/>
      <c r="M64" s="64"/>
      <c r="N64" s="64"/>
      <c r="O64" s="113"/>
      <c r="P64" s="113"/>
      <c r="Q64" s="64"/>
      <c r="R64" s="64"/>
      <c r="S64" s="64"/>
      <c r="T64" s="64"/>
      <c r="U64" s="64"/>
      <c r="V64" s="64"/>
      <c r="W64" s="64"/>
      <c r="X64" s="64"/>
      <c r="Y64" s="64"/>
      <c r="Z64" s="64"/>
      <c r="AA64" s="64"/>
      <c r="AB64" s="64"/>
      <c r="AC64" s="64"/>
      <c r="AD64" s="64"/>
    </row>
    <row r="65" spans="1:58" x14ac:dyDescent="0.35">
      <c r="C65" s="72"/>
      <c r="D65" s="64"/>
      <c r="E65" s="64"/>
      <c r="F65" s="64"/>
      <c r="G65" s="64"/>
      <c r="H65" s="64"/>
      <c r="I65" s="64"/>
      <c r="J65" s="64"/>
      <c r="K65" s="64"/>
      <c r="L65" s="113"/>
      <c r="M65" s="64"/>
      <c r="N65" s="64"/>
      <c r="O65" s="113"/>
      <c r="P65" s="113"/>
      <c r="Q65" s="64"/>
      <c r="R65" s="64"/>
      <c r="S65" s="64"/>
      <c r="T65" s="64"/>
      <c r="U65" s="64"/>
      <c r="V65" s="64"/>
      <c r="W65" s="64"/>
      <c r="X65" s="64"/>
      <c r="Y65" s="64"/>
      <c r="Z65" s="64"/>
      <c r="AA65" s="64"/>
      <c r="AB65" s="64"/>
      <c r="AC65" s="64"/>
      <c r="AD65" s="64"/>
    </row>
    <row r="66" spans="1:58" x14ac:dyDescent="0.35">
      <c r="C66" s="72"/>
      <c r="D66" s="64"/>
      <c r="E66" s="64"/>
      <c r="F66" s="64"/>
      <c r="G66" s="64"/>
      <c r="H66" s="64"/>
      <c r="I66" s="64"/>
      <c r="J66" s="64"/>
      <c r="K66" s="64"/>
      <c r="L66" s="113"/>
      <c r="M66" s="64"/>
      <c r="N66" s="64"/>
      <c r="O66" s="113"/>
      <c r="P66" s="113"/>
      <c r="Q66" s="64"/>
      <c r="R66" s="64"/>
      <c r="S66" s="64"/>
      <c r="T66" s="64"/>
      <c r="U66" s="64"/>
      <c r="V66" s="64"/>
      <c r="W66" s="64"/>
      <c r="X66" s="64"/>
      <c r="Y66" s="64"/>
      <c r="Z66" s="64"/>
      <c r="AA66" s="64"/>
      <c r="AB66" s="64"/>
      <c r="AC66" s="64"/>
      <c r="AD66" s="64"/>
    </row>
    <row r="67" spans="1:58" x14ac:dyDescent="0.35">
      <c r="D67" s="64"/>
      <c r="E67" s="64"/>
      <c r="F67" s="64"/>
      <c r="G67" s="64"/>
      <c r="H67" s="64"/>
      <c r="I67" s="64"/>
      <c r="J67" s="64"/>
      <c r="K67" s="64"/>
      <c r="L67" s="119"/>
      <c r="M67" s="64"/>
      <c r="N67" s="64"/>
      <c r="O67" s="119"/>
      <c r="P67" s="119"/>
      <c r="Q67" s="64"/>
      <c r="R67" s="64"/>
      <c r="S67" s="64"/>
      <c r="T67" s="64"/>
      <c r="U67" s="64"/>
      <c r="V67" s="64"/>
      <c r="W67" s="64"/>
      <c r="X67" s="64"/>
      <c r="Y67" s="64"/>
      <c r="Z67" s="64"/>
      <c r="AA67" s="64"/>
      <c r="AB67" s="64"/>
      <c r="AC67" s="64"/>
      <c r="AD67" s="64"/>
    </row>
    <row r="68" spans="1:58" x14ac:dyDescent="0.35">
      <c r="A68" s="11" t="s">
        <v>1646</v>
      </c>
      <c r="C68" s="120">
        <f>MEDIAN(C14,C24,C34,C44)</f>
        <v>1000</v>
      </c>
      <c r="D68" s="120">
        <f>MEDIAN(D34,D44)</f>
        <v>2137.5</v>
      </c>
      <c r="E68" s="120">
        <f>MEDIAN(E44)</f>
        <v>1050</v>
      </c>
      <c r="F68" s="120">
        <f>MEDIAN(F14,F24,F44,F55)</f>
        <v>475</v>
      </c>
      <c r="G68" s="120">
        <f>MEDIAN(G14,G24,G34,G44,G55)</f>
        <v>275</v>
      </c>
      <c r="H68" s="120">
        <f>MEDIAN(H14,H24,H34,H44,H55)</f>
        <v>5000</v>
      </c>
      <c r="I68" s="120">
        <f>MEDIAN(I24,I34,I44)</f>
        <v>9000</v>
      </c>
      <c r="J68" s="120">
        <f>MEDIAN(J14,J24,J34,J44,J55)</f>
        <v>1000</v>
      </c>
      <c r="K68" s="120">
        <f>MEDIAN(K14,K24,K34,K44,K55)</f>
        <v>2000</v>
      </c>
      <c r="L68" s="121">
        <f>MEDIAN(L24,L34,L44,L55)</f>
        <v>7687.5</v>
      </c>
      <c r="M68" s="120">
        <f>MEDIAN(M14,M24,M34,M44,M55)</f>
        <v>100</v>
      </c>
      <c r="N68" s="120">
        <f>MEDIAN(N24)</f>
        <v>16000</v>
      </c>
      <c r="O68" s="121">
        <f>MEDIAN(O24,O34,O44,O55)</f>
        <v>27375</v>
      </c>
      <c r="P68" s="121">
        <f>MEDIAN(P24,P44,P55)</f>
        <v>32500</v>
      </c>
      <c r="Q68" s="120">
        <f>MEDIAN(Q14,Q24,Q34,Q44,Q55)</f>
        <v>6750</v>
      </c>
      <c r="R68" s="120">
        <f>MEDIAN(R14,R24,R34,R44,R55)</f>
        <v>5250</v>
      </c>
      <c r="S68" s="120">
        <f>MEDIAN(S14,S24,S34,S44,S55)</f>
        <v>500</v>
      </c>
      <c r="T68" s="120">
        <f>MEDIAN(T14,T24,T34,T44,T55)</f>
        <v>137.5</v>
      </c>
      <c r="U68" s="120">
        <f>MEDIAN(U14,U24,U34,U44)</f>
        <v>525</v>
      </c>
      <c r="V68" s="120">
        <f>MEDIAN(V14,V24,V34,V44,V55)</f>
        <v>800</v>
      </c>
      <c r="W68" s="120">
        <f>MEDIAN(W14,W24,W34,W44,W55)</f>
        <v>1175</v>
      </c>
      <c r="X68" s="120">
        <f>MEDIAN(X14,X24,X34,X44)</f>
        <v>1587.5</v>
      </c>
      <c r="Y68" s="120">
        <f>MEDIAN(Y14,Y24,Y34,Y44)</f>
        <v>3000</v>
      </c>
      <c r="Z68" s="120">
        <f>MEDIAN(Z14,Z24,Z34,Z44)</f>
        <v>2500</v>
      </c>
      <c r="AA68" s="120">
        <f>MEDIAN(AA24,AA34,AA44)</f>
        <v>2000</v>
      </c>
      <c r="AB68" s="120">
        <f>MEDIAN(AB14,AB24,AB34,AB44)</f>
        <v>1750</v>
      </c>
      <c r="AC68" s="120">
        <f>MEDIAN(AC14,AC24,AC34,AC44,AC55)</f>
        <v>5000</v>
      </c>
      <c r="AD68" s="120">
        <f>MEDIAN(AD14,AD24,AD34,AD44)</f>
        <v>275</v>
      </c>
      <c r="AE68" s="120">
        <f>MEDIAN(AE24,AE34,AE44,AE55)</f>
        <v>500</v>
      </c>
    </row>
    <row r="69" spans="1:58" x14ac:dyDescent="0.35">
      <c r="C69" s="122">
        <f>SUM(C68,F68,G68)</f>
        <v>1750</v>
      </c>
      <c r="D69" s="122"/>
      <c r="E69" s="122"/>
      <c r="F69" s="122"/>
      <c r="G69" s="122"/>
      <c r="H69" s="91">
        <f>SUM(H68:K68)</f>
        <v>17000</v>
      </c>
      <c r="I69" s="91"/>
      <c r="J69" s="91"/>
      <c r="K69" s="91"/>
      <c r="L69" s="123">
        <f>SUM(M68,N68,Q68,R68,S68,T68,U68,V68,W68,X68,Y68,Z68,AA68,AB68,AC68,AD68,AE68)</f>
        <v>47850</v>
      </c>
      <c r="M69" s="91"/>
      <c r="N69" s="91"/>
      <c r="O69" s="123"/>
      <c r="P69" s="123"/>
      <c r="Q69" s="91"/>
      <c r="R69" s="91"/>
      <c r="S69" s="91"/>
      <c r="T69" s="91"/>
      <c r="U69" s="91"/>
      <c r="V69" s="91"/>
      <c r="W69" s="91"/>
      <c r="X69" s="91"/>
      <c r="Y69" s="91"/>
      <c r="Z69" s="91"/>
      <c r="AA69" s="91"/>
      <c r="AB69" s="91"/>
      <c r="AC69" s="91"/>
      <c r="AD69" s="91"/>
      <c r="AE69" s="120"/>
    </row>
    <row r="70" spans="1:58" x14ac:dyDescent="0.35">
      <c r="C70" s="124">
        <f>SUM(C69,H69,L69)</f>
        <v>66600</v>
      </c>
      <c r="D70" s="125"/>
      <c r="E70" s="125"/>
      <c r="F70" s="125"/>
      <c r="G70" s="125"/>
      <c r="H70" s="125"/>
      <c r="I70" s="125"/>
      <c r="J70" s="125"/>
      <c r="K70" s="125"/>
      <c r="L70" s="110"/>
      <c r="M70" s="125"/>
      <c r="N70" s="125"/>
      <c r="O70" s="110"/>
      <c r="P70" s="110"/>
      <c r="Q70" s="125"/>
      <c r="R70" s="125"/>
      <c r="S70" s="125"/>
      <c r="T70" s="125"/>
      <c r="U70" s="125"/>
      <c r="V70" s="125"/>
      <c r="W70" s="125"/>
      <c r="X70" s="125"/>
      <c r="Y70" s="125"/>
      <c r="Z70" s="125"/>
      <c r="AA70" s="125"/>
      <c r="AB70" s="125"/>
      <c r="AC70" s="125"/>
      <c r="AD70" s="125"/>
    </row>
    <row r="71" spans="1:58" x14ac:dyDescent="0.35">
      <c r="L71" s="110"/>
      <c r="O71" s="110"/>
      <c r="P71" s="110"/>
    </row>
    <row r="72" spans="1:58" x14ac:dyDescent="0.35">
      <c r="A72" s="6" t="s">
        <v>1647</v>
      </c>
      <c r="B72" s="7"/>
      <c r="C72" s="17"/>
      <c r="D72" s="17"/>
      <c r="E72" s="17"/>
      <c r="F72" s="17"/>
      <c r="G72" s="17"/>
      <c r="H72" s="17"/>
      <c r="I72" s="17"/>
      <c r="J72" s="17"/>
      <c r="K72" s="18"/>
      <c r="L72" s="126"/>
      <c r="M72" s="9"/>
      <c r="N72" s="10"/>
      <c r="O72" s="126"/>
      <c r="P72" s="127"/>
      <c r="Q72" s="9"/>
      <c r="R72" s="9"/>
    </row>
    <row r="74" spans="1:58" ht="15" thickBot="1" x14ac:dyDescent="0.4">
      <c r="AH74" s="146"/>
    </row>
    <row r="75" spans="1:58" s="62" customFormat="1" ht="45.65" customHeight="1" x14ac:dyDescent="0.35">
      <c r="A75" s="60" t="s">
        <v>1648</v>
      </c>
      <c r="B75" s="61" t="s">
        <v>1649</v>
      </c>
      <c r="C75" s="61" t="s">
        <v>1650</v>
      </c>
      <c r="D75" s="61" t="s">
        <v>1651</v>
      </c>
      <c r="E75" s="61" t="s">
        <v>1652</v>
      </c>
      <c r="F75" s="61" t="s">
        <v>1653</v>
      </c>
      <c r="G75" s="61" t="s">
        <v>1654</v>
      </c>
      <c r="H75" s="61" t="s">
        <v>1655</v>
      </c>
      <c r="I75" s="61" t="s">
        <v>1656</v>
      </c>
      <c r="J75" s="61" t="s">
        <v>1657</v>
      </c>
      <c r="K75" s="61" t="s">
        <v>1658</v>
      </c>
      <c r="L75" s="114" t="s">
        <v>1659</v>
      </c>
      <c r="M75" s="61" t="s">
        <v>1660</v>
      </c>
      <c r="N75" s="61" t="s">
        <v>1661</v>
      </c>
      <c r="O75" s="114" t="s">
        <v>1662</v>
      </c>
      <c r="P75" s="114" t="s">
        <v>1663</v>
      </c>
      <c r="Q75" s="61" t="s">
        <v>1664</v>
      </c>
      <c r="R75" s="61" t="s">
        <v>1665</v>
      </c>
      <c r="S75" s="61" t="s">
        <v>1666</v>
      </c>
      <c r="T75" s="61" t="s">
        <v>1667</v>
      </c>
      <c r="U75" s="61" t="s">
        <v>1668</v>
      </c>
      <c r="V75" s="61" t="s">
        <v>1669</v>
      </c>
      <c r="W75" s="61" t="s">
        <v>1670</v>
      </c>
      <c r="X75" s="61" t="s">
        <v>1671</v>
      </c>
      <c r="Y75" s="61" t="s">
        <v>1672</v>
      </c>
      <c r="Z75" s="61" t="s">
        <v>1673</v>
      </c>
      <c r="AA75" s="61" t="s">
        <v>1674</v>
      </c>
      <c r="AB75" s="61" t="s">
        <v>1675</v>
      </c>
      <c r="AC75" s="61" t="s">
        <v>1676</v>
      </c>
      <c r="AD75" s="61" t="s">
        <v>1677</v>
      </c>
      <c r="AE75" s="61" t="s">
        <v>1678</v>
      </c>
      <c r="AF75" s="61" t="s">
        <v>1679</v>
      </c>
      <c r="AG75" s="61" t="s">
        <v>1680</v>
      </c>
      <c r="AH75" s="147" t="s">
        <v>1681</v>
      </c>
      <c r="AI75" s="61" t="s">
        <v>1682</v>
      </c>
      <c r="AJ75" s="61" t="s">
        <v>1683</v>
      </c>
      <c r="AK75" s="61" t="s">
        <v>1684</v>
      </c>
      <c r="AL75" s="61" t="s">
        <v>1685</v>
      </c>
      <c r="AM75" s="61" t="s">
        <v>1686</v>
      </c>
      <c r="AN75" s="61" t="s">
        <v>1687</v>
      </c>
      <c r="AO75" s="61" t="s">
        <v>1688</v>
      </c>
      <c r="AP75" s="61" t="s">
        <v>1689</v>
      </c>
      <c r="AQ75" s="61" t="s">
        <v>1690</v>
      </c>
      <c r="AR75" s="61" t="s">
        <v>1691</v>
      </c>
      <c r="AS75" s="61" t="s">
        <v>1692</v>
      </c>
      <c r="AT75" s="61" t="s">
        <v>1693</v>
      </c>
      <c r="AU75" s="61" t="s">
        <v>1694</v>
      </c>
      <c r="AV75" s="61" t="s">
        <v>1695</v>
      </c>
      <c r="AW75" s="61" t="s">
        <v>1696</v>
      </c>
      <c r="AX75" s="61" t="s">
        <v>1697</v>
      </c>
      <c r="AY75" s="61" t="s">
        <v>1698</v>
      </c>
      <c r="AZ75" s="61" t="s">
        <v>1699</v>
      </c>
      <c r="BA75" s="61" t="s">
        <v>1700</v>
      </c>
      <c r="BB75" s="61" t="s">
        <v>1701</v>
      </c>
      <c r="BC75" s="61" t="s">
        <v>1702</v>
      </c>
      <c r="BD75" s="61" t="s">
        <v>1703</v>
      </c>
      <c r="BE75" s="61" t="s">
        <v>1704</v>
      </c>
      <c r="BF75" s="61" t="s">
        <v>1334</v>
      </c>
    </row>
    <row r="76" spans="1:58" x14ac:dyDescent="0.35">
      <c r="F76" s="12"/>
      <c r="L76" s="115"/>
      <c r="O76" s="115"/>
      <c r="S76" s="12"/>
      <c r="T76" s="12"/>
      <c r="AA76" s="12"/>
      <c r="AH76" s="146"/>
      <c r="AP76" s="12"/>
    </row>
    <row r="77" spans="1:58" x14ac:dyDescent="0.35">
      <c r="B77" t="s">
        <v>1635</v>
      </c>
      <c r="C77" s="12" t="e" cm="1">
        <f t="array" ref="C77">MEDIAN(IF(Données_prix!$C:$C="marche_boussouma",IF(Données_prix!AH:AH&gt;0,Données_prix!AH:AH)))</f>
        <v>#NUM!</v>
      </c>
      <c r="D77" cm="1">
        <f t="array" ref="D77">MEDIAN(IF(Données_prix!$C:$C="marche_boussouma",IF(Données_prix!AI:AI&gt;0,Données_prix!AI:AI)))</f>
        <v>750</v>
      </c>
      <c r="E77" cm="1">
        <f t="array" ref="E77">MEDIAN(IF(Données_prix!$C:$C="marche_boussouma",IF(Données_prix!AJ:AJ&gt;0,Données_prix!AJ:AJ)))</f>
        <v>5250</v>
      </c>
      <c r="F77" s="12" t="e" cm="1">
        <f t="array" ref="F77">MEDIAN(IF(Données_prix!$C:$C="marche_boussouma",IF(Données_prix!AK:AK&gt;0,Données_prix!AK:AK)))</f>
        <v>#NUM!</v>
      </c>
      <c r="G77" cm="1">
        <f t="array" ref="G77">MEDIAN(IF(Données_prix!$C:$C="marche_boussouma",IF(Données_prix!AL:AL&gt;0,Données_prix!AL:AL)))</f>
        <v>600</v>
      </c>
      <c r="H77" cm="1">
        <f t="array" ref="H77">MEDIAN(IF(Données_prix!$C:$C="marche_boussouma",IF(Données_prix!AM:AM&gt;0,Données_prix!AM:AM)))</f>
        <v>4200</v>
      </c>
      <c r="I77" t="e" cm="1">
        <f t="array" ref="I77">MEDIAN(IF(Données_prix!$C:$C="marche_boussouma",IF(Données_prix!AN:AN&gt;0,Données_prix!AN:AN)))</f>
        <v>#NUM!</v>
      </c>
      <c r="J77" cm="1">
        <f t="array" ref="J77">MEDIAN(IF(Données_prix!$C:$C="marche_boussouma",IF(Données_prix!AO:AO&gt;0,Données_prix!AO:AO)))</f>
        <v>300</v>
      </c>
      <c r="K77" cm="1">
        <f t="array" ref="K77">MEDIAN(IF(Données_prix!$C:$C="marche_boussouma",IF(Données_prix!AP:AP&gt;0,Données_prix!AP:AP)))</f>
        <v>900</v>
      </c>
      <c r="L77" s="115" t="e" cm="1">
        <f t="array" ref="L77">MEDIAN(IF(Données_prix!$C:$C="marche_boussouma",IF(Données_prix!AQ:AQ&gt;0,Données_prix!AQ:AQ)))</f>
        <v>#NUM!</v>
      </c>
      <c r="M77" cm="1">
        <f t="array" ref="M77">MEDIAN(IF(Données_prix!$C:$C="marche_boussouma",IF(Données_prix!AR:AR&gt;0,Données_prix!AR:AR)))</f>
        <v>650</v>
      </c>
      <c r="N77" cm="1">
        <f t="array" ref="N77">MEDIAN(IF(Données_prix!$C:$C="marche_boussouma",IF(Données_prix!AS:AS&gt;0,Données_prix!AS:AS)))</f>
        <v>4550</v>
      </c>
      <c r="O77" s="115" t="e" cm="1">
        <f t="array" ref="O77">MEDIAN(IF(Données_prix!$C:$C="marche_boussouma",IF(Données_prix!AT:AT&gt;0,Données_prix!AT:AT)))</f>
        <v>#NUM!</v>
      </c>
      <c r="P77" s="105" cm="1">
        <f t="array" ref="P77">MEDIAN(IF(Données_prix!$C:$C="marche_boussouma",IF(Données_prix!AU:AU&gt;0,Données_prix!AU:AU)))</f>
        <v>1350</v>
      </c>
      <c r="Q77" cm="1">
        <f t="array" ref="Q77">MEDIAN(IF(Données_prix!$C:$C="marche_boussouma",IF(Données_prix!AV:AV&gt;0,Données_prix!AV:AV)))</f>
        <v>9450</v>
      </c>
      <c r="R77" cm="1">
        <f t="array" ref="R77">MEDIAN(IF(Données_prix!$C:$C="marche_boussouma",IF(Données_prix!AW:AW&gt;0,Données_prix!AW:AW)))</f>
        <v>437.5</v>
      </c>
      <c r="S77" s="12" t="e" cm="1">
        <f t="array" ref="S77">MEDIAN(IF(Données_prix!$C:$C="marche_boussouma",IF(Données_prix!AX:AX&gt;0,Données_prix!AX:AX)))</f>
        <v>#NUM!</v>
      </c>
      <c r="T77" s="12" t="e" cm="1">
        <f t="array" ref="T77">MEDIAN(IF(Données_prix!$C:$C="marche_boussouma",IF(Données_prix!AY:AY&gt;0,Données_prix!AY:AY)))</f>
        <v>#NUM!</v>
      </c>
      <c r="U77" cm="1">
        <f t="array" ref="U77">MEDIAN(IF(Données_prix!$C:$C="marche_boussouma",IF(Données_prix!AZ:AZ&gt;0,Données_prix!AZ:AZ)))</f>
        <v>425</v>
      </c>
      <c r="V77" cm="1">
        <f t="array" ref="V77">MEDIAN(IF(Données_prix!$C:$C="marche_boussouma",IF(Données_prix!BA:BA&gt;0,Données_prix!BA:BA)))</f>
        <v>1250</v>
      </c>
      <c r="W77" cm="1">
        <f t="array" ref="W77">MEDIAN(IF(Données_prix!$C:$C="marche_boussouma",IF(Données_prix!BB:BB&gt;0,Données_prix!BB:BB)))</f>
        <v>8750</v>
      </c>
      <c r="X77" cm="1">
        <f t="array" ref="X77">MEDIAN(IF(Données_prix!$C:$C="marche_boussouma",IF(Données_prix!BC:BC&gt;0,Données_prix!BC:BC)))</f>
        <v>500</v>
      </c>
      <c r="Y77" cm="1">
        <f t="array" ref="Y77">MEDIAN(IF(Données_prix!$C:$C="marche_boussouma",IF(Données_prix!BD:BD&gt;0,Données_prix!BD:BD)))</f>
        <v>775</v>
      </c>
      <c r="Z77" cm="1">
        <f t="array" ref="Z77">MEDIAN(IF(Données_prix!$C:$C="marche_boussouma",IF(Données_prix!BE:BE&gt;0,Données_prix!BE:BE)))</f>
        <v>300</v>
      </c>
      <c r="AA77" s="12" t="e" cm="1">
        <f t="array" ref="AA77">MEDIAN(IF(Données_prix!$C:$C="marche_boussouma",IF(Données_prix!BF:BF&gt;0,Données_prix!BF:BF)))</f>
        <v>#NUM!</v>
      </c>
      <c r="AB77" cm="1">
        <f t="array" ref="AB77">MEDIAN(IF(Données_prix!$C:$C="marche_boussouma",IF(Données_prix!BG:BG&gt;0,Données_prix!BG:BG)))</f>
        <v>3625</v>
      </c>
      <c r="AC77" cm="1">
        <f t="array" ref="AC77">MEDIAN(IF(Données_prix!$C:$C="marche_boussouma",IF(Données_prix!BH:BH&gt;0,Données_prix!BH:BH)))</f>
        <v>3500</v>
      </c>
      <c r="AD77" cm="1">
        <f t="array" ref="AD77">MEDIAN(IF(Données_prix!$C:$C="marche_boussouma",IF(Données_prix!BI:BI&gt;0,Données_prix!BI:BI)))</f>
        <v>1300</v>
      </c>
      <c r="AE77" cm="1">
        <f t="array" ref="AE77">MEDIAN(IF(Données_prix!$C:$C="marche_boussouma",IF(Données_prix!BJ:BJ&gt;0,Données_prix!BJ:BJ)))</f>
        <v>1300</v>
      </c>
      <c r="AF77" cm="1">
        <f t="array" ref="AF77">MEDIAN(IF(Données_prix!$C:$C="marche_boussouma",IF(Données_prix!BK:BK&gt;0,Données_prix!BK:BK)))</f>
        <v>600</v>
      </c>
      <c r="AG77" s="12" t="e" cm="1">
        <f t="array" ref="AG77">MEDIAN(IF(Données_prix!$C:$C="marche_boussouma",IF(Données_prix!BL:BL&gt;0,Données_prix!BL:BL)))</f>
        <v>#NUM!</v>
      </c>
      <c r="AH77" s="146" cm="1">
        <f t="array" ref="AH77">MEDIAN(IF(Données_prix!$C:$C="marche_boussouma",IF(Données_prix!BM:BM&gt;0,Données_prix!BM:BM)))</f>
        <v>1200</v>
      </c>
      <c r="AI77" cm="1">
        <f t="array" ref="AI77">MEDIAN(IF(Données_prix!$C:$C="marche_boussouma",IF(Données_prix!BN:BN&gt;0,Données_prix!BN:BN)))</f>
        <v>8400</v>
      </c>
      <c r="AJ77" s="12" t="e" cm="1">
        <f t="array" ref="AJ77">MEDIAN(IF(Données_prix!$C:$C="marche_boussouma",IF(Données_prix!BO:BO&gt;0,Données_prix!BO:BO)))</f>
        <v>#NUM!</v>
      </c>
      <c r="AK77" cm="1">
        <f t="array" ref="AK77">MEDIAN(IF(Données_prix!$C:$C="marche_boussouma",IF(Données_prix!BP:BP&gt;0,Données_prix!BP:BP)))</f>
        <v>500</v>
      </c>
      <c r="AL77" cm="1">
        <f t="array" ref="AL77">MEDIAN(IF(Données_prix!$C:$C="marche_boussouma",IF(Données_prix!BQ:BQ&gt;0,Données_prix!BQ:BQ)))</f>
        <v>3500</v>
      </c>
      <c r="AM77" s="12" t="e" cm="1">
        <f t="array" ref="AM77">MEDIAN(IF(Données_prix!$C:$C="marche_boussouma",IF(Données_prix!BR:BR&gt;0,Données_prix!BR:BR)))</f>
        <v>#NUM!</v>
      </c>
      <c r="AN77" cm="1">
        <f t="array" ref="AN77">MEDIAN(IF(Données_prix!$C:$C="marche_boussouma",IF(Données_prix!BS:BS&gt;0,Données_prix!BS:BS)))</f>
        <v>1500</v>
      </c>
      <c r="AO77" cm="1">
        <f t="array" ref="AO77">MEDIAN(IF(Données_prix!$C:$C="marche_boussouma",IF(Données_prix!BT:BT&gt;0,Données_prix!BT:BT)))</f>
        <v>10500</v>
      </c>
      <c r="AP77" s="12" t="e" cm="1">
        <f t="array" ref="AP77">MEDIAN(IF(Données_prix!$C:$C="marche_boussouma",IF(Données_prix!BU:BU&gt;0,Données_prix!BU:BU)))</f>
        <v>#NUM!</v>
      </c>
      <c r="AQ77" cm="1">
        <f t="array" ref="AQ77">MEDIAN(IF(Données_prix!$C:$C="marche_boussouma",IF(Données_prix!BV:BV&gt;0,Données_prix!BV:BV)))</f>
        <v>1400</v>
      </c>
      <c r="AR77" cm="1">
        <f t="array" ref="AR77">MEDIAN(IF(Données_prix!$C:$C="marche_boussouma",IF(Données_prix!BW:BW&gt;0,Données_prix!BW:BW)))</f>
        <v>9800</v>
      </c>
      <c r="AS77" s="12" t="e" cm="1">
        <f t="array" ref="AS77">MEDIAN(IF(Données_prix!$C:$C="marche_boussouma",IF(Données_prix!BX:BX&gt;0,Données_prix!BX:BX)))</f>
        <v>#NUM!</v>
      </c>
      <c r="AT77" cm="1">
        <f t="array" ref="AT77">MEDIAN(IF(Données_prix!$C:$C="marche_boussouma",IF(Données_prix!BY:BY&gt;0,Données_prix!BY:BY)))</f>
        <v>600</v>
      </c>
      <c r="AU77" cm="1">
        <f t="array" ref="AU77">MEDIAN(IF(Données_prix!$C:$C="marche_boussouma",IF(Données_prix!BZ:BZ&gt;0,Données_prix!BZ:BZ)))</f>
        <v>200</v>
      </c>
      <c r="AV77" s="12" t="e" cm="1">
        <f t="array" ref="AV77">MEDIAN(IF(Données_prix!$C:$C="marche_boussouma",IF(Données_prix!CA:CA&gt;0,Données_prix!CA:CA)))</f>
        <v>#NUM!</v>
      </c>
      <c r="AW77" cm="1">
        <f t="array" ref="AW77">MEDIAN(IF(Données_prix!$C:$C="marche_boussouma",IF(Données_prix!CB:CB&gt;0,Données_prix!CB:CB)))</f>
        <v>200</v>
      </c>
      <c r="AX77" s="12" cm="1">
        <f t="array" ref="AX77">MEDIAN(IF(Données_prix!$C:$C="marche_boussouma",IF(Données_prix!CC:CC&gt;0,Données_prix!CC:CC)))</f>
        <v>500</v>
      </c>
      <c r="AY77" cm="1">
        <f t="array" ref="AY77">MEDIAN(IF(Données_prix!$C:$C="marche_boussouma",IF(Données_prix!CD:CD&gt;0,Données_prix!CD:CD)))</f>
        <v>200</v>
      </c>
      <c r="AZ77" cm="1">
        <f t="array" ref="AZ77">MEDIAN(IF(Données_prix!$C:$C="marche_boussouma",IF(Données_prix!CE:CE&gt;0,Données_prix!CE:CE)))</f>
        <v>1425</v>
      </c>
      <c r="BA77" cm="1">
        <f t="array" ref="BA77">MEDIAN(IF(Données_prix!$C:$C="marche_boussouma",IF(Données_prix!CF:CF&gt;0,Données_prix!CF:CF)))</f>
        <v>2700</v>
      </c>
      <c r="BB77" s="12" t="e" cm="1">
        <f t="array" ref="BB77">MEDIAN(IF(Données_prix!$C:$C="marche_boussouma",IF(Données_prix!CG:CG&gt;0,Données_prix!CG:CG)))</f>
        <v>#NUM!</v>
      </c>
      <c r="BC77" cm="1">
        <f t="array" ref="BC77">MEDIAN(IF(Données_prix!$C:$C="marche_boussouma",IF(Données_prix!CH:CH&gt;0,Données_prix!CH:CH)))</f>
        <v>112.5</v>
      </c>
      <c r="BD77" cm="1">
        <f t="array" ref="BD77">MEDIAN(IF(Données_prix!$C:$C="marche_boussouma",IF(Données_prix!CI:CI&gt;0,Données_prix!CI:CI)))</f>
        <v>700</v>
      </c>
      <c r="BE77" cm="1">
        <f t="array" ref="BE77">MEDIAN(IF(Données_prix!$C:$C="marche_boussouma",IF(Données_prix!CJ:CJ&gt;0,Données_prix!CJ:CJ)))</f>
        <v>700</v>
      </c>
      <c r="BF77" cm="1">
        <f t="array" ref="BF77">MEDIAN(IF(Données_prix!$C:$C="marche_boussouma",IF(Données_prix!CK:CK&gt;0,Données_prix!CK:CK)))</f>
        <v>500</v>
      </c>
    </row>
    <row r="78" spans="1:58" x14ac:dyDescent="0.35">
      <c r="B78" t="s">
        <v>1636</v>
      </c>
      <c r="C78" s="12" cm="1">
        <f t="array" ref="C78">MIN(IF(Données_prix!$C:$C="marche_boussouma",IF(Données_prix!AH:AH&gt;0,Données_prix!AH:AH)))</f>
        <v>0</v>
      </c>
      <c r="D78" cm="1">
        <f t="array" ref="D78">MIN(IF(Données_prix!$C:$C="marche_boussouma",IF(Données_prix!AI:AI&gt;0,Données_prix!AI:AI)))</f>
        <v>750</v>
      </c>
      <c r="E78" cm="1">
        <f t="array" ref="E78">MIN(IF(Données_prix!$C:$C="marche_boussouma",IF(Données_prix!AJ:AJ&gt;0,Données_prix!AJ:AJ)))</f>
        <v>5250</v>
      </c>
      <c r="F78" s="12" cm="1">
        <f t="array" ref="F78">MIN(IF(Données_prix!$C:$C="marche_boussouma",IF(Données_prix!AK:AK&gt;0,Données_prix!AK:AK)))</f>
        <v>0</v>
      </c>
      <c r="G78" cm="1">
        <f t="array" ref="G78">MIN(IF(Données_prix!$C:$C="marche_boussouma",IF(Données_prix!AL:AL&gt;0,Données_prix!AL:AL)))</f>
        <v>600</v>
      </c>
      <c r="H78" cm="1">
        <f t="array" ref="H78">MIN(IF(Données_prix!$C:$C="marche_boussouma",IF(Données_prix!AM:AM&gt;0,Données_prix!AM:AM)))</f>
        <v>4200</v>
      </c>
      <c r="I78" cm="1">
        <f t="array" ref="I78">MIN(IF(Données_prix!$C:$C="marche_boussouma",IF(Données_prix!AN:AN&gt;0,Données_prix!AN:AN)))</f>
        <v>0</v>
      </c>
      <c r="J78" cm="1">
        <f t="array" ref="J78">MIN(IF(Données_prix!$C:$C="marche_boussouma",IF(Données_prix!AO:AO&gt;0,Données_prix!AO:AO)))</f>
        <v>300</v>
      </c>
      <c r="K78" cm="1">
        <f t="array" ref="K78">MIN(IF(Données_prix!$C:$C="marche_boussouma",IF(Données_prix!AP:AP&gt;0,Données_prix!AP:AP)))</f>
        <v>900</v>
      </c>
      <c r="L78" s="115" cm="1">
        <f t="array" ref="L78">MIN(IF(Données_prix!$C:$C="marche_boussouma",IF(Données_prix!AQ:AQ&gt;0,Données_prix!AQ:AQ)))</f>
        <v>0</v>
      </c>
      <c r="M78" cm="1">
        <f t="array" ref="M78">MIN(IF(Données_prix!$C:$C="marche_boussouma",IF(Données_prix!AR:AR&gt;0,Données_prix!AR:AR)))</f>
        <v>650</v>
      </c>
      <c r="N78" cm="1">
        <f t="array" ref="N78">MIN(IF(Données_prix!$C:$C="marche_boussouma",IF(Données_prix!AS:AS&gt;0,Données_prix!AS:AS)))</f>
        <v>4550</v>
      </c>
      <c r="O78" s="115" cm="1">
        <f t="array" ref="O78">MIN(IF(Données_prix!$C:$C="marche_boussouma",IF(Données_prix!AT:AT&gt;0,Données_prix!AT:AT)))</f>
        <v>0</v>
      </c>
      <c r="P78" s="105" cm="1">
        <f t="array" ref="P78">MIN(IF(Données_prix!$C:$C="marche_boussouma",IF(Données_prix!AU:AU&gt;0,Données_prix!AU:AU)))</f>
        <v>1350</v>
      </c>
      <c r="Q78" cm="1">
        <f t="array" ref="Q78">MIN(IF(Données_prix!$C:$C="marche_boussouma",IF(Données_prix!AV:AV&gt;0,Données_prix!AV:AV)))</f>
        <v>9450</v>
      </c>
      <c r="R78" cm="1">
        <f t="array" ref="R78">MIN(IF(Données_prix!$C:$C="marche_boussouma",IF(Données_prix!AW:AW&gt;0,Données_prix!AW:AW)))</f>
        <v>400</v>
      </c>
      <c r="S78" s="12" cm="1">
        <f t="array" ref="S78">MIN(IF(Données_prix!$C:$C="marche_boussouma",IF(Données_prix!AX:AX&gt;0,Données_prix!AX:AX)))</f>
        <v>0</v>
      </c>
      <c r="T78" s="12" cm="1">
        <f t="array" ref="T78">MIN(IF(Données_prix!$C:$C="marche_boussouma",IF(Données_prix!AY:AY&gt;0,Données_prix!AY:AY)))</f>
        <v>0</v>
      </c>
      <c r="U78" cm="1">
        <f t="array" ref="U78">MIN(IF(Données_prix!$C:$C="marche_boussouma",IF(Données_prix!AZ:AZ&gt;0,Données_prix!AZ:AZ)))</f>
        <v>425</v>
      </c>
      <c r="V78" cm="1">
        <f t="array" ref="V78">MIN(IF(Données_prix!$C:$C="marche_boussouma",IF(Données_prix!BA:BA&gt;0,Données_prix!BA:BA)))</f>
        <v>1250</v>
      </c>
      <c r="W78" cm="1">
        <f t="array" ref="W78">MIN(IF(Données_prix!$C:$C="marche_boussouma",IF(Données_prix!BB:BB&gt;0,Données_prix!BB:BB)))</f>
        <v>8750</v>
      </c>
      <c r="X78" cm="1">
        <f t="array" ref="X78">MIN(IF(Données_prix!$C:$C="marche_boussouma",IF(Données_prix!BC:BC&gt;0,Données_prix!BC:BC)))</f>
        <v>500</v>
      </c>
      <c r="Y78" cm="1">
        <f t="array" ref="Y78">MIN(IF(Données_prix!$C:$C="marche_boussouma",IF(Données_prix!BD:BD&gt;0,Données_prix!BD:BD)))</f>
        <v>750</v>
      </c>
      <c r="Z78" cm="1">
        <f t="array" ref="Z78">MIN(IF(Données_prix!$C:$C="marche_boussouma",IF(Données_prix!BE:BE&gt;0,Données_prix!BE:BE)))</f>
        <v>300</v>
      </c>
      <c r="AA78" s="12" cm="1">
        <f t="array" ref="AA78">MIN(IF(Données_prix!$C:$C="marche_boussouma",IF(Données_prix!BF:BF&gt;0,Données_prix!BF:BF)))</f>
        <v>0</v>
      </c>
      <c r="AB78" cm="1">
        <f t="array" ref="AB78">MIN(IF(Données_prix!$C:$C="marche_boussouma",IF(Données_prix!BG:BG&gt;0,Données_prix!BG:BG)))</f>
        <v>3500</v>
      </c>
      <c r="AC78" cm="1">
        <f t="array" ref="AC78">MIN(IF(Données_prix!$C:$C="marche_boussouma",IF(Données_prix!BH:BH&gt;0,Données_prix!BH:BH)))</f>
        <v>3000</v>
      </c>
      <c r="AD78" cm="1">
        <f t="array" ref="AD78">MIN(IF(Données_prix!$C:$C="marche_boussouma",IF(Données_prix!BI:BI&gt;0,Données_prix!BI:BI)))</f>
        <v>1250</v>
      </c>
      <c r="AE78" cm="1">
        <f t="array" ref="AE78">MIN(IF(Données_prix!$C:$C="marche_boussouma",IF(Données_prix!BJ:BJ&gt;0,Données_prix!BJ:BJ)))</f>
        <v>1300</v>
      </c>
      <c r="AF78" cm="1">
        <f t="array" ref="AF78">MIN(IF(Données_prix!$C:$C="marche_boussouma",IF(Données_prix!BK:BK&gt;0,Données_prix!BK:BK)))</f>
        <v>600</v>
      </c>
      <c r="AG78" s="12" cm="1">
        <f t="array" ref="AG78">MIN(IF(Données_prix!$C:$C="marche_boussouma",IF(Données_prix!BL:BL&gt;0,Données_prix!BL:BL)))</f>
        <v>0</v>
      </c>
      <c r="AH78" s="146" cm="1">
        <f t="array" ref="AH78">MIN(IF(Données_prix!$C:$C="marche_boussouma",IF(Données_prix!BM:BM&gt;0,Données_prix!BM:BM)))</f>
        <v>1200</v>
      </c>
      <c r="AI78" cm="1">
        <f t="array" ref="AI78">MIN(IF(Données_prix!$C:$C="marche_boussouma",IF(Données_prix!BN:BN&gt;0,Données_prix!BN:BN)))</f>
        <v>8400</v>
      </c>
      <c r="AJ78" s="12" cm="1">
        <f t="array" ref="AJ78">MIN(IF(Données_prix!$C:$C="marche_boussouma",IF(Données_prix!BO:BO&gt;0,Données_prix!BO:BO)))</f>
        <v>0</v>
      </c>
      <c r="AK78" cm="1">
        <f t="array" ref="AK78">MIN(IF(Données_prix!$C:$C="marche_boussouma",IF(Données_prix!BP:BP&gt;0,Données_prix!BP:BP)))</f>
        <v>500</v>
      </c>
      <c r="AL78" cm="1">
        <f t="array" ref="AL78">MIN(IF(Données_prix!$C:$C="marche_boussouma",IF(Données_prix!BQ:BQ&gt;0,Données_prix!BQ:BQ)))</f>
        <v>3500</v>
      </c>
      <c r="AM78" s="12" cm="1">
        <f t="array" ref="AM78">MIN(IF(Données_prix!$C:$C="marche_boussouma",IF(Données_prix!BR:BR&gt;0,Données_prix!BR:BR)))</f>
        <v>0</v>
      </c>
      <c r="AN78" cm="1">
        <f t="array" ref="AN78">MIN(IF(Données_prix!$C:$C="marche_boussouma",IF(Données_prix!BS:BS&gt;0,Données_prix!BS:BS)))</f>
        <v>1500</v>
      </c>
      <c r="AO78" cm="1">
        <f t="array" ref="AO78">MIN(IF(Données_prix!$C:$C="marche_boussouma",IF(Données_prix!BT:BT&gt;0,Données_prix!BT:BT)))</f>
        <v>10500</v>
      </c>
      <c r="AP78" s="12" cm="1">
        <f t="array" ref="AP78">MIN(IF(Données_prix!$C:$C="marche_boussouma",IF(Données_prix!BU:BU&gt;0,Données_prix!BU:BU)))</f>
        <v>0</v>
      </c>
      <c r="AQ78" cm="1">
        <f t="array" ref="AQ78">MIN(IF(Données_prix!$C:$C="marche_boussouma",IF(Données_prix!BV:BV&gt;0,Données_prix!BV:BV)))</f>
        <v>1400</v>
      </c>
      <c r="AR78" cm="1">
        <f t="array" ref="AR78">MIN(IF(Données_prix!$C:$C="marche_boussouma",IF(Données_prix!BW:BW&gt;0,Données_prix!BW:BW)))</f>
        <v>9800</v>
      </c>
      <c r="AS78" s="12" cm="1">
        <f t="array" ref="AS78">MIN(IF(Données_prix!$C:$C="marche_boussouma",IF(Données_prix!BX:BX&gt;0,Données_prix!BX:BX)))</f>
        <v>0</v>
      </c>
      <c r="AT78" cm="1">
        <f t="array" ref="AT78">MIN(IF(Données_prix!$C:$C="marche_boussouma",IF(Données_prix!BY:BY&gt;0,Données_prix!BY:BY)))</f>
        <v>600</v>
      </c>
      <c r="AU78" cm="1">
        <f t="array" ref="AU78">MIN(IF(Données_prix!$C:$C="marche_boussouma",IF(Données_prix!BZ:BZ&gt;0,Données_prix!BZ:BZ)))</f>
        <v>200</v>
      </c>
      <c r="AV78" s="12" cm="1">
        <f t="array" ref="AV78">MIN(IF(Données_prix!$C:$C="marche_boussouma",IF(Données_prix!CA:CA&gt;0,Données_prix!CA:CA)))</f>
        <v>0</v>
      </c>
      <c r="AW78" cm="1">
        <f t="array" ref="AW78">MIN(IF(Données_prix!$C:$C="marche_boussouma",IF(Données_prix!CB:CB&gt;0,Données_prix!CB:CB)))</f>
        <v>200</v>
      </c>
      <c r="AX78" s="12" cm="1">
        <f t="array" ref="AX78">MIN(IF(Données_prix!$C:$C="marche_boussouma",IF(Données_prix!CC:CC&gt;0,Données_prix!CC:CC)))</f>
        <v>500</v>
      </c>
      <c r="AY78" cm="1">
        <f t="array" ref="AY78">MIN(IF(Données_prix!$C:$C="marche_boussouma",IF(Données_prix!CD:CD&gt;0,Données_prix!CD:CD)))</f>
        <v>200</v>
      </c>
      <c r="AZ78" cm="1">
        <f t="array" ref="AZ78">MIN(IF(Données_prix!$C:$C="marche_boussouma",IF(Données_prix!CE:CE&gt;0,Données_prix!CE:CE)))</f>
        <v>1400</v>
      </c>
      <c r="BA78" cm="1">
        <f t="array" ref="BA78">MIN(IF(Données_prix!$C:$C="marche_boussouma",IF(Données_prix!CF:CF&gt;0,Données_prix!CF:CF)))</f>
        <v>2700</v>
      </c>
      <c r="BB78" s="12" cm="1">
        <f t="array" ref="BB78">MIN(IF(Données_prix!$C:$C="marche_boussouma",IF(Données_prix!CG:CG&gt;0,Données_prix!CG:CG)))</f>
        <v>0</v>
      </c>
      <c r="BC78" cm="1">
        <f t="array" ref="BC78">MIN(IF(Données_prix!$C:$C="marche_boussouma",IF(Données_prix!CH:CH&gt;0,Données_prix!CH:CH)))</f>
        <v>100</v>
      </c>
      <c r="BD78" cm="1">
        <f t="array" ref="BD78">MIN(IF(Données_prix!$C:$C="marche_boussouma",IF(Données_prix!CI:CI&gt;0,Données_prix!CI:CI)))</f>
        <v>650</v>
      </c>
      <c r="BE78" cm="1">
        <f t="array" ref="BE78">MIN(IF(Données_prix!$C:$C="marche_boussouma",IF(Données_prix!CJ:CJ&gt;0,Données_prix!CJ:CJ)))</f>
        <v>650</v>
      </c>
      <c r="BF78" cm="1">
        <f t="array" ref="BF78">MIN(IF(Données_prix!$C:$C="marche_boussouma",IF(Données_prix!CK:CK&gt;0,Données_prix!CK:CK)))</f>
        <v>500</v>
      </c>
    </row>
    <row r="79" spans="1:58" x14ac:dyDescent="0.35">
      <c r="B79" t="s">
        <v>1637</v>
      </c>
      <c r="C79" s="12" cm="1">
        <f t="array" ref="C79">MAX(IF(Données_prix!$C:$C="marche_boussouma",IF(Données_prix!AH:AH&gt;0,Données_prix!AH:AH)))</f>
        <v>0</v>
      </c>
      <c r="D79" cm="1">
        <f t="array" ref="D79">MAX(IF(Données_prix!$C:$C="marche_boussouma",IF(Données_prix!AI:AI&gt;0,Données_prix!AI:AI)))</f>
        <v>750</v>
      </c>
      <c r="E79" cm="1">
        <f t="array" ref="E79">MAX(IF(Données_prix!$C:$C="marche_boussouma",IF(Données_prix!AJ:AJ&gt;0,Données_prix!AJ:AJ)))</f>
        <v>5250</v>
      </c>
      <c r="F79" s="12" cm="1">
        <f t="array" ref="F79">MAX(IF(Données_prix!$C:$C="marche_boussouma",IF(Données_prix!AK:AK&gt;0,Données_prix!AK:AK)))</f>
        <v>0</v>
      </c>
      <c r="G79" cm="1">
        <f t="array" ref="G79">MAX(IF(Données_prix!$C:$C="marche_boussouma",IF(Données_prix!AL:AL&gt;0,Données_prix!AL:AL)))</f>
        <v>600</v>
      </c>
      <c r="H79" cm="1">
        <f t="array" ref="H79">MAX(IF(Données_prix!$C:$C="marche_boussouma",IF(Données_prix!AM:AM&gt;0,Données_prix!AM:AM)))</f>
        <v>4200</v>
      </c>
      <c r="I79" cm="1">
        <f t="array" ref="I79">MAX(IF(Données_prix!$C:$C="marche_boussouma",IF(Données_prix!AN:AN&gt;0,Données_prix!AN:AN)))</f>
        <v>0</v>
      </c>
      <c r="J79" cm="1">
        <f t="array" ref="J79">MAX(IF(Données_prix!$C:$C="marche_boussouma",IF(Données_prix!AO:AO&gt;0,Données_prix!AO:AO)))</f>
        <v>300</v>
      </c>
      <c r="K79" cm="1">
        <f t="array" ref="K79">MAX(IF(Données_prix!$C:$C="marche_boussouma",IF(Données_prix!AP:AP&gt;0,Données_prix!AP:AP)))</f>
        <v>900</v>
      </c>
      <c r="L79" s="115" cm="1">
        <f t="array" ref="L79">MAX(IF(Données_prix!$C:$C="marche_boussouma",IF(Données_prix!AQ:AQ&gt;0,Données_prix!AQ:AQ)))</f>
        <v>0</v>
      </c>
      <c r="M79" cm="1">
        <f t="array" ref="M79">MAX(IF(Données_prix!$C:$C="marche_boussouma",IF(Données_prix!AR:AR&gt;0,Données_prix!AR:AR)))</f>
        <v>650</v>
      </c>
      <c r="N79" cm="1">
        <f t="array" ref="N79">MAX(IF(Données_prix!$C:$C="marche_boussouma",IF(Données_prix!AS:AS&gt;0,Données_prix!AS:AS)))</f>
        <v>4550</v>
      </c>
      <c r="O79" s="115" cm="1">
        <f t="array" ref="O79">MAX(IF(Données_prix!$C:$C="marche_boussouma",IF(Données_prix!AT:AT&gt;0,Données_prix!AT:AT)))</f>
        <v>0</v>
      </c>
      <c r="P79" s="105" cm="1">
        <f t="array" ref="P79">MAX(IF(Données_prix!$C:$C="marche_boussouma",IF(Données_prix!AU:AU&gt;0,Données_prix!AU:AU)))</f>
        <v>1350</v>
      </c>
      <c r="Q79" cm="1">
        <f t="array" ref="Q79">MAX(IF(Données_prix!$C:$C="marche_boussouma",IF(Données_prix!AV:AV&gt;0,Données_prix!AV:AV)))</f>
        <v>9450</v>
      </c>
      <c r="R79" cm="1">
        <f t="array" ref="R79">MAX(IF(Données_prix!$C:$C="marche_boussouma",IF(Données_prix!AW:AW&gt;0,Données_prix!AW:AW)))</f>
        <v>450</v>
      </c>
      <c r="S79" s="12" cm="1">
        <f t="array" ref="S79">MAX(IF(Données_prix!$C:$C="marche_boussouma",IF(Données_prix!AX:AX&gt;0,Données_prix!AX:AX)))</f>
        <v>0</v>
      </c>
      <c r="T79" s="12" cm="1">
        <f t="array" ref="T79">MAX(IF(Données_prix!$C:$C="marche_boussouma",IF(Données_prix!AY:AY&gt;0,Données_prix!AY:AY)))</f>
        <v>0</v>
      </c>
      <c r="U79" cm="1">
        <f t="array" ref="U79">MAX(IF(Données_prix!$C:$C="marche_boussouma",IF(Données_prix!AZ:AZ&gt;0,Données_prix!AZ:AZ)))</f>
        <v>425</v>
      </c>
      <c r="V79" cm="1">
        <f t="array" ref="V79">MAX(IF(Données_prix!$C:$C="marche_boussouma",IF(Données_prix!BA:BA&gt;0,Données_prix!BA:BA)))</f>
        <v>1250</v>
      </c>
      <c r="W79" cm="1">
        <f t="array" ref="W79">MAX(IF(Données_prix!$C:$C="marche_boussouma",IF(Données_prix!BB:BB&gt;0,Données_prix!BB:BB)))</f>
        <v>8750</v>
      </c>
      <c r="X79" cm="1">
        <f t="array" ref="X79">MAX(IF(Données_prix!$C:$C="marche_boussouma",IF(Données_prix!BC:BC&gt;0,Données_prix!BC:BC)))</f>
        <v>500</v>
      </c>
      <c r="Y79" cm="1">
        <f t="array" ref="Y79">MAX(IF(Données_prix!$C:$C="marche_boussouma",IF(Données_prix!BD:BD&gt;0,Données_prix!BD:BD)))</f>
        <v>850</v>
      </c>
      <c r="Z79" cm="1">
        <f t="array" ref="Z79">MAX(IF(Données_prix!$C:$C="marche_boussouma",IF(Données_prix!BE:BE&gt;0,Données_prix!BE:BE)))</f>
        <v>300</v>
      </c>
      <c r="AA79" s="12" cm="1">
        <f t="array" ref="AA79">MAX(IF(Données_prix!$C:$C="marche_boussouma",IF(Données_prix!BF:BF&gt;0,Données_prix!BF:BF)))</f>
        <v>0</v>
      </c>
      <c r="AB79" cm="1">
        <f t="array" ref="AB79">MAX(IF(Données_prix!$C:$C="marche_boussouma",IF(Données_prix!BG:BG&gt;0,Données_prix!BG:BG)))</f>
        <v>4000</v>
      </c>
      <c r="AC79" cm="1">
        <f t="array" ref="AC79">MAX(IF(Données_prix!$C:$C="marche_boussouma",IF(Données_prix!BH:BH&gt;0,Données_prix!BH:BH)))</f>
        <v>4000</v>
      </c>
      <c r="AD79" cm="1">
        <f t="array" ref="AD79">MAX(IF(Données_prix!$C:$C="marche_boussouma",IF(Données_prix!BI:BI&gt;0,Données_prix!BI:BI)))</f>
        <v>1300</v>
      </c>
      <c r="AE79" cm="1">
        <f t="array" ref="AE79">MAX(IF(Données_prix!$C:$C="marche_boussouma",IF(Données_prix!BJ:BJ&gt;0,Données_prix!BJ:BJ)))</f>
        <v>1350</v>
      </c>
      <c r="AF79" cm="1">
        <f t="array" ref="AF79">MAX(IF(Données_prix!$C:$C="marche_boussouma",IF(Données_prix!BK:BK&gt;0,Données_prix!BK:BK)))</f>
        <v>650</v>
      </c>
      <c r="AG79" s="12" cm="1">
        <f t="array" ref="AG79">MAX(IF(Données_prix!$C:$C="marche_boussouma",IF(Données_prix!BL:BL&gt;0,Données_prix!BL:BL)))</f>
        <v>0</v>
      </c>
      <c r="AH79" s="146" cm="1">
        <f t="array" ref="AH79">MAX(IF(Données_prix!$C:$C="marche_boussouma",IF(Données_prix!BM:BM&gt;0,Données_prix!BM:BM)))</f>
        <v>1250</v>
      </c>
      <c r="AI79" cm="1">
        <f t="array" ref="AI79">MAX(IF(Données_prix!$C:$C="marche_boussouma",IF(Données_prix!BN:BN&gt;0,Données_prix!BN:BN)))</f>
        <v>8450</v>
      </c>
      <c r="AJ79" s="12" cm="1">
        <f t="array" ref="AJ79">MAX(IF(Données_prix!$C:$C="marche_boussouma",IF(Données_prix!BO:BO&gt;0,Données_prix!BO:BO)))</f>
        <v>0</v>
      </c>
      <c r="AK79" cm="1">
        <f t="array" ref="AK79">MAX(IF(Données_prix!$C:$C="marche_boussouma",IF(Données_prix!BP:BP&gt;0,Données_prix!BP:BP)))</f>
        <v>700</v>
      </c>
      <c r="AL79" cm="1">
        <f t="array" ref="AL79">MAX(IF(Données_prix!$C:$C="marche_boussouma",IF(Données_prix!BQ:BQ&gt;0,Données_prix!BQ:BQ)))</f>
        <v>4000</v>
      </c>
      <c r="AM79" s="12" cm="1">
        <f t="array" ref="AM79">MAX(IF(Données_prix!$C:$C="marche_boussouma",IF(Données_prix!BR:BR&gt;0,Données_prix!BR:BR)))</f>
        <v>0</v>
      </c>
      <c r="AN79" cm="1">
        <f t="array" ref="AN79">MAX(IF(Données_prix!$C:$C="marche_boussouma",IF(Données_prix!BS:BS&gt;0,Données_prix!BS:BS)))</f>
        <v>1500</v>
      </c>
      <c r="AO79" cm="1">
        <f t="array" ref="AO79">MAX(IF(Données_prix!$C:$C="marche_boussouma",IF(Données_prix!BT:BT&gt;0,Données_prix!BT:BT)))</f>
        <v>10500</v>
      </c>
      <c r="AP79" s="12" cm="1">
        <f t="array" ref="AP79">MAX(IF(Données_prix!$C:$C="marche_boussouma",IF(Données_prix!BU:BU&gt;0,Données_prix!BU:BU)))</f>
        <v>0</v>
      </c>
      <c r="AQ79" cm="1">
        <f t="array" ref="AQ79">MAX(IF(Données_prix!$C:$C="marche_boussouma",IF(Données_prix!BV:BV&gt;0,Données_prix!BV:BV)))</f>
        <v>1400</v>
      </c>
      <c r="AR79" cm="1">
        <f t="array" ref="AR79">MAX(IF(Données_prix!$C:$C="marche_boussouma",IF(Données_prix!BW:BW&gt;0,Données_prix!BW:BW)))</f>
        <v>9800</v>
      </c>
      <c r="AS79" s="12" cm="1">
        <f t="array" ref="AS79">MAX(IF(Données_prix!$C:$C="marche_boussouma",IF(Données_prix!BX:BX&gt;0,Données_prix!BX:BX)))</f>
        <v>0</v>
      </c>
      <c r="AT79" cm="1">
        <f t="array" ref="AT79">MAX(IF(Données_prix!$C:$C="marche_boussouma",IF(Données_prix!BY:BY&gt;0,Données_prix!BY:BY)))</f>
        <v>600</v>
      </c>
      <c r="AU79" cm="1">
        <f t="array" ref="AU79">MAX(IF(Données_prix!$C:$C="marche_boussouma",IF(Données_prix!BZ:BZ&gt;0,Données_prix!BZ:BZ)))</f>
        <v>200</v>
      </c>
      <c r="AV79" s="12" cm="1">
        <f t="array" ref="AV79">MAX(IF(Données_prix!$C:$C="marche_boussouma",IF(Données_prix!CA:CA&gt;0,Données_prix!CA:CA)))</f>
        <v>0</v>
      </c>
      <c r="AW79" cm="1">
        <f t="array" ref="AW79">MAX(IF(Données_prix!$C:$C="marche_boussouma",IF(Données_prix!CB:CB&gt;0,Données_prix!CB:CB)))</f>
        <v>200</v>
      </c>
      <c r="AX79" s="12" cm="1">
        <f t="array" ref="AX79">MAX(IF(Données_prix!$C:$C="marche_boussouma",IF(Données_prix!CC:CC&gt;0,Données_prix!CC:CC)))</f>
        <v>500</v>
      </c>
      <c r="AY79" cm="1">
        <f t="array" ref="AY79">MAX(IF(Données_prix!$C:$C="marche_boussouma",IF(Données_prix!CD:CD&gt;0,Données_prix!CD:CD)))</f>
        <v>200</v>
      </c>
      <c r="AZ79" cm="1">
        <f t="array" ref="AZ79">MAX(IF(Données_prix!$C:$C="marche_boussouma",IF(Données_prix!CE:CE&gt;0,Données_prix!CE:CE)))</f>
        <v>1500</v>
      </c>
      <c r="BA79" cm="1">
        <f t="array" ref="BA79">MAX(IF(Données_prix!$C:$C="marche_boussouma",IF(Données_prix!CF:CF&gt;0,Données_prix!CF:CF)))</f>
        <v>2750</v>
      </c>
      <c r="BB79" s="12" cm="1">
        <f t="array" ref="BB79">MAX(IF(Données_prix!$C:$C="marche_boussouma",IF(Données_prix!CG:CG&gt;0,Données_prix!CG:CG)))</f>
        <v>0</v>
      </c>
      <c r="BC79" cm="1">
        <f t="array" ref="BC79">MAX(IF(Données_prix!$C:$C="marche_boussouma",IF(Données_prix!CH:CH&gt;0,Données_prix!CH:CH)))</f>
        <v>200</v>
      </c>
      <c r="BD79" cm="1">
        <f t="array" ref="BD79">MAX(IF(Données_prix!$C:$C="marche_boussouma",IF(Données_prix!CI:CI&gt;0,Données_prix!CI:CI)))</f>
        <v>750</v>
      </c>
      <c r="BE79" cm="1">
        <f t="array" ref="BE79">MAX(IF(Données_prix!$C:$C="marche_boussouma",IF(Données_prix!CJ:CJ&gt;0,Données_prix!CJ:CJ)))</f>
        <v>750</v>
      </c>
      <c r="BF79" cm="1">
        <f t="array" ref="BF79">MAX(IF(Données_prix!$C:$C="marche_boussouma",IF(Données_prix!CK:CK&gt;0,Données_prix!CK:CK)))</f>
        <v>600</v>
      </c>
    </row>
    <row r="80" spans="1:58" ht="15" thickBot="1" x14ac:dyDescent="0.4">
      <c r="B80" s="13" t="s">
        <v>1638</v>
      </c>
      <c r="C80" s="73">
        <f>COUNTIFS(Données_prix!$C:$C,"marche_boussouma", Données_prix!AH:AH,"&lt;&gt;")</f>
        <v>0</v>
      </c>
      <c r="D80" s="63">
        <f>COUNTIFS(Données_prix!$C:$C,"marche_boussouma", Données_prix!AI:AI,"&lt;&gt;")</f>
        <v>4</v>
      </c>
      <c r="E80" s="63">
        <f>COUNTIFS(Données_prix!$C:$C,"marche_boussouma", Données_prix!AJ:AJ,"&lt;&gt;")</f>
        <v>4</v>
      </c>
      <c r="F80" s="73">
        <f>COUNTIFS(Données_prix!$C:$C,"marche_boussouma", Données_prix!AK:AK,"&lt;&gt;")</f>
        <v>0</v>
      </c>
      <c r="G80" s="63">
        <f>COUNTIFS(Données_prix!$C:$C,"marche_boussouma", Données_prix!AL:AL,"&lt;&gt;")</f>
        <v>4</v>
      </c>
      <c r="H80" s="63">
        <f>COUNTIFS(Données_prix!$C:$C,"marche_boussouma", Données_prix!AM:AM,"&lt;&gt;")</f>
        <v>4</v>
      </c>
      <c r="I80" s="63">
        <f>COUNTIFS(Données_prix!$C:$C,"marche_boussouma", Données_prix!AN:AN,"&lt;&gt;")</f>
        <v>0</v>
      </c>
      <c r="J80" s="63">
        <f>COUNTIFS(Données_prix!$C:$C,"marche_boussouma", Données_prix!AO:AO,"&lt;&gt;")</f>
        <v>4</v>
      </c>
      <c r="K80" s="63">
        <f>COUNTIFS(Données_prix!$C:$C,"marche_boussouma", Données_prix!AP:AP,"&lt;&gt;")</f>
        <v>4</v>
      </c>
      <c r="L80" s="116">
        <f>COUNTIFS(Données_prix!$C:$C,"marche_boussouma", Données_prix!AQ:AQ,"&lt;&gt;")</f>
        <v>0</v>
      </c>
      <c r="M80" s="63">
        <f>COUNTIFS(Données_prix!$C:$C,"marche_boussouma", Données_prix!AR:AR,"&lt;&gt;")</f>
        <v>4</v>
      </c>
      <c r="N80" s="63">
        <f>COUNTIFS(Données_prix!$C:$C,"marche_boussouma", Données_prix!AS:AS,"&lt;&gt;")</f>
        <v>4</v>
      </c>
      <c r="O80" s="116">
        <f>COUNTIFS(Données_prix!$C:$C,"marche_boussouma", Données_prix!AT:AT,"&lt;&gt;")</f>
        <v>0</v>
      </c>
      <c r="P80" s="112">
        <f>COUNTIFS(Données_prix!$C:$C,"marche_boussouma", Données_prix!AU:AU,"&lt;&gt;")</f>
        <v>4</v>
      </c>
      <c r="Q80" s="63">
        <f>COUNTIFS(Données_prix!$C:$C,"marche_boussouma", Données_prix!AV:AV,"&lt;&gt;")</f>
        <v>4</v>
      </c>
      <c r="R80" s="63">
        <f>COUNTIFS(Données_prix!$C:$C,"marche_boussouma", Données_prix!AW:AW,"&lt;&gt;")</f>
        <v>4</v>
      </c>
      <c r="S80" s="73">
        <f>COUNTIFS(Données_prix!$C:$C,"marche_boussouma", Données_prix!AX:AX,"&lt;&gt;")</f>
        <v>0</v>
      </c>
      <c r="T80" s="73">
        <f>COUNTIFS(Données_prix!$C:$C,"marche_boussouma", Données_prix!AY:AY,"&lt;&gt;")</f>
        <v>0</v>
      </c>
      <c r="U80" s="63">
        <f>COUNTIFS(Données_prix!$C:$C,"marche_boussouma", Données_prix!AZ:AZ,"&lt;&gt;")</f>
        <v>4</v>
      </c>
      <c r="V80" s="63">
        <f>COUNTIFS(Données_prix!$C:$C,"marche_boussouma", Données_prix!BA:BA,"&lt;&gt;")</f>
        <v>4</v>
      </c>
      <c r="W80" s="63">
        <f>COUNTIFS(Données_prix!$C:$C,"marche_boussouma", Données_prix!BB:BB,"&lt;&gt;")</f>
        <v>4</v>
      </c>
      <c r="X80" s="63">
        <f>COUNTIFS(Données_prix!$C:$C,"marche_boussouma", Données_prix!BC:BC,"&lt;&gt;")</f>
        <v>4</v>
      </c>
      <c r="Y80" s="63">
        <f>COUNTIFS(Données_prix!$C:$C,"marche_boussouma", Données_prix!BD:BD,"&lt;&gt;")</f>
        <v>4</v>
      </c>
      <c r="Z80" s="63">
        <f>COUNTIFS(Données_prix!$C:$C,"marche_boussouma", Données_prix!BE:BE,"&lt;&gt;")</f>
        <v>4</v>
      </c>
      <c r="AA80" s="73">
        <f>COUNTIFS(Données_prix!$C:$C,"marche_boussouma", Données_prix!BF:BF,"&lt;&gt;")</f>
        <v>0</v>
      </c>
      <c r="AB80" s="63">
        <f>COUNTIFS(Données_prix!$C:$C,"marche_boussouma", Données_prix!BG:BG,"&lt;&gt;")</f>
        <v>4</v>
      </c>
      <c r="AC80" s="63">
        <f>COUNTIFS(Données_prix!$C:$C,"marche_boussouma", Données_prix!BH:BH,"&lt;&gt;")</f>
        <v>4</v>
      </c>
      <c r="AD80" s="63">
        <f>COUNTIFS(Données_prix!$C:$C,"marche_boussouma", Données_prix!BI:BI,"&lt;&gt;")</f>
        <v>4</v>
      </c>
      <c r="AE80" s="63">
        <f>COUNTIFS(Données_prix!$C:$C,"marche_boussouma", Données_prix!BJ:BJ,"&lt;&gt;")</f>
        <v>4</v>
      </c>
      <c r="AF80" s="63">
        <f>COUNTIFS(Données_prix!$C:$C,"marche_boussouma", Données_prix!BK:BK,"&lt;&gt;")</f>
        <v>4</v>
      </c>
      <c r="AG80" s="14">
        <f>COUNTIFS(Données_prix!$C:$C,"marche_boussouma", Données_prix!BL:BL,"&lt;&gt;")</f>
        <v>0</v>
      </c>
      <c r="AH80" s="148">
        <f>COUNTIFS(Données_prix!$C:$C,"marche_boussouma", Données_prix!BM:BM,"&lt;&gt;")</f>
        <v>4</v>
      </c>
      <c r="AI80" s="13">
        <f>COUNTIFS(Données_prix!$C:$C,"marche_boussouma", Données_prix!BN:BN,"&lt;&gt;")</f>
        <v>4</v>
      </c>
      <c r="AJ80" s="74">
        <f>COUNTIFS(Données_prix!$C:$C,"marche_boussouma", Données_prix!BO:BO,"&lt;&gt;")</f>
        <v>0</v>
      </c>
      <c r="AK80" s="13">
        <f>COUNTIFS(Données_prix!$C:$C,"marche_boussouma", Données_prix!BP:BP,"&lt;&gt;")</f>
        <v>4</v>
      </c>
      <c r="AL80" s="13">
        <f>COUNTIFS(Données_prix!$C:$C,"marche_boussouma", Données_prix!BQ:BQ,"&lt;&gt;")</f>
        <v>4</v>
      </c>
      <c r="AM80" s="74">
        <f>COUNTIFS(Données_prix!$C:$C,"marche_boussouma", Données_prix!BR:BR,"&lt;&gt;")</f>
        <v>0</v>
      </c>
      <c r="AN80" s="13">
        <f>COUNTIFS(Données_prix!$C:$C,"marche_boussouma", Données_prix!BS:BS,"&lt;&gt;")</f>
        <v>4</v>
      </c>
      <c r="AO80" s="13">
        <f>COUNTIFS(Données_prix!$C:$C,"marche_boussouma", Données_prix!BT:BT,"&lt;&gt;")</f>
        <v>4</v>
      </c>
      <c r="AP80" s="74">
        <f>COUNTIFS(Données_prix!$C:$C,"marche_boussouma", Données_prix!BU:BU,"&lt;&gt;")</f>
        <v>0</v>
      </c>
      <c r="AQ80" s="13">
        <f>COUNTIFS(Données_prix!$C:$C,"marche_boussouma", Données_prix!BV:BV,"&lt;&gt;")</f>
        <v>4</v>
      </c>
      <c r="AR80" s="13">
        <f>COUNTIFS(Données_prix!$C:$C,"marche_boussouma", Données_prix!BW:BW,"&lt;&gt;")</f>
        <v>4</v>
      </c>
      <c r="AS80" s="74">
        <f>COUNTIFS(Données_prix!$C:$C,"marche_boussouma", Données_prix!BX:BX,"&lt;&gt;")</f>
        <v>0</v>
      </c>
      <c r="AT80" s="13">
        <f>COUNTIFS(Données_prix!$C:$C,"marche_boussouma", Données_prix!BY:BY,"&lt;&gt;")</f>
        <v>4</v>
      </c>
      <c r="AU80" s="13">
        <f>COUNTIFS(Données_prix!$C:$C,"marche_boussouma", Données_prix!BZ:BZ,"&lt;&gt;")</f>
        <v>4</v>
      </c>
      <c r="AV80" s="74">
        <f>COUNTIFS(Données_prix!$C:$C,"marche_boussouma", Données_prix!CA:CA,"&lt;&gt;")</f>
        <v>0</v>
      </c>
      <c r="AW80" s="13">
        <f>COUNTIFS(Données_prix!$C:$C,"marche_boussouma", Données_prix!CB:CB,"&lt;&gt;")</f>
        <v>4</v>
      </c>
      <c r="AX80" s="14">
        <f>COUNTIFS(Données_prix!$C:$C,"marche_boussouma", Données_prix!CC:CC,"&lt;&gt;")</f>
        <v>1</v>
      </c>
      <c r="AY80" s="13">
        <f>COUNTIFS(Données_prix!$C:$C,"marche_boussouma", Données_prix!CD:CD,"&lt;&gt;")</f>
        <v>4</v>
      </c>
      <c r="AZ80" s="13">
        <f>COUNTIFS(Données_prix!$C:$C,"marche_boussouma", Données_prix!CE:CE,"&lt;&gt;")</f>
        <v>4</v>
      </c>
      <c r="BA80" s="13">
        <f>COUNTIFS(Données_prix!$C:$C,"marche_boussouma", Données_prix!CF:CF,"&lt;&gt;")</f>
        <v>4</v>
      </c>
      <c r="BB80" s="74">
        <f>COUNTIFS(Données_prix!$C:$C,"marche_boussouma", Données_prix!CG:CG,"&lt;&gt;")</f>
        <v>0</v>
      </c>
      <c r="BC80" s="13">
        <f>COUNTIFS(Données_prix!$C:$C,"marche_boussouma", Données_prix!CH:CH,"&lt;&gt;")</f>
        <v>4</v>
      </c>
      <c r="BD80" s="13">
        <f>COUNTIFS(Données_prix!$C:$C,"marche_boussouma", Données_prix!CI:CI,"&lt;&gt;")</f>
        <v>4</v>
      </c>
      <c r="BE80" s="13">
        <f>COUNTIFS(Données_prix!$C:$C,"marche_boussouma", Données_prix!CJ:CJ,"&lt;&gt;")</f>
        <v>4</v>
      </c>
      <c r="BF80" s="13">
        <f>COUNTIFS(Données_prix!$C:$C,"marche_boussouma", Données_prix!CK:CK,"&lt;&gt;")</f>
        <v>4</v>
      </c>
    </row>
    <row r="81" spans="3:58" x14ac:dyDescent="0.35">
      <c r="C81" s="70">
        <f>SUM(D77,G77,J77,M77,P77,X77,Y77,Z77,V77)</f>
        <v>6475</v>
      </c>
      <c r="D81" s="69" t="s">
        <v>1705</v>
      </c>
      <c r="E81" s="69"/>
      <c r="F81" s="69"/>
      <c r="G81" s="69"/>
      <c r="L81" s="117"/>
      <c r="M81" s="69"/>
      <c r="N81" s="69"/>
      <c r="O81" s="117"/>
      <c r="P81" s="117"/>
      <c r="Q81" s="69"/>
      <c r="R81" s="69"/>
      <c r="S81" s="69"/>
      <c r="T81" s="69"/>
      <c r="U81" s="69"/>
      <c r="V81" s="69"/>
      <c r="W81" s="69"/>
      <c r="X81" s="69"/>
      <c r="Y81" s="69"/>
      <c r="Z81" s="69"/>
      <c r="AA81" s="69"/>
      <c r="AB81" s="71">
        <f>SUM(AB77,AC77,AD77)</f>
        <v>8425</v>
      </c>
      <c r="AC81" s="69"/>
      <c r="AD81" s="69"/>
      <c r="AE81" s="71">
        <f>SUM(AE77,AF77)</f>
        <v>1900</v>
      </c>
      <c r="AF81" s="69"/>
      <c r="AG81" s="71">
        <f>SUM(AH76,AK77,AN77,AQ77)</f>
        <v>3400</v>
      </c>
      <c r="AH81" s="69" t="s">
        <v>1706</v>
      </c>
      <c r="AI81" s="69"/>
      <c r="AJ81" s="69"/>
      <c r="AK81" s="69"/>
      <c r="AL81" s="69"/>
      <c r="AM81" s="69"/>
      <c r="AN81" s="69"/>
      <c r="AO81" s="69"/>
      <c r="AP81" s="69"/>
      <c r="AQ81" s="69"/>
      <c r="AR81" s="69"/>
      <c r="AS81" s="71">
        <f>SUM(AU77,AW77,AY77)</f>
        <v>600</v>
      </c>
      <c r="AT81" s="69" t="s">
        <v>1707</v>
      </c>
      <c r="AU81" s="69"/>
      <c r="AV81" s="69"/>
      <c r="AW81" s="69"/>
      <c r="AX81" s="69"/>
      <c r="AY81" s="69"/>
      <c r="AZ81" s="71">
        <f>SUM(AZ77,BA77)</f>
        <v>4125</v>
      </c>
      <c r="BA81" s="69"/>
      <c r="BB81" s="69"/>
      <c r="BC81" s="69"/>
      <c r="BD81" s="71">
        <f>SUM(BD77,BF77)</f>
        <v>1200</v>
      </c>
      <c r="BE81" s="69"/>
      <c r="BF81" s="69"/>
    </row>
    <row r="82" spans="3:58" x14ac:dyDescent="0.35">
      <c r="C82" s="71">
        <f>SUM(C81,AB77,AC77,AD77,AE77,AF77,AK77,AL13,AN77,AQ77,AU77,AW77,AY77,AZ77,BA77,BD77,BE77,BF77)</f>
        <v>26825</v>
      </c>
    </row>
  </sheetData>
  <phoneticPr fontId="7" type="noConversion"/>
  <conditionalFormatting sqref="B27">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81"/>
  <sheetViews>
    <sheetView zoomScale="80" zoomScaleNormal="80" workbookViewId="0">
      <selection activeCell="B24" sqref="B24"/>
    </sheetView>
  </sheetViews>
  <sheetFormatPr baseColWidth="10" defaultColWidth="11.453125" defaultRowHeight="14.5" x14ac:dyDescent="0.35"/>
  <cols>
    <col min="1" max="1" width="20.7265625" bestFit="1" customWidth="1"/>
    <col min="2" max="2" width="24" bestFit="1" customWidth="1"/>
    <col min="3" max="3" width="24.54296875" bestFit="1" customWidth="1"/>
    <col min="4" max="4" width="30" bestFit="1" customWidth="1"/>
    <col min="5" max="5" width="25.1796875" bestFit="1" customWidth="1"/>
    <col min="6" max="6" width="5" bestFit="1" customWidth="1"/>
    <col min="7" max="7" width="10.1796875" bestFit="1" customWidth="1"/>
    <col min="8" max="8" width="20.54296875" bestFit="1" customWidth="1"/>
    <col min="9" max="9" width="15.26953125" bestFit="1" customWidth="1"/>
    <col min="10" max="10" width="20.54296875" bestFit="1" customWidth="1"/>
    <col min="11" max="11" width="12.26953125" bestFit="1" customWidth="1"/>
    <col min="12" max="12" width="19.1796875" bestFit="1" customWidth="1"/>
    <col min="13" max="13" width="24" bestFit="1" customWidth="1"/>
    <col min="14" max="14" width="20.54296875" bestFit="1" customWidth="1"/>
    <col min="15" max="15" width="24" bestFit="1" customWidth="1"/>
    <col min="16" max="16" width="19.1796875" bestFit="1" customWidth="1"/>
    <col min="17" max="17" width="24" bestFit="1" customWidth="1"/>
    <col min="18" max="18" width="20.54296875" bestFit="1" customWidth="1"/>
    <col min="19" max="19" width="24" bestFit="1" customWidth="1"/>
    <col min="20" max="20" width="24.1796875" bestFit="1" customWidth="1"/>
    <col min="21" max="21" width="28.81640625" bestFit="1" customWidth="1"/>
    <col min="22" max="22" width="34.7265625" bestFit="1" customWidth="1"/>
    <col min="23" max="23" width="35.26953125" bestFit="1" customWidth="1"/>
    <col min="24" max="24" width="34.453125" bestFit="1" customWidth="1"/>
    <col min="25" max="25" width="33.26953125" bestFit="1" customWidth="1"/>
    <col min="26" max="26" width="34.54296875" bestFit="1" customWidth="1"/>
    <col min="27" max="27" width="33.54296875" bestFit="1" customWidth="1"/>
    <col min="28" max="28" width="31.453125" bestFit="1" customWidth="1"/>
    <col min="29" max="29" width="34.1796875" bestFit="1" customWidth="1"/>
    <col min="30" max="30" width="60.1796875" bestFit="1" customWidth="1"/>
    <col min="31" max="31" width="33.26953125" bestFit="1" customWidth="1"/>
    <col min="32" max="32" width="28.1796875" bestFit="1" customWidth="1"/>
    <col min="33" max="33" width="33.26953125" bestFit="1" customWidth="1"/>
    <col min="34" max="34" width="28.1796875" bestFit="1" customWidth="1"/>
    <col min="35" max="35" width="33.26953125" bestFit="1" customWidth="1"/>
    <col min="36" max="36" width="28.1796875" bestFit="1" customWidth="1"/>
    <col min="37" max="37" width="33.26953125" bestFit="1" customWidth="1"/>
    <col min="38" max="38" width="28.1796875" bestFit="1" customWidth="1"/>
    <col min="39" max="39" width="33.26953125" bestFit="1" customWidth="1"/>
    <col min="40" max="40" width="28.1796875" bestFit="1" customWidth="1"/>
    <col min="41" max="41" width="33.26953125" bestFit="1" customWidth="1"/>
    <col min="42" max="42" width="28.1796875" bestFit="1" customWidth="1"/>
    <col min="43" max="43" width="33.26953125" bestFit="1" customWidth="1"/>
    <col min="44" max="44" width="28.1796875" bestFit="1" customWidth="1"/>
    <col min="45" max="45" width="33.26953125" bestFit="1" customWidth="1"/>
    <col min="46" max="46" width="28.1796875" bestFit="1" customWidth="1"/>
    <col min="47" max="47" width="33.26953125" bestFit="1" customWidth="1"/>
    <col min="48" max="48" width="28.1796875" bestFit="1" customWidth="1"/>
    <col min="49" max="49" width="33.26953125" bestFit="1" customWidth="1"/>
    <col min="50" max="50" width="28.1796875" bestFit="1" customWidth="1"/>
    <col min="51" max="51" width="33.26953125" bestFit="1" customWidth="1"/>
    <col min="52" max="52" width="28.1796875" bestFit="1" customWidth="1"/>
    <col min="53" max="54" width="33.26953125" bestFit="1" customWidth="1"/>
    <col min="55" max="55" width="38.1796875" bestFit="1" customWidth="1"/>
    <col min="56" max="56" width="8.7265625" bestFit="1" customWidth="1"/>
    <col min="57" max="57" width="26.7265625" bestFit="1" customWidth="1"/>
    <col min="58" max="58" width="12.26953125" bestFit="1" customWidth="1"/>
    <col min="59" max="65" width="21.26953125" bestFit="1" customWidth="1"/>
    <col min="66" max="66" width="66.453125" bestFit="1" customWidth="1"/>
    <col min="67" max="69" width="21.26953125" bestFit="1" customWidth="1"/>
    <col min="70" max="70" width="61.453125" bestFit="1" customWidth="1"/>
    <col min="71" max="71" width="21.26953125" bestFit="1" customWidth="1"/>
    <col min="72" max="72" width="66.453125" bestFit="1" customWidth="1"/>
    <col min="73" max="73" width="21.26953125" bestFit="1" customWidth="1"/>
    <col min="74" max="74" width="96.453125" bestFit="1" customWidth="1"/>
    <col min="75" max="75" width="21.26953125" bestFit="1" customWidth="1"/>
    <col min="76" max="76" width="94.1796875" bestFit="1" customWidth="1"/>
    <col min="77" max="77" width="21.26953125" bestFit="1" customWidth="1"/>
    <col min="78" max="78" width="75.54296875" bestFit="1" customWidth="1"/>
    <col min="79" max="79" width="21.26953125" bestFit="1" customWidth="1"/>
    <col min="80" max="80" width="108.453125" bestFit="1" customWidth="1"/>
    <col min="81" max="81" width="21.26953125" bestFit="1" customWidth="1"/>
    <col min="82" max="82" width="67.1796875" bestFit="1" customWidth="1"/>
    <col min="83" max="83" width="21.26953125" bestFit="1" customWidth="1"/>
    <col min="84" max="84" width="24.54296875" bestFit="1" customWidth="1"/>
    <col min="85" max="91" width="21.26953125" bestFit="1" customWidth="1"/>
    <col min="92" max="92" width="33" bestFit="1" customWidth="1"/>
    <col min="93" max="93" width="21.26953125" bestFit="1" customWidth="1"/>
    <col min="94" max="94" width="35.453125" bestFit="1" customWidth="1"/>
    <col min="95" max="95" width="21.26953125" bestFit="1" customWidth="1"/>
    <col min="96" max="96" width="54.1796875" bestFit="1" customWidth="1"/>
    <col min="97" max="97" width="21.26953125" bestFit="1" customWidth="1"/>
    <col min="98" max="98" width="27.26953125" bestFit="1" customWidth="1"/>
    <col min="99" max="105" width="21.26953125" bestFit="1" customWidth="1"/>
    <col min="106" max="106" width="75.81640625" bestFit="1" customWidth="1"/>
    <col min="107" max="107" width="21.26953125" bestFit="1" customWidth="1"/>
    <col min="108" max="108" width="27.81640625" bestFit="1" customWidth="1"/>
    <col min="109" max="111" width="21.26953125" bestFit="1" customWidth="1"/>
    <col min="112" max="112" width="26.7265625" bestFit="1" customWidth="1"/>
    <col min="113" max="113" width="21.26953125" bestFit="1" customWidth="1"/>
    <col min="114" max="115" width="26.1796875" bestFit="1" customWidth="1"/>
  </cols>
  <sheetData>
    <row r="2" spans="1:18" x14ac:dyDescent="0.35">
      <c r="A2" s="6" t="s">
        <v>1708</v>
      </c>
      <c r="B2" s="7"/>
      <c r="C2" s="7"/>
      <c r="D2" s="7"/>
      <c r="E2" s="7"/>
      <c r="F2" s="7"/>
      <c r="G2" s="7"/>
      <c r="H2" s="7"/>
      <c r="I2" s="7"/>
      <c r="J2" s="7"/>
      <c r="K2" s="8"/>
      <c r="L2" s="8"/>
      <c r="M2" s="9"/>
      <c r="N2" s="10"/>
      <c r="O2" s="10"/>
      <c r="P2" s="9"/>
      <c r="Q2" s="9"/>
      <c r="R2" s="9"/>
    </row>
    <row r="4" spans="1:18" x14ac:dyDescent="0.35">
      <c r="A4" s="19" t="s">
        <v>1709</v>
      </c>
      <c r="B4" s="19" t="s">
        <v>1710</v>
      </c>
    </row>
    <row r="5" spans="1:18" x14ac:dyDescent="0.35">
      <c r="A5" s="19" t="s">
        <v>1711</v>
      </c>
      <c r="B5" t="s">
        <v>1114</v>
      </c>
      <c r="C5" t="s">
        <v>1545</v>
      </c>
      <c r="D5" t="s">
        <v>1488</v>
      </c>
      <c r="E5" t="s">
        <v>1712</v>
      </c>
    </row>
    <row r="6" spans="1:18" x14ac:dyDescent="0.35">
      <c r="A6" s="20" t="s">
        <v>1213</v>
      </c>
      <c r="B6">
        <v>68</v>
      </c>
      <c r="E6">
        <v>68</v>
      </c>
    </row>
    <row r="7" spans="1:18" x14ac:dyDescent="0.35">
      <c r="A7" s="20" t="s">
        <v>1548</v>
      </c>
      <c r="C7">
        <v>18</v>
      </c>
      <c r="E7">
        <v>18</v>
      </c>
    </row>
    <row r="8" spans="1:18" x14ac:dyDescent="0.35">
      <c r="A8" s="20" t="s">
        <v>1402</v>
      </c>
      <c r="B8">
        <v>28</v>
      </c>
      <c r="E8">
        <v>28</v>
      </c>
    </row>
    <row r="9" spans="1:18" x14ac:dyDescent="0.35">
      <c r="A9" s="20" t="s">
        <v>1491</v>
      </c>
      <c r="D9">
        <v>25</v>
      </c>
      <c r="E9">
        <v>25</v>
      </c>
    </row>
    <row r="10" spans="1:18" x14ac:dyDescent="0.35">
      <c r="A10" s="20" t="s">
        <v>1117</v>
      </c>
      <c r="B10">
        <v>25</v>
      </c>
      <c r="E10">
        <v>25</v>
      </c>
    </row>
    <row r="11" spans="1:18" x14ac:dyDescent="0.35">
      <c r="A11" s="20" t="s">
        <v>1712</v>
      </c>
      <c r="B11">
        <v>121</v>
      </c>
      <c r="C11">
        <v>18</v>
      </c>
      <c r="D11">
        <v>25</v>
      </c>
      <c r="E11">
        <v>164</v>
      </c>
    </row>
    <row r="17" spans="1:18" x14ac:dyDescent="0.35">
      <c r="A17" s="20"/>
    </row>
    <row r="18" spans="1:18" x14ac:dyDescent="0.35">
      <c r="A18" s="20"/>
    </row>
    <row r="19" spans="1:18" x14ac:dyDescent="0.35">
      <c r="A19" s="6" t="s">
        <v>1713</v>
      </c>
      <c r="B19" s="7"/>
      <c r="C19" s="7"/>
      <c r="D19" s="7"/>
      <c r="E19" s="7"/>
      <c r="F19" s="7"/>
      <c r="G19" s="7"/>
      <c r="H19" s="7"/>
      <c r="I19" s="7"/>
      <c r="J19" s="7"/>
      <c r="K19" s="8"/>
      <c r="L19" s="8"/>
      <c r="M19" s="9"/>
      <c r="N19" s="10"/>
      <c r="O19" s="10"/>
      <c r="P19" s="9"/>
      <c r="Q19" s="9"/>
      <c r="R19" s="9"/>
    </row>
    <row r="22" spans="1:18" x14ac:dyDescent="0.35">
      <c r="A22" s="19" t="s">
        <v>1714</v>
      </c>
      <c r="B22" s="19" t="s">
        <v>1710</v>
      </c>
    </row>
    <row r="23" spans="1:18" x14ac:dyDescent="0.35">
      <c r="A23" s="19" t="s">
        <v>1711</v>
      </c>
      <c r="B23" t="s">
        <v>1140</v>
      </c>
      <c r="C23" t="s">
        <v>1159</v>
      </c>
      <c r="D23" t="s">
        <v>1429</v>
      </c>
      <c r="E23" t="s">
        <v>1122</v>
      </c>
      <c r="F23" t="s">
        <v>1712</v>
      </c>
    </row>
    <row r="24" spans="1:18" x14ac:dyDescent="0.35">
      <c r="A24" s="20" t="s">
        <v>1213</v>
      </c>
      <c r="B24">
        <v>52</v>
      </c>
      <c r="C24">
        <v>15</v>
      </c>
      <c r="E24">
        <v>1</v>
      </c>
      <c r="F24">
        <v>68</v>
      </c>
    </row>
    <row r="25" spans="1:18" x14ac:dyDescent="0.35">
      <c r="A25" s="20" t="s">
        <v>1548</v>
      </c>
      <c r="B25">
        <v>7</v>
      </c>
      <c r="C25">
        <v>11</v>
      </c>
      <c r="F25">
        <v>18</v>
      </c>
    </row>
    <row r="26" spans="1:18" x14ac:dyDescent="0.35">
      <c r="A26" s="20" t="s">
        <v>1402</v>
      </c>
      <c r="B26">
        <v>3</v>
      </c>
      <c r="C26">
        <v>24</v>
      </c>
      <c r="D26">
        <v>1</v>
      </c>
      <c r="F26">
        <v>28</v>
      </c>
    </row>
    <row r="27" spans="1:18" x14ac:dyDescent="0.35">
      <c r="A27" s="20" t="s">
        <v>1491</v>
      </c>
      <c r="B27">
        <v>4</v>
      </c>
      <c r="C27">
        <v>21</v>
      </c>
      <c r="F27">
        <v>25</v>
      </c>
    </row>
    <row r="28" spans="1:18" x14ac:dyDescent="0.35">
      <c r="A28" s="20" t="s">
        <v>1117</v>
      </c>
      <c r="B28">
        <v>17</v>
      </c>
      <c r="C28">
        <v>7</v>
      </c>
      <c r="E28">
        <v>1</v>
      </c>
      <c r="F28">
        <v>25</v>
      </c>
    </row>
    <row r="29" spans="1:18" x14ac:dyDescent="0.35">
      <c r="A29" s="20" t="s">
        <v>1712</v>
      </c>
      <c r="B29">
        <v>83</v>
      </c>
      <c r="C29">
        <v>78</v>
      </c>
      <c r="D29">
        <v>1</v>
      </c>
      <c r="E29">
        <v>2</v>
      </c>
      <c r="F29">
        <v>164</v>
      </c>
    </row>
    <row r="35" spans="1:18" x14ac:dyDescent="0.35">
      <c r="A35" s="6" t="s">
        <v>1715</v>
      </c>
      <c r="B35" s="7"/>
      <c r="C35" s="7"/>
      <c r="D35" s="7"/>
      <c r="E35" s="7"/>
      <c r="F35" s="7"/>
      <c r="G35" s="7"/>
      <c r="H35" s="7"/>
      <c r="I35" s="7"/>
      <c r="J35" s="7"/>
      <c r="K35" s="8"/>
      <c r="L35" s="8"/>
      <c r="M35" s="9"/>
      <c r="N35" s="10"/>
      <c r="O35" s="10"/>
      <c r="P35" s="9"/>
      <c r="Q35" s="9"/>
      <c r="R35" s="9"/>
    </row>
    <row r="37" spans="1:18" x14ac:dyDescent="0.35">
      <c r="A37" s="68" t="s">
        <v>1716</v>
      </c>
      <c r="B37" s="99"/>
      <c r="C37" s="99"/>
      <c r="D37" s="99"/>
    </row>
    <row r="39" spans="1:18" x14ac:dyDescent="0.35">
      <c r="A39" s="19" t="s">
        <v>1711</v>
      </c>
      <c r="B39" t="s">
        <v>1717</v>
      </c>
      <c r="C39" t="s">
        <v>1718</v>
      </c>
      <c r="D39" t="s">
        <v>1719</v>
      </c>
      <c r="E39" t="s">
        <v>1720</v>
      </c>
    </row>
    <row r="40" spans="1:18" x14ac:dyDescent="0.35">
      <c r="A40" s="20" t="s">
        <v>1213</v>
      </c>
      <c r="B40">
        <v>4</v>
      </c>
      <c r="C40">
        <v>4</v>
      </c>
      <c r="D40">
        <v>4</v>
      </c>
      <c r="E40">
        <v>62</v>
      </c>
    </row>
    <row r="41" spans="1:18" x14ac:dyDescent="0.35">
      <c r="A41" s="20" t="s">
        <v>1548</v>
      </c>
      <c r="B41">
        <v>4</v>
      </c>
      <c r="C41">
        <v>2</v>
      </c>
      <c r="D41">
        <v>4</v>
      </c>
      <c r="E41">
        <v>9</v>
      </c>
    </row>
    <row r="42" spans="1:18" x14ac:dyDescent="0.35">
      <c r="A42" s="20" t="s">
        <v>1402</v>
      </c>
      <c r="B42">
        <v>4</v>
      </c>
      <c r="C42">
        <v>3</v>
      </c>
      <c r="D42">
        <v>3</v>
      </c>
      <c r="E42">
        <v>21</v>
      </c>
    </row>
    <row r="43" spans="1:18" x14ac:dyDescent="0.35">
      <c r="A43" s="20" t="s">
        <v>1491</v>
      </c>
      <c r="B43">
        <v>2</v>
      </c>
      <c r="C43">
        <v>1</v>
      </c>
      <c r="D43">
        <v>4</v>
      </c>
      <c r="E43">
        <v>20</v>
      </c>
    </row>
    <row r="44" spans="1:18" x14ac:dyDescent="0.35">
      <c r="A44" s="20" t="s">
        <v>1117</v>
      </c>
      <c r="B44">
        <v>6</v>
      </c>
      <c r="C44">
        <v>3</v>
      </c>
      <c r="D44">
        <v>6</v>
      </c>
      <c r="E44">
        <v>14</v>
      </c>
    </row>
    <row r="45" spans="1:18" x14ac:dyDescent="0.35">
      <c r="A45" s="20" t="s">
        <v>1712</v>
      </c>
      <c r="B45">
        <v>20</v>
      </c>
      <c r="C45">
        <v>13</v>
      </c>
      <c r="D45">
        <v>21</v>
      </c>
      <c r="E45">
        <v>126</v>
      </c>
    </row>
    <row r="49" spans="1:17" x14ac:dyDescent="0.35">
      <c r="A49" s="68" t="s">
        <v>1721</v>
      </c>
      <c r="B49" s="99"/>
      <c r="C49" s="99"/>
      <c r="D49" s="99"/>
    </row>
    <row r="51" spans="1:17" x14ac:dyDescent="0.35">
      <c r="A51" s="19" t="s">
        <v>1711</v>
      </c>
      <c r="B51" t="s">
        <v>1722</v>
      </c>
      <c r="C51" t="s">
        <v>1723</v>
      </c>
      <c r="D51" t="s">
        <v>1724</v>
      </c>
      <c r="E51" t="s">
        <v>1725</v>
      </c>
      <c r="F51" t="s">
        <v>1726</v>
      </c>
    </row>
    <row r="52" spans="1:17" x14ac:dyDescent="0.35">
      <c r="A52" s="20" t="s">
        <v>1213</v>
      </c>
      <c r="B52">
        <v>4</v>
      </c>
      <c r="C52">
        <v>4</v>
      </c>
      <c r="D52">
        <v>4</v>
      </c>
      <c r="E52">
        <v>4</v>
      </c>
      <c r="F52">
        <v>62</v>
      </c>
    </row>
    <row r="53" spans="1:17" x14ac:dyDescent="0.35">
      <c r="A53" s="20" t="s">
        <v>1548</v>
      </c>
      <c r="B53">
        <v>4</v>
      </c>
      <c r="C53">
        <v>2</v>
      </c>
      <c r="D53">
        <v>4</v>
      </c>
      <c r="E53">
        <v>4</v>
      </c>
      <c r="F53">
        <v>13</v>
      </c>
    </row>
    <row r="54" spans="1:17" x14ac:dyDescent="0.35">
      <c r="A54" s="20" t="s">
        <v>1402</v>
      </c>
      <c r="B54">
        <v>8</v>
      </c>
      <c r="C54">
        <v>4</v>
      </c>
      <c r="D54">
        <v>3</v>
      </c>
      <c r="E54">
        <v>6</v>
      </c>
      <c r="F54">
        <v>19</v>
      </c>
    </row>
    <row r="55" spans="1:17" x14ac:dyDescent="0.35">
      <c r="A55" s="20" t="s">
        <v>1491</v>
      </c>
      <c r="B55">
        <v>4</v>
      </c>
      <c r="C55">
        <v>2</v>
      </c>
      <c r="D55">
        <v>3</v>
      </c>
      <c r="E55">
        <v>3</v>
      </c>
      <c r="F55">
        <v>20</v>
      </c>
    </row>
    <row r="56" spans="1:17" x14ac:dyDescent="0.35">
      <c r="A56" s="20" t="s">
        <v>1117</v>
      </c>
      <c r="B56">
        <v>5</v>
      </c>
      <c r="C56">
        <v>4</v>
      </c>
      <c r="D56">
        <v>5</v>
      </c>
      <c r="E56">
        <v>5</v>
      </c>
      <c r="F56">
        <v>18</v>
      </c>
    </row>
    <row r="57" spans="1:17" x14ac:dyDescent="0.35">
      <c r="A57" s="20" t="s">
        <v>1712</v>
      </c>
      <c r="B57">
        <v>25</v>
      </c>
      <c r="C57">
        <v>16</v>
      </c>
      <c r="D57">
        <v>19</v>
      </c>
      <c r="E57">
        <v>22</v>
      </c>
      <c r="F57">
        <v>132</v>
      </c>
    </row>
    <row r="60" spans="1:17" x14ac:dyDescent="0.35">
      <c r="A60" s="68" t="s">
        <v>1727</v>
      </c>
      <c r="B60" s="99"/>
      <c r="C60" s="99"/>
      <c r="D60" s="99"/>
    </row>
    <row r="63" spans="1:17" x14ac:dyDescent="0.35">
      <c r="A63" s="19" t="s">
        <v>1711</v>
      </c>
      <c r="B63" t="s">
        <v>1728</v>
      </c>
      <c r="C63" t="s">
        <v>1729</v>
      </c>
      <c r="D63" t="s">
        <v>1730</v>
      </c>
      <c r="E63" t="s">
        <v>1731</v>
      </c>
      <c r="F63" t="s">
        <v>1732</v>
      </c>
      <c r="G63" t="s">
        <v>1733</v>
      </c>
      <c r="H63" t="s">
        <v>1734</v>
      </c>
      <c r="I63" t="s">
        <v>1735</v>
      </c>
      <c r="J63" t="s">
        <v>1736</v>
      </c>
      <c r="K63" t="s">
        <v>1737</v>
      </c>
      <c r="L63" t="s">
        <v>1738</v>
      </c>
      <c r="M63" t="s">
        <v>1739</v>
      </c>
      <c r="N63" t="s">
        <v>1740</v>
      </c>
      <c r="O63" t="s">
        <v>1741</v>
      </c>
      <c r="P63" t="s">
        <v>1742</v>
      </c>
      <c r="Q63" t="s">
        <v>1743</v>
      </c>
    </row>
    <row r="64" spans="1:17" x14ac:dyDescent="0.35">
      <c r="A64" s="20" t="s">
        <v>1213</v>
      </c>
      <c r="B64">
        <v>4</v>
      </c>
      <c r="C64">
        <v>5</v>
      </c>
      <c r="D64">
        <v>4</v>
      </c>
      <c r="E64">
        <v>4</v>
      </c>
      <c r="F64">
        <v>4</v>
      </c>
      <c r="G64">
        <v>4</v>
      </c>
      <c r="H64">
        <v>4</v>
      </c>
      <c r="I64">
        <v>4</v>
      </c>
      <c r="J64">
        <v>4</v>
      </c>
      <c r="K64">
        <v>4</v>
      </c>
      <c r="L64">
        <v>4</v>
      </c>
      <c r="M64">
        <v>4</v>
      </c>
      <c r="N64">
        <v>4</v>
      </c>
      <c r="O64">
        <v>4</v>
      </c>
      <c r="P64">
        <v>4</v>
      </c>
      <c r="Q64">
        <v>46</v>
      </c>
    </row>
    <row r="65" spans="1:29" x14ac:dyDescent="0.35">
      <c r="A65" s="20" t="s">
        <v>1548</v>
      </c>
      <c r="B65">
        <v>4</v>
      </c>
      <c r="C65">
        <v>5</v>
      </c>
      <c r="D65">
        <v>3</v>
      </c>
      <c r="E65">
        <v>4</v>
      </c>
      <c r="F65">
        <v>4</v>
      </c>
      <c r="G65">
        <v>5</v>
      </c>
      <c r="H65">
        <v>5</v>
      </c>
      <c r="I65">
        <v>4</v>
      </c>
      <c r="J65">
        <v>5</v>
      </c>
      <c r="K65">
        <v>4</v>
      </c>
      <c r="L65">
        <v>3</v>
      </c>
      <c r="M65">
        <v>3</v>
      </c>
      <c r="N65">
        <v>4</v>
      </c>
      <c r="O65">
        <v>3</v>
      </c>
      <c r="P65">
        <v>4</v>
      </c>
      <c r="Q65">
        <v>0</v>
      </c>
    </row>
    <row r="66" spans="1:29" x14ac:dyDescent="0.35">
      <c r="A66" s="20" t="s">
        <v>1402</v>
      </c>
      <c r="B66">
        <v>4</v>
      </c>
      <c r="C66">
        <v>4</v>
      </c>
      <c r="D66">
        <v>4</v>
      </c>
      <c r="E66">
        <v>4</v>
      </c>
      <c r="F66">
        <v>4</v>
      </c>
      <c r="G66">
        <v>4</v>
      </c>
      <c r="H66">
        <v>4</v>
      </c>
      <c r="I66">
        <v>4</v>
      </c>
      <c r="J66">
        <v>4</v>
      </c>
      <c r="K66">
        <v>5</v>
      </c>
      <c r="L66">
        <v>5</v>
      </c>
      <c r="M66">
        <v>4</v>
      </c>
      <c r="N66">
        <v>5</v>
      </c>
      <c r="O66">
        <v>5</v>
      </c>
      <c r="P66">
        <v>5</v>
      </c>
      <c r="Q66">
        <v>3</v>
      </c>
    </row>
    <row r="67" spans="1:29" x14ac:dyDescent="0.35">
      <c r="A67" s="20" t="s">
        <v>1491</v>
      </c>
      <c r="B67">
        <v>3</v>
      </c>
      <c r="C67">
        <v>4</v>
      </c>
      <c r="D67">
        <v>3</v>
      </c>
      <c r="E67">
        <v>3</v>
      </c>
      <c r="F67">
        <v>3</v>
      </c>
      <c r="G67">
        <v>3</v>
      </c>
      <c r="H67">
        <v>4</v>
      </c>
      <c r="I67">
        <v>3</v>
      </c>
      <c r="J67">
        <v>2</v>
      </c>
      <c r="K67">
        <v>2</v>
      </c>
      <c r="L67">
        <v>2</v>
      </c>
      <c r="M67">
        <v>0</v>
      </c>
      <c r="N67">
        <v>2</v>
      </c>
      <c r="O67">
        <v>3</v>
      </c>
      <c r="P67">
        <v>1</v>
      </c>
      <c r="Q67">
        <v>5</v>
      </c>
    </row>
    <row r="68" spans="1:29" x14ac:dyDescent="0.35">
      <c r="A68" s="20" t="s">
        <v>1117</v>
      </c>
      <c r="B68">
        <v>4</v>
      </c>
      <c r="C68">
        <v>4</v>
      </c>
      <c r="D68">
        <v>5</v>
      </c>
      <c r="E68">
        <v>5</v>
      </c>
      <c r="F68">
        <v>5</v>
      </c>
      <c r="G68">
        <v>5</v>
      </c>
      <c r="H68">
        <v>5</v>
      </c>
      <c r="I68">
        <v>5</v>
      </c>
      <c r="J68">
        <v>6</v>
      </c>
      <c r="K68">
        <v>7</v>
      </c>
      <c r="L68">
        <v>5</v>
      </c>
      <c r="M68">
        <v>4</v>
      </c>
      <c r="N68">
        <v>6</v>
      </c>
      <c r="O68">
        <v>6</v>
      </c>
      <c r="P68">
        <v>5</v>
      </c>
      <c r="Q68">
        <v>2</v>
      </c>
    </row>
    <row r="69" spans="1:29" x14ac:dyDescent="0.35">
      <c r="A69" s="20" t="s">
        <v>1712</v>
      </c>
      <c r="B69">
        <v>19</v>
      </c>
      <c r="C69">
        <v>22</v>
      </c>
      <c r="D69">
        <v>19</v>
      </c>
      <c r="E69">
        <v>20</v>
      </c>
      <c r="F69">
        <v>20</v>
      </c>
      <c r="G69">
        <v>21</v>
      </c>
      <c r="H69">
        <v>22</v>
      </c>
      <c r="I69">
        <v>20</v>
      </c>
      <c r="J69">
        <v>21</v>
      </c>
      <c r="K69">
        <v>22</v>
      </c>
      <c r="L69">
        <v>19</v>
      </c>
      <c r="M69">
        <v>15</v>
      </c>
      <c r="N69">
        <v>21</v>
      </c>
      <c r="O69">
        <v>21</v>
      </c>
      <c r="P69">
        <v>19</v>
      </c>
      <c r="Q69">
        <v>56</v>
      </c>
    </row>
    <row r="75" spans="1:29" x14ac:dyDescent="0.35">
      <c r="A75" s="3" t="s">
        <v>1744</v>
      </c>
      <c r="B75" s="28"/>
    </row>
    <row r="79" spans="1:29" x14ac:dyDescent="0.35">
      <c r="A79" s="19" t="s">
        <v>1711</v>
      </c>
      <c r="B79" t="s">
        <v>1745</v>
      </c>
      <c r="C79" t="s">
        <v>1746</v>
      </c>
      <c r="D79" t="s">
        <v>1747</v>
      </c>
      <c r="E79" t="s">
        <v>1748</v>
      </c>
      <c r="F79" t="s">
        <v>1749</v>
      </c>
      <c r="G79" t="s">
        <v>1750</v>
      </c>
      <c r="H79" t="s">
        <v>1751</v>
      </c>
      <c r="I79" t="s">
        <v>1752</v>
      </c>
      <c r="J79" t="s">
        <v>1753</v>
      </c>
      <c r="K79" t="s">
        <v>1754</v>
      </c>
      <c r="L79" t="s">
        <v>1755</v>
      </c>
      <c r="M79" t="s">
        <v>1756</v>
      </c>
      <c r="N79" t="s">
        <v>1757</v>
      </c>
      <c r="O79" t="s">
        <v>1758</v>
      </c>
      <c r="P79" t="s">
        <v>1759</v>
      </c>
      <c r="Q79" t="s">
        <v>1760</v>
      </c>
      <c r="R79" t="s">
        <v>1761</v>
      </c>
      <c r="S79" t="s">
        <v>1762</v>
      </c>
      <c r="T79" t="s">
        <v>1763</v>
      </c>
      <c r="U79" t="s">
        <v>1764</v>
      </c>
      <c r="V79" t="s">
        <v>1765</v>
      </c>
      <c r="W79" t="s">
        <v>1766</v>
      </c>
      <c r="X79" t="s">
        <v>1767</v>
      </c>
      <c r="Y79" t="s">
        <v>1768</v>
      </c>
      <c r="Z79" t="s">
        <v>1769</v>
      </c>
      <c r="AA79" t="s">
        <v>1770</v>
      </c>
      <c r="AB79" t="s">
        <v>1771</v>
      </c>
      <c r="AC79" t="s">
        <v>1772</v>
      </c>
    </row>
    <row r="80" spans="1:29" x14ac:dyDescent="0.35">
      <c r="A80" s="20" t="s">
        <v>1213</v>
      </c>
      <c r="B80">
        <v>4</v>
      </c>
      <c r="C80">
        <v>4</v>
      </c>
      <c r="D80">
        <v>4</v>
      </c>
      <c r="E80">
        <v>4</v>
      </c>
      <c r="F80">
        <v>4</v>
      </c>
      <c r="G80">
        <v>4</v>
      </c>
      <c r="H80">
        <v>4</v>
      </c>
      <c r="I80">
        <v>4</v>
      </c>
      <c r="J80">
        <v>4</v>
      </c>
      <c r="K80">
        <v>4</v>
      </c>
      <c r="L80">
        <v>4</v>
      </c>
      <c r="M80">
        <v>4</v>
      </c>
      <c r="N80">
        <v>4</v>
      </c>
      <c r="O80">
        <v>4</v>
      </c>
      <c r="P80">
        <v>4</v>
      </c>
      <c r="Q80">
        <v>4</v>
      </c>
      <c r="R80">
        <v>4</v>
      </c>
      <c r="S80">
        <v>4</v>
      </c>
      <c r="T80">
        <v>4</v>
      </c>
      <c r="U80">
        <v>4</v>
      </c>
      <c r="V80">
        <v>4</v>
      </c>
      <c r="W80">
        <v>4</v>
      </c>
      <c r="X80">
        <v>4</v>
      </c>
      <c r="Y80">
        <v>4</v>
      </c>
      <c r="Z80">
        <v>4</v>
      </c>
      <c r="AA80">
        <v>4</v>
      </c>
      <c r="AB80">
        <v>4</v>
      </c>
      <c r="AC80">
        <v>33</v>
      </c>
    </row>
    <row r="81" spans="1:29" x14ac:dyDescent="0.35">
      <c r="A81" s="20" t="s">
        <v>1712</v>
      </c>
      <c r="B81">
        <v>4</v>
      </c>
      <c r="C81">
        <v>4</v>
      </c>
      <c r="D81">
        <v>4</v>
      </c>
      <c r="E81">
        <v>4</v>
      </c>
      <c r="F81">
        <v>4</v>
      </c>
      <c r="G81">
        <v>4</v>
      </c>
      <c r="H81">
        <v>4</v>
      </c>
      <c r="I81">
        <v>4</v>
      </c>
      <c r="J81">
        <v>4</v>
      </c>
      <c r="K81">
        <v>4</v>
      </c>
      <c r="L81">
        <v>4</v>
      </c>
      <c r="M81">
        <v>4</v>
      </c>
      <c r="N81">
        <v>4</v>
      </c>
      <c r="O81">
        <v>4</v>
      </c>
      <c r="P81">
        <v>4</v>
      </c>
      <c r="Q81">
        <v>4</v>
      </c>
      <c r="R81">
        <v>4</v>
      </c>
      <c r="S81">
        <v>4</v>
      </c>
      <c r="T81">
        <v>4</v>
      </c>
      <c r="U81">
        <v>4</v>
      </c>
      <c r="V81">
        <v>4</v>
      </c>
      <c r="W81">
        <v>4</v>
      </c>
      <c r="X81">
        <v>4</v>
      </c>
      <c r="Y81">
        <v>4</v>
      </c>
      <c r="Z81">
        <v>4</v>
      </c>
      <c r="AA81">
        <v>4</v>
      </c>
      <c r="AB81">
        <v>4</v>
      </c>
      <c r="AC81">
        <v>33</v>
      </c>
    </row>
  </sheetData>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dimension ref="A3:AC189"/>
  <sheetViews>
    <sheetView zoomScaleNormal="100" workbookViewId="0">
      <selection activeCell="C173" sqref="C173"/>
    </sheetView>
  </sheetViews>
  <sheetFormatPr baseColWidth="10" defaultColWidth="11.453125" defaultRowHeight="14.5" x14ac:dyDescent="0.35"/>
  <cols>
    <col min="1" max="1" width="20.1796875" bestFit="1" customWidth="1"/>
    <col min="2" max="2" width="20" customWidth="1"/>
    <col min="3" max="3" width="15.54296875" customWidth="1"/>
    <col min="4" max="4" width="22" customWidth="1"/>
    <col min="5" max="5" width="23.54296875" customWidth="1"/>
    <col min="6" max="6" width="71" bestFit="1" customWidth="1"/>
    <col min="7" max="7" width="62.26953125" bestFit="1" customWidth="1"/>
    <col min="8" max="8" width="61.453125" bestFit="1" customWidth="1"/>
    <col min="9" max="9" width="60" bestFit="1" customWidth="1"/>
    <col min="10" max="10" width="51.81640625" bestFit="1" customWidth="1"/>
    <col min="11" max="11" width="57.453125" bestFit="1" customWidth="1"/>
    <col min="12" max="12" width="51.81640625" bestFit="1" customWidth="1"/>
    <col min="13" max="13" width="50.26953125" bestFit="1" customWidth="1"/>
    <col min="14" max="16" width="45.453125" bestFit="1" customWidth="1"/>
    <col min="17" max="17" width="54.81640625" bestFit="1" customWidth="1"/>
    <col min="18" max="18" width="52.453125" bestFit="1" customWidth="1"/>
    <col min="19" max="20" width="61.1796875" bestFit="1" customWidth="1"/>
    <col min="21" max="21" width="55.7265625" bestFit="1" customWidth="1"/>
    <col min="22" max="22" width="53.26953125" bestFit="1" customWidth="1"/>
    <col min="23" max="23" width="53.54296875" bestFit="1" customWidth="1"/>
    <col min="24" max="24" width="53" bestFit="1" customWidth="1"/>
    <col min="25" max="25" width="51.81640625" bestFit="1" customWidth="1"/>
    <col min="26" max="26" width="53.1796875" bestFit="1" customWidth="1"/>
    <col min="27" max="27" width="51.81640625" bestFit="1" customWidth="1"/>
    <col min="28" max="28" width="49.81640625" bestFit="1" customWidth="1"/>
    <col min="29" max="29" width="52.453125" bestFit="1" customWidth="1"/>
  </cols>
  <sheetData>
    <row r="3" spans="1:12" x14ac:dyDescent="0.35">
      <c r="A3" s="6" t="s">
        <v>1773</v>
      </c>
      <c r="B3" s="7"/>
      <c r="C3" s="7"/>
      <c r="D3" s="7"/>
      <c r="E3" s="7"/>
      <c r="F3" s="7"/>
      <c r="G3" s="7"/>
      <c r="H3" s="7"/>
      <c r="I3" s="7"/>
      <c r="J3" s="7"/>
      <c r="K3" s="8"/>
      <c r="L3" s="8"/>
    </row>
    <row r="5" spans="1:12" x14ac:dyDescent="0.35">
      <c r="A5" t="s">
        <v>1774</v>
      </c>
    </row>
    <row r="6" spans="1:12" x14ac:dyDescent="0.35">
      <c r="A6" s="19" t="s">
        <v>1775</v>
      </c>
      <c r="B6" s="19" t="s">
        <v>1710</v>
      </c>
    </row>
    <row r="7" spans="1:12" x14ac:dyDescent="0.35">
      <c r="A7" s="19" t="s">
        <v>1711</v>
      </c>
      <c r="B7" t="s">
        <v>1150</v>
      </c>
      <c r="C7" t="s">
        <v>1121</v>
      </c>
      <c r="D7" t="s">
        <v>1712</v>
      </c>
    </row>
    <row r="8" spans="1:12" x14ac:dyDescent="0.35">
      <c r="A8" s="20" t="s">
        <v>1213</v>
      </c>
      <c r="B8">
        <v>28</v>
      </c>
      <c r="C8">
        <v>6</v>
      </c>
      <c r="D8">
        <v>34</v>
      </c>
    </row>
    <row r="9" spans="1:12" x14ac:dyDescent="0.35">
      <c r="A9" s="20" t="s">
        <v>1712</v>
      </c>
      <c r="B9">
        <v>28</v>
      </c>
      <c r="C9">
        <v>6</v>
      </c>
      <c r="D9">
        <v>34</v>
      </c>
    </row>
    <row r="12" spans="1:12" x14ac:dyDescent="0.35">
      <c r="C12" t="s">
        <v>1776</v>
      </c>
    </row>
    <row r="13" spans="1:12" x14ac:dyDescent="0.35">
      <c r="A13" t="s">
        <v>1777</v>
      </c>
    </row>
    <row r="14" spans="1:12" x14ac:dyDescent="0.35">
      <c r="A14" s="19" t="s">
        <v>1778</v>
      </c>
      <c r="B14" s="19" t="s">
        <v>1710</v>
      </c>
    </row>
    <row r="15" spans="1:12" x14ac:dyDescent="0.35">
      <c r="A15" s="19" t="s">
        <v>1711</v>
      </c>
      <c r="B15" t="s">
        <v>1150</v>
      </c>
      <c r="C15" t="s">
        <v>1429</v>
      </c>
      <c r="D15" t="s">
        <v>1121</v>
      </c>
      <c r="E15" t="s">
        <v>1712</v>
      </c>
    </row>
    <row r="16" spans="1:12" x14ac:dyDescent="0.35">
      <c r="A16" s="20" t="s">
        <v>1213</v>
      </c>
      <c r="B16">
        <v>6</v>
      </c>
      <c r="E16">
        <v>6</v>
      </c>
    </row>
    <row r="17" spans="1:7" x14ac:dyDescent="0.35">
      <c r="A17" s="20" t="s">
        <v>1548</v>
      </c>
      <c r="B17">
        <v>4</v>
      </c>
      <c r="D17">
        <v>5</v>
      </c>
      <c r="E17">
        <v>9</v>
      </c>
    </row>
    <row r="18" spans="1:7" x14ac:dyDescent="0.35">
      <c r="A18" s="20" t="s">
        <v>1402</v>
      </c>
      <c r="B18">
        <v>4</v>
      </c>
      <c r="C18">
        <v>1</v>
      </c>
      <c r="D18">
        <v>2</v>
      </c>
      <c r="E18">
        <v>7</v>
      </c>
      <c r="G18" s="66"/>
    </row>
    <row r="19" spans="1:7" x14ac:dyDescent="0.35">
      <c r="A19" s="20" t="s">
        <v>1491</v>
      </c>
      <c r="B19">
        <v>2</v>
      </c>
      <c r="D19">
        <v>3</v>
      </c>
      <c r="E19">
        <v>5</v>
      </c>
    </row>
    <row r="20" spans="1:7" x14ac:dyDescent="0.35">
      <c r="A20" s="20" t="s">
        <v>1117</v>
      </c>
      <c r="B20">
        <v>5</v>
      </c>
      <c r="D20">
        <v>6</v>
      </c>
      <c r="E20">
        <v>11</v>
      </c>
    </row>
    <row r="21" spans="1:7" x14ac:dyDescent="0.35">
      <c r="A21" s="20" t="s">
        <v>1712</v>
      </c>
      <c r="B21">
        <v>21</v>
      </c>
      <c r="C21">
        <v>1</v>
      </c>
      <c r="D21">
        <v>16</v>
      </c>
      <c r="E21">
        <v>38</v>
      </c>
    </row>
    <row r="22" spans="1:7" x14ac:dyDescent="0.35">
      <c r="B22" s="66"/>
      <c r="C22" s="66"/>
    </row>
    <row r="25" spans="1:7" x14ac:dyDescent="0.35">
      <c r="A25" t="s">
        <v>1779</v>
      </c>
    </row>
    <row r="26" spans="1:7" x14ac:dyDescent="0.35">
      <c r="A26" s="19" t="s">
        <v>1780</v>
      </c>
      <c r="B26" s="19" t="s">
        <v>1710</v>
      </c>
    </row>
    <row r="27" spans="1:7" x14ac:dyDescent="0.35">
      <c r="A27" s="19" t="s">
        <v>1711</v>
      </c>
      <c r="B27" t="s">
        <v>1150</v>
      </c>
      <c r="C27" t="s">
        <v>1121</v>
      </c>
      <c r="D27" t="s">
        <v>1712</v>
      </c>
    </row>
    <row r="28" spans="1:7" x14ac:dyDescent="0.35">
      <c r="A28" s="20" t="s">
        <v>1213</v>
      </c>
      <c r="B28">
        <v>6</v>
      </c>
      <c r="D28">
        <v>6</v>
      </c>
    </row>
    <row r="29" spans="1:7" x14ac:dyDescent="0.35">
      <c r="A29" s="20" t="s">
        <v>1548</v>
      </c>
      <c r="B29">
        <v>2</v>
      </c>
      <c r="C29">
        <v>3</v>
      </c>
      <c r="D29">
        <v>5</v>
      </c>
    </row>
    <row r="30" spans="1:7" x14ac:dyDescent="0.35">
      <c r="A30" s="20" t="s">
        <v>1402</v>
      </c>
      <c r="B30">
        <v>8</v>
      </c>
      <c r="C30">
        <v>1</v>
      </c>
      <c r="D30">
        <v>9</v>
      </c>
      <c r="G30" s="66"/>
    </row>
    <row r="31" spans="1:7" x14ac:dyDescent="0.35">
      <c r="A31" s="20" t="s">
        <v>1491</v>
      </c>
      <c r="B31">
        <v>3</v>
      </c>
      <c r="C31">
        <v>2</v>
      </c>
      <c r="D31">
        <v>5</v>
      </c>
    </row>
    <row r="32" spans="1:7" x14ac:dyDescent="0.35">
      <c r="A32" s="20" t="s">
        <v>1117</v>
      </c>
      <c r="B32">
        <v>2</v>
      </c>
      <c r="C32">
        <v>5</v>
      </c>
      <c r="D32">
        <v>7</v>
      </c>
    </row>
    <row r="33" spans="1:7" x14ac:dyDescent="0.35">
      <c r="A33" s="20" t="s">
        <v>1712</v>
      </c>
      <c r="B33">
        <v>21</v>
      </c>
      <c r="C33">
        <v>11</v>
      </c>
      <c r="D33">
        <v>32</v>
      </c>
    </row>
    <row r="34" spans="1:7" x14ac:dyDescent="0.35">
      <c r="B34" s="66"/>
      <c r="C34" s="66"/>
    </row>
    <row r="36" spans="1:7" x14ac:dyDescent="0.35">
      <c r="A36" t="s">
        <v>1781</v>
      </c>
    </row>
    <row r="37" spans="1:7" x14ac:dyDescent="0.35">
      <c r="A37" s="19" t="s">
        <v>1782</v>
      </c>
      <c r="B37" s="19" t="s">
        <v>1710</v>
      </c>
    </row>
    <row r="38" spans="1:7" x14ac:dyDescent="0.35">
      <c r="A38" s="19" t="s">
        <v>1711</v>
      </c>
      <c r="B38" t="s">
        <v>1150</v>
      </c>
      <c r="C38" t="s">
        <v>1429</v>
      </c>
      <c r="D38" t="s">
        <v>1121</v>
      </c>
      <c r="E38" t="s">
        <v>1712</v>
      </c>
    </row>
    <row r="39" spans="1:7" x14ac:dyDescent="0.35">
      <c r="A39" s="20" t="s">
        <v>1213</v>
      </c>
      <c r="B39">
        <v>22</v>
      </c>
      <c r="E39">
        <v>22</v>
      </c>
    </row>
    <row r="40" spans="1:7" x14ac:dyDescent="0.35">
      <c r="A40" s="20" t="s">
        <v>1548</v>
      </c>
      <c r="B40">
        <v>8</v>
      </c>
      <c r="C40">
        <v>1</v>
      </c>
      <c r="D40">
        <v>9</v>
      </c>
      <c r="E40">
        <v>18</v>
      </c>
    </row>
    <row r="41" spans="1:7" x14ac:dyDescent="0.35">
      <c r="A41" s="20" t="s">
        <v>1402</v>
      </c>
      <c r="B41">
        <v>19</v>
      </c>
      <c r="D41">
        <v>6</v>
      </c>
      <c r="E41">
        <v>25</v>
      </c>
      <c r="G41" s="66"/>
    </row>
    <row r="42" spans="1:7" x14ac:dyDescent="0.35">
      <c r="A42" s="20" t="s">
        <v>1491</v>
      </c>
      <c r="B42">
        <v>14</v>
      </c>
      <c r="D42">
        <v>6</v>
      </c>
      <c r="E42">
        <v>20</v>
      </c>
    </row>
    <row r="43" spans="1:7" x14ac:dyDescent="0.35">
      <c r="A43" s="20" t="s">
        <v>1117</v>
      </c>
      <c r="B43">
        <v>7</v>
      </c>
      <c r="D43">
        <v>16</v>
      </c>
      <c r="E43">
        <v>23</v>
      </c>
    </row>
    <row r="44" spans="1:7" x14ac:dyDescent="0.35">
      <c r="A44" s="20" t="s">
        <v>1712</v>
      </c>
      <c r="B44">
        <v>70</v>
      </c>
      <c r="C44">
        <v>1</v>
      </c>
      <c r="D44">
        <v>37</v>
      </c>
      <c r="E44">
        <v>108</v>
      </c>
    </row>
    <row r="49" spans="1:18" x14ac:dyDescent="0.35">
      <c r="A49" s="6" t="s">
        <v>1783</v>
      </c>
      <c r="B49" s="7"/>
      <c r="C49" s="7"/>
      <c r="D49" s="7"/>
      <c r="E49" s="7"/>
      <c r="F49" s="7"/>
      <c r="G49" s="7"/>
      <c r="H49" s="7"/>
      <c r="I49" s="7"/>
      <c r="J49" s="7"/>
      <c r="K49" s="8"/>
      <c r="L49" s="8"/>
      <c r="M49" s="9"/>
      <c r="N49" s="10"/>
      <c r="O49" s="10"/>
      <c r="P49" s="9"/>
      <c r="Q49" s="9"/>
      <c r="R49" s="9"/>
    </row>
    <row r="51" spans="1:18" x14ac:dyDescent="0.35">
      <c r="A51" s="15" t="s">
        <v>1784</v>
      </c>
      <c r="B51" s="16"/>
      <c r="C51" s="16"/>
      <c r="D51" s="16"/>
      <c r="E51" s="16"/>
    </row>
    <row r="53" spans="1:18" x14ac:dyDescent="0.35">
      <c r="A53" s="19" t="s">
        <v>1711</v>
      </c>
      <c r="B53" t="s">
        <v>1785</v>
      </c>
      <c r="C53" t="s">
        <v>1786</v>
      </c>
      <c r="D53" t="s">
        <v>1787</v>
      </c>
    </row>
    <row r="54" spans="1:18" x14ac:dyDescent="0.35">
      <c r="A54" s="20" t="s">
        <v>1213</v>
      </c>
      <c r="B54" s="27">
        <v>1.5</v>
      </c>
      <c r="C54" s="27">
        <v>1.5</v>
      </c>
      <c r="D54" s="27">
        <v>2</v>
      </c>
    </row>
    <row r="55" spans="1:18" x14ac:dyDescent="0.35">
      <c r="A55" s="20" t="s">
        <v>1548</v>
      </c>
      <c r="B55" s="27">
        <v>3</v>
      </c>
      <c r="C55" s="27"/>
      <c r="D55" s="27">
        <v>1</v>
      </c>
    </row>
    <row r="56" spans="1:18" x14ac:dyDescent="0.35">
      <c r="A56" s="20" t="s">
        <v>1402</v>
      </c>
      <c r="B56" s="27">
        <v>3.5</v>
      </c>
      <c r="C56" s="27">
        <v>4</v>
      </c>
      <c r="D56" s="27">
        <v>25.666666666666668</v>
      </c>
    </row>
    <row r="57" spans="1:18" x14ac:dyDescent="0.35">
      <c r="A57" s="20" t="s">
        <v>1491</v>
      </c>
      <c r="B57" s="27">
        <v>2</v>
      </c>
      <c r="C57" s="27"/>
      <c r="D57" s="27">
        <v>3.5</v>
      </c>
      <c r="G57" s="66"/>
    </row>
    <row r="58" spans="1:18" x14ac:dyDescent="0.35">
      <c r="A58" s="20" t="s">
        <v>1117</v>
      </c>
      <c r="B58" s="27">
        <v>2</v>
      </c>
      <c r="C58" s="27">
        <v>30</v>
      </c>
      <c r="D58" s="27">
        <v>1.6666666666666667</v>
      </c>
    </row>
    <row r="59" spans="1:18" x14ac:dyDescent="0.35">
      <c r="A59" s="20" t="s">
        <v>1712</v>
      </c>
      <c r="B59" s="27">
        <v>2.4</v>
      </c>
      <c r="C59" s="27">
        <v>6</v>
      </c>
      <c r="D59" s="27">
        <v>5.3809523809523814</v>
      </c>
    </row>
    <row r="62" spans="1:18" x14ac:dyDescent="0.35">
      <c r="A62" s="15" t="s">
        <v>1788</v>
      </c>
      <c r="B62" s="16"/>
      <c r="C62" s="16"/>
      <c r="D62" s="16"/>
      <c r="E62" s="16"/>
    </row>
    <row r="64" spans="1:18" x14ac:dyDescent="0.35">
      <c r="A64" s="19" t="s">
        <v>1711</v>
      </c>
      <c r="B64" t="s">
        <v>1789</v>
      </c>
      <c r="C64" t="s">
        <v>1790</v>
      </c>
      <c r="D64" t="s">
        <v>1791</v>
      </c>
      <c r="E64" t="s">
        <v>1792</v>
      </c>
    </row>
    <row r="65" spans="1:16" x14ac:dyDescent="0.35">
      <c r="A65" s="20" t="s">
        <v>1213</v>
      </c>
      <c r="B65" s="27">
        <v>1.75</v>
      </c>
      <c r="C65" s="27">
        <v>1.25</v>
      </c>
      <c r="D65" s="27">
        <v>1.5</v>
      </c>
      <c r="E65" s="27">
        <v>1.25</v>
      </c>
    </row>
    <row r="66" spans="1:16" x14ac:dyDescent="0.35">
      <c r="A66" s="20" t="s">
        <v>1548</v>
      </c>
      <c r="B66" s="27">
        <v>4.25</v>
      </c>
      <c r="C66" s="27">
        <v>14</v>
      </c>
      <c r="D66" s="27">
        <v>1</v>
      </c>
      <c r="E66" s="27">
        <v>5.75</v>
      </c>
    </row>
    <row r="67" spans="1:16" x14ac:dyDescent="0.35">
      <c r="A67" s="20" t="s">
        <v>1402</v>
      </c>
      <c r="B67" s="27">
        <v>2.625</v>
      </c>
      <c r="C67" s="27">
        <v>3.75</v>
      </c>
      <c r="D67" s="27">
        <v>3</v>
      </c>
      <c r="E67" s="27">
        <v>2.8333333333333335</v>
      </c>
    </row>
    <row r="68" spans="1:16" x14ac:dyDescent="0.35">
      <c r="A68" s="20" t="s">
        <v>1491</v>
      </c>
      <c r="B68" s="27">
        <v>3.5</v>
      </c>
      <c r="C68" s="27">
        <v>2</v>
      </c>
      <c r="D68" s="27">
        <v>3.6666666666666665</v>
      </c>
      <c r="E68" s="27">
        <v>3.6666666666666665</v>
      </c>
      <c r="G68" s="66"/>
    </row>
    <row r="69" spans="1:16" x14ac:dyDescent="0.35">
      <c r="A69" s="20" t="s">
        <v>1117</v>
      </c>
      <c r="B69" s="27">
        <v>7.6</v>
      </c>
      <c r="C69" s="27">
        <v>9.25</v>
      </c>
      <c r="D69" s="27">
        <v>3</v>
      </c>
      <c r="E69" s="27">
        <v>3</v>
      </c>
    </row>
    <row r="70" spans="1:16" x14ac:dyDescent="0.35">
      <c r="A70" s="20" t="s">
        <v>1712</v>
      </c>
      <c r="B70" s="27">
        <v>3.88</v>
      </c>
      <c r="C70" s="27">
        <v>5</v>
      </c>
      <c r="D70" s="27">
        <v>2.3684210526315788</v>
      </c>
      <c r="E70" s="27">
        <v>3.2272727272727271</v>
      </c>
    </row>
    <row r="74" spans="1:16" x14ac:dyDescent="0.35">
      <c r="A74" s="15" t="s">
        <v>1793</v>
      </c>
      <c r="B74" s="16"/>
      <c r="C74" s="16"/>
      <c r="D74" s="16"/>
      <c r="E74" s="16"/>
    </row>
    <row r="76" spans="1:16" x14ac:dyDescent="0.35">
      <c r="A76" s="19" t="s">
        <v>1711</v>
      </c>
      <c r="B76" t="s">
        <v>1794</v>
      </c>
      <c r="C76" t="s">
        <v>1795</v>
      </c>
      <c r="D76" t="s">
        <v>1796</v>
      </c>
      <c r="E76" t="s">
        <v>1797</v>
      </c>
      <c r="F76" t="s">
        <v>1798</v>
      </c>
      <c r="G76" t="s">
        <v>1799</v>
      </c>
      <c r="H76" t="s">
        <v>1800</v>
      </c>
      <c r="I76" t="s">
        <v>1801</v>
      </c>
      <c r="J76" t="s">
        <v>1802</v>
      </c>
      <c r="K76" t="s">
        <v>1803</v>
      </c>
      <c r="L76" t="s">
        <v>1804</v>
      </c>
      <c r="M76" t="s">
        <v>1805</v>
      </c>
      <c r="N76" t="s">
        <v>1806</v>
      </c>
      <c r="O76" t="s">
        <v>1807</v>
      </c>
      <c r="P76" t="s">
        <v>1808</v>
      </c>
    </row>
    <row r="77" spans="1:16" x14ac:dyDescent="0.35">
      <c r="A77" s="20" t="s">
        <v>1213</v>
      </c>
      <c r="B77" s="27">
        <v>2.75</v>
      </c>
      <c r="C77" s="27">
        <v>2.4</v>
      </c>
      <c r="D77" s="27">
        <v>2.75</v>
      </c>
      <c r="E77" s="27">
        <v>2</v>
      </c>
      <c r="F77" s="27">
        <v>2</v>
      </c>
      <c r="G77" s="27">
        <v>1.5</v>
      </c>
      <c r="H77" s="27">
        <v>2</v>
      </c>
      <c r="I77" s="27">
        <v>2.25</v>
      </c>
      <c r="J77" s="27">
        <v>1.5</v>
      </c>
      <c r="K77" s="27">
        <v>1.5</v>
      </c>
      <c r="L77" s="27">
        <v>1.25</v>
      </c>
      <c r="M77" s="27">
        <v>1.5</v>
      </c>
      <c r="N77" s="27">
        <v>1.25</v>
      </c>
      <c r="O77" s="27">
        <v>1</v>
      </c>
      <c r="P77" s="27">
        <v>1</v>
      </c>
    </row>
    <row r="78" spans="1:16" x14ac:dyDescent="0.35">
      <c r="A78" s="20" t="s">
        <v>1548</v>
      </c>
      <c r="B78" s="27">
        <v>10.5</v>
      </c>
      <c r="C78" s="27">
        <v>9</v>
      </c>
      <c r="D78" s="27">
        <v>14</v>
      </c>
      <c r="E78" s="27">
        <v>4.25</v>
      </c>
      <c r="F78" s="27">
        <v>4.25</v>
      </c>
      <c r="G78" s="27">
        <v>3.8</v>
      </c>
      <c r="H78" s="27">
        <v>2.6</v>
      </c>
      <c r="I78" s="27">
        <v>4.5</v>
      </c>
      <c r="J78" s="27">
        <v>5.2</v>
      </c>
      <c r="K78" s="27">
        <v>4.75</v>
      </c>
      <c r="L78" s="27">
        <v>5.333333333333333</v>
      </c>
      <c r="M78" s="27">
        <v>7</v>
      </c>
      <c r="N78" s="27">
        <v>1</v>
      </c>
      <c r="O78" s="27">
        <v>3.3333333333333335</v>
      </c>
      <c r="P78" s="27">
        <v>4.25</v>
      </c>
    </row>
    <row r="79" spans="1:16" x14ac:dyDescent="0.35">
      <c r="A79" s="20" t="s">
        <v>1402</v>
      </c>
      <c r="B79" s="27">
        <v>2.75</v>
      </c>
      <c r="C79" s="27">
        <v>16.5</v>
      </c>
      <c r="D79" s="27">
        <v>4</v>
      </c>
      <c r="E79" s="27">
        <v>2.25</v>
      </c>
      <c r="F79" s="27">
        <v>2.25</v>
      </c>
      <c r="G79" s="27">
        <v>2.25</v>
      </c>
      <c r="H79" s="27">
        <v>2.25</v>
      </c>
      <c r="I79" s="27">
        <v>2.25</v>
      </c>
      <c r="J79" s="27">
        <v>2.25</v>
      </c>
      <c r="K79" s="27">
        <v>3</v>
      </c>
      <c r="L79" s="27">
        <v>2.8</v>
      </c>
      <c r="M79" s="27">
        <v>2.75</v>
      </c>
      <c r="N79" s="27">
        <v>3.8</v>
      </c>
      <c r="O79" s="27">
        <v>2</v>
      </c>
      <c r="P79" s="27">
        <v>2.6</v>
      </c>
    </row>
    <row r="80" spans="1:16" x14ac:dyDescent="0.35">
      <c r="A80" s="20" t="s">
        <v>1491</v>
      </c>
      <c r="B80" s="27">
        <v>3.6666666666666665</v>
      </c>
      <c r="C80" s="27">
        <v>3</v>
      </c>
      <c r="D80" s="27">
        <v>6.333333333333333</v>
      </c>
      <c r="E80" s="27">
        <v>8</v>
      </c>
      <c r="F80" s="27">
        <v>8</v>
      </c>
      <c r="G80" s="27">
        <v>2.3333333333333335</v>
      </c>
      <c r="H80" s="27">
        <v>2.5</v>
      </c>
      <c r="I80" s="27">
        <v>4</v>
      </c>
      <c r="J80" s="27">
        <v>2</v>
      </c>
      <c r="K80" s="27">
        <v>2</v>
      </c>
      <c r="L80" s="27">
        <v>1.5</v>
      </c>
      <c r="M80" s="27"/>
      <c r="N80" s="27">
        <v>3</v>
      </c>
      <c r="O80" s="27">
        <v>3.6666666666666665</v>
      </c>
      <c r="P80" s="27">
        <v>2</v>
      </c>
    </row>
    <row r="81" spans="1:28" x14ac:dyDescent="0.35">
      <c r="A81" s="20" t="s">
        <v>1117</v>
      </c>
      <c r="B81" s="27">
        <v>12.75</v>
      </c>
      <c r="C81" s="27">
        <v>6</v>
      </c>
      <c r="D81" s="27">
        <v>24.8</v>
      </c>
      <c r="E81" s="27">
        <v>1.8</v>
      </c>
      <c r="F81" s="27">
        <v>1.8</v>
      </c>
      <c r="G81" s="27">
        <v>2</v>
      </c>
      <c r="H81" s="27">
        <v>1.2</v>
      </c>
      <c r="I81" s="27">
        <v>2</v>
      </c>
      <c r="J81" s="27">
        <v>1.1666666666666667</v>
      </c>
      <c r="K81" s="27">
        <v>1.2857142857142858</v>
      </c>
      <c r="L81" s="27">
        <v>2.2000000000000002</v>
      </c>
      <c r="M81" s="27">
        <v>2.5</v>
      </c>
      <c r="N81" s="27">
        <v>1.8333333333333333</v>
      </c>
      <c r="O81" s="27">
        <v>2.1666666666666665</v>
      </c>
      <c r="P81" s="27">
        <v>1.8</v>
      </c>
    </row>
    <row r="82" spans="1:28" x14ac:dyDescent="0.35">
      <c r="A82" s="20" t="s">
        <v>1712</v>
      </c>
      <c r="B82" s="27">
        <v>6.1764705882352944</v>
      </c>
      <c r="C82" s="27">
        <v>7.1428571428571432</v>
      </c>
      <c r="D82" s="27">
        <v>11.25</v>
      </c>
      <c r="E82" s="27">
        <v>3.35</v>
      </c>
      <c r="F82" s="27">
        <v>3.35</v>
      </c>
      <c r="G82" s="27">
        <v>2.4285714285714284</v>
      </c>
      <c r="H82" s="27">
        <v>2.0909090909090908</v>
      </c>
      <c r="I82" s="27">
        <v>2.9</v>
      </c>
      <c r="J82" s="27">
        <v>2.4761904761904763</v>
      </c>
      <c r="K82" s="27">
        <v>2.4090909090909092</v>
      </c>
      <c r="L82" s="27">
        <v>2.5789473684210527</v>
      </c>
      <c r="M82" s="27">
        <v>2.9285714285714284</v>
      </c>
      <c r="N82" s="27">
        <v>2.2000000000000002</v>
      </c>
      <c r="O82" s="27">
        <v>2.2857142857142856</v>
      </c>
      <c r="P82" s="27">
        <v>2.3684210526315788</v>
      </c>
    </row>
    <row r="86" spans="1:28" x14ac:dyDescent="0.35">
      <c r="A86" s="15" t="s">
        <v>1809</v>
      </c>
      <c r="B86" s="16"/>
      <c r="C86" s="16"/>
      <c r="D86" s="16"/>
      <c r="E86" s="16"/>
    </row>
    <row r="88" spans="1:28" x14ac:dyDescent="0.35">
      <c r="A88" s="19" t="s">
        <v>1711</v>
      </c>
      <c r="B88" t="s">
        <v>1810</v>
      </c>
      <c r="C88" t="s">
        <v>1811</v>
      </c>
      <c r="D88" t="s">
        <v>1812</v>
      </c>
      <c r="E88" t="s">
        <v>1813</v>
      </c>
      <c r="F88" t="s">
        <v>1814</v>
      </c>
      <c r="G88" t="s">
        <v>1815</v>
      </c>
      <c r="H88" t="s">
        <v>1816</v>
      </c>
      <c r="I88" t="s">
        <v>1817</v>
      </c>
      <c r="J88" t="s">
        <v>1818</v>
      </c>
      <c r="K88" t="s">
        <v>1819</v>
      </c>
      <c r="L88" t="s">
        <v>1820</v>
      </c>
      <c r="M88" t="s">
        <v>1821</v>
      </c>
      <c r="N88" t="s">
        <v>1822</v>
      </c>
      <c r="O88" t="s">
        <v>1823</v>
      </c>
      <c r="P88" t="s">
        <v>1824</v>
      </c>
      <c r="Q88" t="s">
        <v>1825</v>
      </c>
      <c r="R88" t="s">
        <v>1826</v>
      </c>
      <c r="S88" t="s">
        <v>1827</v>
      </c>
      <c r="T88" t="s">
        <v>1828</v>
      </c>
      <c r="U88" t="s">
        <v>1829</v>
      </c>
      <c r="V88" t="s">
        <v>1830</v>
      </c>
      <c r="W88" t="s">
        <v>1831</v>
      </c>
      <c r="X88" t="s">
        <v>1832</v>
      </c>
      <c r="Y88" t="s">
        <v>1833</v>
      </c>
      <c r="Z88" t="s">
        <v>1834</v>
      </c>
      <c r="AA88" t="s">
        <v>1835</v>
      </c>
      <c r="AB88" t="s">
        <v>1836</v>
      </c>
    </row>
    <row r="89" spans="1:28" x14ac:dyDescent="0.35">
      <c r="A89" s="20" t="s">
        <v>1213</v>
      </c>
      <c r="B89" s="27">
        <v>2</v>
      </c>
      <c r="C89" s="27">
        <v>2</v>
      </c>
      <c r="D89" s="27">
        <v>2</v>
      </c>
      <c r="E89" s="27">
        <v>1.75</v>
      </c>
      <c r="F89" s="27">
        <v>1.5</v>
      </c>
      <c r="G89" s="27">
        <v>1.25</v>
      </c>
      <c r="H89" s="27">
        <v>2</v>
      </c>
      <c r="I89" s="27">
        <v>1</v>
      </c>
      <c r="J89" s="27">
        <v>1.5</v>
      </c>
      <c r="K89" s="27">
        <v>1.75</v>
      </c>
      <c r="L89" s="27">
        <v>1</v>
      </c>
      <c r="M89" s="27">
        <v>1</v>
      </c>
      <c r="N89" s="27">
        <v>1</v>
      </c>
      <c r="O89" s="27">
        <v>1</v>
      </c>
      <c r="P89" s="27">
        <v>1</v>
      </c>
      <c r="Q89" s="27">
        <v>1.75</v>
      </c>
      <c r="R89" s="27">
        <v>2.25</v>
      </c>
      <c r="S89" s="27"/>
      <c r="T89" s="27">
        <v>2.25</v>
      </c>
      <c r="U89" s="27">
        <v>2.25</v>
      </c>
      <c r="V89" s="27">
        <v>1.5</v>
      </c>
      <c r="W89" s="27">
        <v>1.5</v>
      </c>
      <c r="X89" s="27">
        <v>1.5</v>
      </c>
      <c r="Y89" s="27">
        <v>1.75</v>
      </c>
      <c r="Z89" s="27">
        <v>2</v>
      </c>
      <c r="AA89" s="27">
        <v>1.25</v>
      </c>
      <c r="AB89" s="27">
        <v>1</v>
      </c>
    </row>
    <row r="90" spans="1:28" x14ac:dyDescent="0.35">
      <c r="A90" s="20" t="s">
        <v>1712</v>
      </c>
      <c r="B90" s="27">
        <v>2</v>
      </c>
      <c r="C90" s="27">
        <v>2</v>
      </c>
      <c r="D90" s="27">
        <v>2</v>
      </c>
      <c r="E90" s="27">
        <v>1.75</v>
      </c>
      <c r="F90" s="27">
        <v>1.5</v>
      </c>
      <c r="G90" s="27">
        <v>1.25</v>
      </c>
      <c r="H90" s="27">
        <v>2</v>
      </c>
      <c r="I90" s="27">
        <v>1</v>
      </c>
      <c r="J90" s="27">
        <v>1.5</v>
      </c>
      <c r="K90" s="27">
        <v>1.75</v>
      </c>
      <c r="L90" s="27">
        <v>1</v>
      </c>
      <c r="M90" s="27">
        <v>1</v>
      </c>
      <c r="N90" s="27">
        <v>1</v>
      </c>
      <c r="O90" s="27">
        <v>1</v>
      </c>
      <c r="P90" s="27">
        <v>1</v>
      </c>
      <c r="Q90" s="27">
        <v>1.75</v>
      </c>
      <c r="R90" s="27">
        <v>2.25</v>
      </c>
      <c r="S90" s="27"/>
      <c r="T90" s="27">
        <v>2.25</v>
      </c>
      <c r="U90" s="27">
        <v>2.25</v>
      </c>
      <c r="V90" s="27">
        <v>1.5</v>
      </c>
      <c r="W90" s="27">
        <v>1.5</v>
      </c>
      <c r="X90" s="27">
        <v>1.5</v>
      </c>
      <c r="Y90" s="27">
        <v>1.75</v>
      </c>
      <c r="Z90" s="27">
        <v>2</v>
      </c>
      <c r="AA90" s="27">
        <v>1.25</v>
      </c>
      <c r="AB90" s="27">
        <v>1</v>
      </c>
    </row>
    <row r="94" spans="1:28" x14ac:dyDescent="0.35">
      <c r="A94" s="6" t="s">
        <v>1837</v>
      </c>
      <c r="B94" s="7"/>
      <c r="C94" s="7"/>
      <c r="D94" s="7"/>
      <c r="E94" s="7"/>
      <c r="F94" s="7"/>
      <c r="G94" s="7"/>
      <c r="H94" s="7"/>
      <c r="I94" s="7"/>
      <c r="J94" s="7"/>
      <c r="K94" s="8"/>
      <c r="L94" s="8"/>
      <c r="M94" s="9"/>
      <c r="N94" s="10"/>
      <c r="O94" s="10"/>
      <c r="P94" s="9"/>
      <c r="Q94" s="9"/>
      <c r="R94" s="9"/>
    </row>
    <row r="96" spans="1:28" x14ac:dyDescent="0.35">
      <c r="A96" s="15" t="s">
        <v>1838</v>
      </c>
      <c r="B96" s="16"/>
      <c r="C96" s="16"/>
      <c r="D96" s="16"/>
      <c r="E96" s="16"/>
    </row>
    <row r="98" spans="1:6" x14ac:dyDescent="0.35">
      <c r="A98" s="19" t="s">
        <v>1711</v>
      </c>
      <c r="B98" t="s">
        <v>1839</v>
      </c>
      <c r="C98" t="s">
        <v>1840</v>
      </c>
      <c r="D98" t="s">
        <v>1841</v>
      </c>
      <c r="E98" t="s">
        <v>1842</v>
      </c>
    </row>
    <row r="99" spans="1:6" x14ac:dyDescent="0.35">
      <c r="A99" s="20" t="s">
        <v>1213</v>
      </c>
      <c r="B99" s="27"/>
      <c r="C99" s="27"/>
      <c r="D99" s="27"/>
      <c r="E99" s="27"/>
    </row>
    <row r="100" spans="1:6" x14ac:dyDescent="0.35">
      <c r="A100" s="20" t="s">
        <v>1548</v>
      </c>
      <c r="B100" s="27">
        <v>3</v>
      </c>
      <c r="C100" s="27">
        <v>2</v>
      </c>
      <c r="D100" s="27">
        <v>0</v>
      </c>
      <c r="E100" s="27">
        <v>0</v>
      </c>
    </row>
    <row r="101" spans="1:6" x14ac:dyDescent="0.35">
      <c r="A101" s="20" t="s">
        <v>1402</v>
      </c>
      <c r="B101" s="27">
        <v>0</v>
      </c>
      <c r="C101" s="27">
        <v>0</v>
      </c>
      <c r="D101" s="27">
        <v>2</v>
      </c>
      <c r="E101" s="27">
        <v>0</v>
      </c>
    </row>
    <row r="102" spans="1:6" x14ac:dyDescent="0.35">
      <c r="A102" s="20" t="s">
        <v>1491</v>
      </c>
      <c r="B102" s="27">
        <v>0</v>
      </c>
      <c r="C102" s="27">
        <v>1</v>
      </c>
      <c r="D102" s="27">
        <v>2</v>
      </c>
      <c r="E102" s="27">
        <v>0</v>
      </c>
    </row>
    <row r="103" spans="1:6" x14ac:dyDescent="0.35">
      <c r="A103" s="20" t="s">
        <v>1117</v>
      </c>
      <c r="B103" s="27">
        <v>2</v>
      </c>
      <c r="C103" s="27">
        <v>2</v>
      </c>
      <c r="D103" s="27">
        <v>3</v>
      </c>
      <c r="E103" s="27">
        <v>0</v>
      </c>
    </row>
    <row r="104" spans="1:6" x14ac:dyDescent="0.35">
      <c r="A104" s="20" t="s">
        <v>1712</v>
      </c>
      <c r="B104" s="27">
        <v>5</v>
      </c>
      <c r="C104" s="27">
        <v>5</v>
      </c>
      <c r="D104" s="27">
        <v>7</v>
      </c>
      <c r="E104" s="27">
        <v>0</v>
      </c>
    </row>
    <row r="107" spans="1:6" x14ac:dyDescent="0.35">
      <c r="A107" s="75" t="s">
        <v>1843</v>
      </c>
      <c r="B107" s="16"/>
      <c r="C107" s="16"/>
      <c r="D107" s="16"/>
      <c r="E107" s="16"/>
    </row>
    <row r="109" spans="1:6" x14ac:dyDescent="0.35">
      <c r="A109" s="19" t="s">
        <v>1711</v>
      </c>
      <c r="B109" t="s">
        <v>1844</v>
      </c>
      <c r="C109" t="s">
        <v>1845</v>
      </c>
      <c r="D109" t="s">
        <v>1846</v>
      </c>
      <c r="E109" t="s">
        <v>1847</v>
      </c>
      <c r="F109" t="s">
        <v>1848</v>
      </c>
    </row>
    <row r="110" spans="1:6" x14ac:dyDescent="0.35">
      <c r="A110" s="20" t="s">
        <v>1213</v>
      </c>
      <c r="B110" s="27"/>
      <c r="C110" s="27"/>
      <c r="D110" s="27"/>
      <c r="E110" s="27"/>
      <c r="F110" s="27"/>
    </row>
    <row r="111" spans="1:6" x14ac:dyDescent="0.35">
      <c r="A111" s="20" t="s">
        <v>1548</v>
      </c>
      <c r="B111" s="27">
        <v>2</v>
      </c>
      <c r="C111" s="27">
        <v>1</v>
      </c>
      <c r="D111" s="27">
        <v>1</v>
      </c>
      <c r="E111" s="27">
        <v>1</v>
      </c>
      <c r="F111" s="27">
        <v>0</v>
      </c>
    </row>
    <row r="112" spans="1:6" x14ac:dyDescent="0.35">
      <c r="A112" s="20" t="s">
        <v>1402</v>
      </c>
      <c r="B112" s="27">
        <v>0</v>
      </c>
      <c r="C112" s="27">
        <v>0</v>
      </c>
      <c r="D112" s="27">
        <v>1</v>
      </c>
      <c r="E112" s="27">
        <v>1</v>
      </c>
      <c r="F112" s="27">
        <v>0</v>
      </c>
    </row>
    <row r="113" spans="1:17" x14ac:dyDescent="0.35">
      <c r="A113" s="20" t="s">
        <v>1491</v>
      </c>
      <c r="B113" s="27">
        <v>1</v>
      </c>
      <c r="C113" s="27">
        <v>1</v>
      </c>
      <c r="D113" s="27">
        <v>1</v>
      </c>
      <c r="E113" s="27">
        <v>1</v>
      </c>
      <c r="F113" s="27">
        <v>0</v>
      </c>
    </row>
    <row r="114" spans="1:17" x14ac:dyDescent="0.35">
      <c r="A114" s="20" t="s">
        <v>1117</v>
      </c>
      <c r="B114" s="27">
        <v>3</v>
      </c>
      <c r="C114" s="27">
        <v>2</v>
      </c>
      <c r="D114" s="27">
        <v>0</v>
      </c>
      <c r="E114" s="27">
        <v>0</v>
      </c>
      <c r="F114" s="27">
        <v>0</v>
      </c>
    </row>
    <row r="115" spans="1:17" x14ac:dyDescent="0.35">
      <c r="A115" s="20" t="s">
        <v>1712</v>
      </c>
      <c r="B115" s="27">
        <v>6</v>
      </c>
      <c r="C115" s="27">
        <v>4</v>
      </c>
      <c r="D115" s="27">
        <v>3</v>
      </c>
      <c r="E115" s="27">
        <v>3</v>
      </c>
      <c r="F115" s="27">
        <v>0</v>
      </c>
    </row>
    <row r="119" spans="1:17" x14ac:dyDescent="0.35">
      <c r="A119" s="75" t="s">
        <v>1849</v>
      </c>
      <c r="B119" s="16"/>
      <c r="C119" s="16"/>
      <c r="D119" s="16"/>
      <c r="E119" s="16"/>
    </row>
    <row r="121" spans="1:17" x14ac:dyDescent="0.35">
      <c r="A121" s="19" t="s">
        <v>1711</v>
      </c>
      <c r="B121" t="s">
        <v>1850</v>
      </c>
      <c r="C121" t="s">
        <v>1851</v>
      </c>
      <c r="D121" t="s">
        <v>1852</v>
      </c>
      <c r="E121" t="s">
        <v>1853</v>
      </c>
      <c r="F121" t="s">
        <v>1854</v>
      </c>
      <c r="G121" t="s">
        <v>1855</v>
      </c>
      <c r="H121" t="s">
        <v>1856</v>
      </c>
      <c r="I121" t="s">
        <v>1857</v>
      </c>
      <c r="J121" t="s">
        <v>1858</v>
      </c>
      <c r="K121" t="s">
        <v>1859</v>
      </c>
      <c r="L121" t="s">
        <v>1860</v>
      </c>
      <c r="M121" t="s">
        <v>1861</v>
      </c>
      <c r="N121" t="s">
        <v>1862</v>
      </c>
      <c r="O121" t="s">
        <v>1863</v>
      </c>
      <c r="P121" t="s">
        <v>1864</v>
      </c>
      <c r="Q121" t="s">
        <v>1865</v>
      </c>
    </row>
    <row r="122" spans="1:17" x14ac:dyDescent="0.35">
      <c r="A122" s="20" t="s">
        <v>1213</v>
      </c>
      <c r="B122" s="27"/>
      <c r="C122" s="27"/>
      <c r="D122" s="27"/>
      <c r="E122" s="27"/>
      <c r="F122" s="27"/>
      <c r="G122" s="27"/>
      <c r="H122" s="27"/>
      <c r="I122" s="27"/>
      <c r="J122" s="27"/>
      <c r="K122" s="27"/>
      <c r="L122" s="27"/>
      <c r="M122" s="27"/>
      <c r="N122" s="27"/>
      <c r="O122" s="27"/>
      <c r="P122" s="27"/>
      <c r="Q122" s="27"/>
    </row>
    <row r="123" spans="1:17" x14ac:dyDescent="0.35">
      <c r="A123" s="20" t="s">
        <v>1548</v>
      </c>
      <c r="B123" s="27">
        <v>3</v>
      </c>
      <c r="C123" s="27">
        <v>4</v>
      </c>
      <c r="D123" s="27">
        <v>3</v>
      </c>
      <c r="E123" s="27">
        <v>0</v>
      </c>
      <c r="F123" s="27">
        <v>0</v>
      </c>
      <c r="G123" s="27">
        <v>0</v>
      </c>
      <c r="H123" s="27">
        <v>1</v>
      </c>
      <c r="I123" s="27">
        <v>0</v>
      </c>
      <c r="J123" s="27">
        <v>1</v>
      </c>
      <c r="K123" s="27">
        <v>0</v>
      </c>
      <c r="L123" s="27">
        <v>0</v>
      </c>
      <c r="M123" s="27">
        <v>1</v>
      </c>
      <c r="N123" s="27">
        <v>0</v>
      </c>
      <c r="O123" s="27">
        <v>0</v>
      </c>
      <c r="P123" s="27">
        <v>0</v>
      </c>
      <c r="Q123" s="27">
        <v>0</v>
      </c>
    </row>
    <row r="124" spans="1:17" x14ac:dyDescent="0.35">
      <c r="A124" s="20" t="s">
        <v>1402</v>
      </c>
      <c r="B124" s="27">
        <v>1</v>
      </c>
      <c r="C124" s="27">
        <v>2</v>
      </c>
      <c r="D124" s="27">
        <v>2</v>
      </c>
      <c r="E124" s="27">
        <v>0</v>
      </c>
      <c r="F124" s="27">
        <v>0</v>
      </c>
      <c r="G124" s="27">
        <v>0</v>
      </c>
      <c r="H124" s="27">
        <v>0</v>
      </c>
      <c r="I124" s="27">
        <v>0</v>
      </c>
      <c r="J124" s="27">
        <v>0</v>
      </c>
      <c r="K124" s="27">
        <v>0</v>
      </c>
      <c r="L124" s="27">
        <v>0</v>
      </c>
      <c r="M124" s="27">
        <v>0</v>
      </c>
      <c r="N124" s="27">
        <v>0</v>
      </c>
      <c r="O124" s="27">
        <v>1</v>
      </c>
      <c r="P124" s="27">
        <v>0</v>
      </c>
      <c r="Q124" s="27">
        <v>0</v>
      </c>
    </row>
    <row r="125" spans="1:17" x14ac:dyDescent="0.35">
      <c r="A125" s="20" t="s">
        <v>1491</v>
      </c>
      <c r="B125" s="27">
        <v>1</v>
      </c>
      <c r="C125" s="27">
        <v>2</v>
      </c>
      <c r="D125" s="27">
        <v>2</v>
      </c>
      <c r="E125" s="27">
        <v>2</v>
      </c>
      <c r="F125" s="27">
        <v>2</v>
      </c>
      <c r="G125" s="27">
        <v>0</v>
      </c>
      <c r="H125" s="27">
        <v>0</v>
      </c>
      <c r="I125" s="27">
        <v>0</v>
      </c>
      <c r="J125" s="27">
        <v>0</v>
      </c>
      <c r="K125" s="27">
        <v>0</v>
      </c>
      <c r="L125" s="27">
        <v>0</v>
      </c>
      <c r="M125" s="27">
        <v>0</v>
      </c>
      <c r="N125" s="27">
        <v>0</v>
      </c>
      <c r="O125" s="27">
        <v>0</v>
      </c>
      <c r="P125" s="27">
        <v>0</v>
      </c>
      <c r="Q125" s="27">
        <v>0</v>
      </c>
    </row>
    <row r="126" spans="1:17" x14ac:dyDescent="0.35">
      <c r="A126" s="20" t="s">
        <v>1117</v>
      </c>
      <c r="B126" s="27">
        <v>4</v>
      </c>
      <c r="C126" s="27">
        <v>4</v>
      </c>
      <c r="D126" s="27">
        <v>3</v>
      </c>
      <c r="E126" s="27">
        <v>2</v>
      </c>
      <c r="F126" s="27">
        <v>2</v>
      </c>
      <c r="G126" s="27">
        <v>3</v>
      </c>
      <c r="H126" s="27">
        <v>2</v>
      </c>
      <c r="I126" s="27">
        <v>3</v>
      </c>
      <c r="J126" s="27">
        <v>2</v>
      </c>
      <c r="K126" s="27">
        <v>1</v>
      </c>
      <c r="L126" s="27">
        <v>0</v>
      </c>
      <c r="M126" s="27">
        <v>2</v>
      </c>
      <c r="N126" s="27">
        <v>1</v>
      </c>
      <c r="O126" s="27">
        <v>1</v>
      </c>
      <c r="P126" s="27">
        <v>2</v>
      </c>
      <c r="Q126" s="27">
        <v>0</v>
      </c>
    </row>
    <row r="127" spans="1:17" x14ac:dyDescent="0.35">
      <c r="A127" s="20" t="s">
        <v>1712</v>
      </c>
      <c r="B127" s="27">
        <v>9</v>
      </c>
      <c r="C127" s="27">
        <v>12</v>
      </c>
      <c r="D127" s="27">
        <v>10</v>
      </c>
      <c r="E127" s="27">
        <v>4</v>
      </c>
      <c r="F127" s="27">
        <v>4</v>
      </c>
      <c r="G127" s="27">
        <v>3</v>
      </c>
      <c r="H127" s="27">
        <v>3</v>
      </c>
      <c r="I127" s="27">
        <v>3</v>
      </c>
      <c r="J127" s="27">
        <v>3</v>
      </c>
      <c r="K127" s="27">
        <v>1</v>
      </c>
      <c r="L127" s="27">
        <v>0</v>
      </c>
      <c r="M127" s="27">
        <v>3</v>
      </c>
      <c r="N127" s="27">
        <v>1</v>
      </c>
      <c r="O127" s="27">
        <v>2</v>
      </c>
      <c r="P127" s="27">
        <v>2</v>
      </c>
      <c r="Q127" s="27">
        <v>0</v>
      </c>
    </row>
    <row r="133" spans="1:29" x14ac:dyDescent="0.35">
      <c r="A133" s="15" t="s">
        <v>1866</v>
      </c>
      <c r="B133" s="16"/>
      <c r="C133" s="16"/>
      <c r="D133" s="16"/>
      <c r="E133" s="16"/>
    </row>
    <row r="135" spans="1:29" x14ac:dyDescent="0.35">
      <c r="A135" s="19" t="s">
        <v>1711</v>
      </c>
      <c r="B135" t="s">
        <v>1867</v>
      </c>
      <c r="C135" t="s">
        <v>1868</v>
      </c>
      <c r="D135" t="s">
        <v>1869</v>
      </c>
      <c r="E135" t="s">
        <v>1870</v>
      </c>
      <c r="F135" t="s">
        <v>1871</v>
      </c>
      <c r="G135" t="s">
        <v>1872</v>
      </c>
      <c r="H135" t="s">
        <v>1873</v>
      </c>
      <c r="I135" t="s">
        <v>1874</v>
      </c>
      <c r="J135" t="s">
        <v>1875</v>
      </c>
      <c r="K135" t="s">
        <v>1876</v>
      </c>
      <c r="L135" t="s">
        <v>1877</v>
      </c>
      <c r="M135" t="s">
        <v>1878</v>
      </c>
      <c r="N135" t="s">
        <v>1879</v>
      </c>
      <c r="O135" t="s">
        <v>1880</v>
      </c>
      <c r="P135" t="s">
        <v>1881</v>
      </c>
      <c r="Q135" t="s">
        <v>1882</v>
      </c>
      <c r="R135" t="s">
        <v>1883</v>
      </c>
      <c r="S135" t="s">
        <v>1884</v>
      </c>
      <c r="T135" t="s">
        <v>1885</v>
      </c>
      <c r="U135" t="s">
        <v>1886</v>
      </c>
      <c r="V135" t="s">
        <v>1887</v>
      </c>
      <c r="W135" t="s">
        <v>1888</v>
      </c>
      <c r="X135" t="s">
        <v>1889</v>
      </c>
      <c r="Y135" t="s">
        <v>1890</v>
      </c>
      <c r="Z135" t="s">
        <v>1891</v>
      </c>
      <c r="AA135" t="s">
        <v>1892</v>
      </c>
      <c r="AB135" t="s">
        <v>1893</v>
      </c>
      <c r="AC135" t="s">
        <v>1894</v>
      </c>
    </row>
    <row r="136" spans="1:29" x14ac:dyDescent="0.35">
      <c r="A136" s="20" t="s">
        <v>1213</v>
      </c>
      <c r="B136" s="27">
        <v>0</v>
      </c>
      <c r="C136" s="27">
        <v>0</v>
      </c>
      <c r="D136" s="27">
        <v>0</v>
      </c>
      <c r="E136" s="27">
        <v>0</v>
      </c>
      <c r="F136" s="27">
        <v>0</v>
      </c>
      <c r="G136" s="27">
        <v>0</v>
      </c>
      <c r="H136" s="27">
        <v>0</v>
      </c>
      <c r="I136" s="27">
        <v>1</v>
      </c>
      <c r="J136" s="27">
        <v>0</v>
      </c>
      <c r="K136" s="27">
        <v>0</v>
      </c>
      <c r="L136" s="27">
        <v>4</v>
      </c>
      <c r="M136" s="27">
        <v>0</v>
      </c>
      <c r="N136" s="27">
        <v>0</v>
      </c>
      <c r="O136" s="27">
        <v>1</v>
      </c>
      <c r="P136" s="27">
        <v>0</v>
      </c>
      <c r="Q136" s="27">
        <v>0</v>
      </c>
      <c r="R136" s="27">
        <v>0</v>
      </c>
      <c r="S136" s="27">
        <v>0</v>
      </c>
      <c r="T136" s="27">
        <v>0</v>
      </c>
      <c r="U136" s="27">
        <v>0</v>
      </c>
      <c r="V136" s="27">
        <v>0</v>
      </c>
      <c r="W136" s="27">
        <v>0</v>
      </c>
      <c r="X136" s="27">
        <v>0</v>
      </c>
      <c r="Y136" s="27">
        <v>0</v>
      </c>
      <c r="Z136" s="27">
        <v>0</v>
      </c>
      <c r="AA136" s="27">
        <v>0</v>
      </c>
      <c r="AB136" s="27">
        <v>0</v>
      </c>
      <c r="AC136" s="27">
        <v>0</v>
      </c>
    </row>
    <row r="137" spans="1:29" x14ac:dyDescent="0.35">
      <c r="A137" s="20" t="s">
        <v>1712</v>
      </c>
      <c r="B137" s="27">
        <v>0</v>
      </c>
      <c r="C137" s="27">
        <v>0</v>
      </c>
      <c r="D137" s="27">
        <v>0</v>
      </c>
      <c r="E137" s="27">
        <v>0</v>
      </c>
      <c r="F137" s="27">
        <v>0</v>
      </c>
      <c r="G137" s="27">
        <v>0</v>
      </c>
      <c r="H137" s="27">
        <v>0</v>
      </c>
      <c r="I137" s="27">
        <v>1</v>
      </c>
      <c r="J137" s="27">
        <v>0</v>
      </c>
      <c r="K137" s="27">
        <v>0</v>
      </c>
      <c r="L137" s="27">
        <v>4</v>
      </c>
      <c r="M137" s="27">
        <v>0</v>
      </c>
      <c r="N137" s="27">
        <v>0</v>
      </c>
      <c r="O137" s="27">
        <v>1</v>
      </c>
      <c r="P137" s="27">
        <v>0</v>
      </c>
      <c r="Q137" s="27">
        <v>0</v>
      </c>
      <c r="R137" s="27">
        <v>0</v>
      </c>
      <c r="S137" s="27">
        <v>0</v>
      </c>
      <c r="T137" s="27">
        <v>0</v>
      </c>
      <c r="U137" s="27">
        <v>0</v>
      </c>
      <c r="V137" s="27">
        <v>0</v>
      </c>
      <c r="W137" s="27">
        <v>0</v>
      </c>
      <c r="X137" s="27">
        <v>0</v>
      </c>
      <c r="Y137" s="27">
        <v>0</v>
      </c>
      <c r="Z137" s="27">
        <v>0</v>
      </c>
      <c r="AA137" s="27">
        <v>0</v>
      </c>
      <c r="AB137" s="27">
        <v>0</v>
      </c>
      <c r="AC137" s="27">
        <v>0</v>
      </c>
    </row>
    <row r="143" spans="1:29" x14ac:dyDescent="0.35">
      <c r="A143" s="6" t="s">
        <v>1895</v>
      </c>
      <c r="B143" s="7"/>
      <c r="C143" s="7"/>
      <c r="D143" s="7"/>
      <c r="E143" s="7"/>
      <c r="F143" s="7"/>
      <c r="G143" s="7"/>
      <c r="H143" s="7"/>
      <c r="I143" s="7"/>
      <c r="J143" s="7"/>
      <c r="K143" s="8"/>
      <c r="L143" s="8"/>
      <c r="M143" s="9"/>
      <c r="N143" s="10"/>
      <c r="O143" s="10"/>
      <c r="P143" s="9"/>
      <c r="Q143" s="9"/>
      <c r="R143" s="9"/>
    </row>
    <row r="145" spans="1:12" x14ac:dyDescent="0.35">
      <c r="A145" s="15" t="s">
        <v>1896</v>
      </c>
      <c r="B145" s="16"/>
      <c r="C145" s="16"/>
      <c r="D145" s="16"/>
      <c r="E145" s="16"/>
    </row>
    <row r="147" spans="1:12" x14ac:dyDescent="0.35">
      <c r="A147" s="19" t="s">
        <v>1711</v>
      </c>
      <c r="B147" t="s">
        <v>1897</v>
      </c>
      <c r="C147" t="s">
        <v>1898</v>
      </c>
      <c r="D147" t="s">
        <v>1899</v>
      </c>
      <c r="E147" t="s">
        <v>1900</v>
      </c>
      <c r="F147" t="s">
        <v>1901</v>
      </c>
      <c r="G147" t="s">
        <v>1902</v>
      </c>
      <c r="H147" t="s">
        <v>1903</v>
      </c>
      <c r="I147" t="s">
        <v>1904</v>
      </c>
      <c r="J147" t="s">
        <v>1905</v>
      </c>
      <c r="K147" t="s">
        <v>1906</v>
      </c>
      <c r="L147" t="s">
        <v>1907</v>
      </c>
    </row>
    <row r="148" spans="1:12" x14ac:dyDescent="0.35">
      <c r="A148" s="20" t="s">
        <v>1213</v>
      </c>
      <c r="B148" s="27"/>
      <c r="C148" s="27"/>
      <c r="D148" s="27"/>
      <c r="E148" s="27"/>
      <c r="F148" s="27"/>
      <c r="G148" s="27"/>
      <c r="H148" s="27"/>
      <c r="I148" s="27"/>
      <c r="J148" s="27"/>
      <c r="K148" s="27"/>
      <c r="L148" s="27"/>
    </row>
    <row r="149" spans="1:12" x14ac:dyDescent="0.35">
      <c r="A149" s="20" t="s">
        <v>1548</v>
      </c>
      <c r="B149" s="27">
        <v>0</v>
      </c>
      <c r="C149" s="27">
        <v>0</v>
      </c>
      <c r="D149" s="27">
        <v>2</v>
      </c>
      <c r="E149" s="27">
        <v>0</v>
      </c>
      <c r="F149" s="27">
        <v>0</v>
      </c>
      <c r="G149" s="27">
        <v>0</v>
      </c>
      <c r="H149" s="27">
        <v>1</v>
      </c>
      <c r="I149" s="27">
        <v>0</v>
      </c>
      <c r="J149" s="27">
        <v>0</v>
      </c>
      <c r="K149" s="27">
        <v>2</v>
      </c>
      <c r="L149" s="27">
        <v>0</v>
      </c>
    </row>
    <row r="150" spans="1:12" x14ac:dyDescent="0.35">
      <c r="A150" s="20" t="s">
        <v>1402</v>
      </c>
      <c r="B150" s="27">
        <v>0</v>
      </c>
      <c r="C150" s="27">
        <v>0</v>
      </c>
      <c r="D150" s="27">
        <v>1</v>
      </c>
      <c r="E150" s="27">
        <v>0</v>
      </c>
      <c r="F150" s="27">
        <v>0</v>
      </c>
      <c r="G150" s="27">
        <v>0</v>
      </c>
      <c r="H150" s="27">
        <v>0</v>
      </c>
      <c r="I150" s="27">
        <v>0</v>
      </c>
      <c r="J150" s="27">
        <v>0</v>
      </c>
      <c r="K150" s="27">
        <v>0</v>
      </c>
      <c r="L150" s="27">
        <v>1</v>
      </c>
    </row>
    <row r="151" spans="1:12" x14ac:dyDescent="0.35">
      <c r="A151" s="20" t="s">
        <v>1491</v>
      </c>
      <c r="B151" s="27">
        <v>0</v>
      </c>
      <c r="C151" s="27">
        <v>0</v>
      </c>
      <c r="D151" s="27">
        <v>0</v>
      </c>
      <c r="E151" s="27">
        <v>1</v>
      </c>
      <c r="F151" s="27">
        <v>0</v>
      </c>
      <c r="G151" s="27">
        <v>2</v>
      </c>
      <c r="H151" s="27">
        <v>2</v>
      </c>
      <c r="I151" s="27">
        <v>0</v>
      </c>
      <c r="J151" s="27">
        <v>0</v>
      </c>
      <c r="K151" s="27">
        <v>1</v>
      </c>
      <c r="L151" s="27">
        <v>0</v>
      </c>
    </row>
    <row r="152" spans="1:12" x14ac:dyDescent="0.35">
      <c r="A152" s="20" t="s">
        <v>1117</v>
      </c>
      <c r="B152" s="27">
        <v>0</v>
      </c>
      <c r="C152" s="27">
        <v>0</v>
      </c>
      <c r="D152" s="27">
        <v>0</v>
      </c>
      <c r="E152" s="27">
        <v>0</v>
      </c>
      <c r="F152" s="27">
        <v>6</v>
      </c>
      <c r="G152" s="27">
        <v>0</v>
      </c>
      <c r="H152" s="27">
        <v>0</v>
      </c>
      <c r="I152" s="27">
        <v>0</v>
      </c>
      <c r="J152" s="27">
        <v>0</v>
      </c>
      <c r="K152" s="27">
        <v>0</v>
      </c>
      <c r="L152" s="27">
        <v>0</v>
      </c>
    </row>
    <row r="153" spans="1:12" x14ac:dyDescent="0.35">
      <c r="A153" s="20" t="s">
        <v>1712</v>
      </c>
      <c r="B153" s="27">
        <v>0</v>
      </c>
      <c r="C153" s="27">
        <v>0</v>
      </c>
      <c r="D153" s="27">
        <v>3</v>
      </c>
      <c r="E153" s="27">
        <v>1</v>
      </c>
      <c r="F153" s="27">
        <v>6</v>
      </c>
      <c r="G153" s="27">
        <v>2</v>
      </c>
      <c r="H153" s="27">
        <v>3</v>
      </c>
      <c r="I153" s="27">
        <v>0</v>
      </c>
      <c r="J153" s="27">
        <v>0</v>
      </c>
      <c r="K153" s="27">
        <v>3</v>
      </c>
      <c r="L153" s="27">
        <v>1</v>
      </c>
    </row>
    <row r="156" spans="1:12" x14ac:dyDescent="0.35">
      <c r="A156" s="15" t="s">
        <v>1908</v>
      </c>
      <c r="B156" s="16"/>
      <c r="C156" s="16"/>
      <c r="D156" s="16"/>
      <c r="E156" s="16"/>
    </row>
    <row r="158" spans="1:12" x14ac:dyDescent="0.35">
      <c r="A158" s="19" t="s">
        <v>1711</v>
      </c>
      <c r="B158" t="s">
        <v>1909</v>
      </c>
      <c r="C158" t="s">
        <v>1910</v>
      </c>
      <c r="D158" t="s">
        <v>1911</v>
      </c>
      <c r="E158" t="s">
        <v>1912</v>
      </c>
      <c r="F158" t="s">
        <v>1913</v>
      </c>
      <c r="G158" t="s">
        <v>1914</v>
      </c>
      <c r="H158" t="s">
        <v>1915</v>
      </c>
      <c r="I158" t="s">
        <v>1916</v>
      </c>
      <c r="J158" t="s">
        <v>1917</v>
      </c>
      <c r="K158" t="s">
        <v>1918</v>
      </c>
      <c r="L158" t="s">
        <v>1919</v>
      </c>
    </row>
    <row r="159" spans="1:12" x14ac:dyDescent="0.35">
      <c r="A159" s="20" t="s">
        <v>1213</v>
      </c>
      <c r="B159" s="27"/>
      <c r="C159" s="27"/>
      <c r="D159" s="27"/>
      <c r="E159" s="27"/>
      <c r="F159" s="27"/>
      <c r="G159" s="27"/>
      <c r="H159" s="27"/>
      <c r="I159" s="27"/>
      <c r="J159" s="27"/>
      <c r="K159" s="27"/>
      <c r="L159" s="27"/>
    </row>
    <row r="160" spans="1:12" x14ac:dyDescent="0.35">
      <c r="A160" s="20" t="s">
        <v>1548</v>
      </c>
      <c r="B160" s="27">
        <v>0</v>
      </c>
      <c r="C160" s="27">
        <v>0</v>
      </c>
      <c r="D160" s="27">
        <v>1</v>
      </c>
      <c r="E160" s="27">
        <v>0</v>
      </c>
      <c r="F160" s="27">
        <v>0</v>
      </c>
      <c r="G160" s="27">
        <v>0</v>
      </c>
      <c r="H160" s="27">
        <v>1</v>
      </c>
      <c r="I160" s="27">
        <v>0</v>
      </c>
      <c r="J160" s="27">
        <v>0</v>
      </c>
      <c r="K160" s="27">
        <v>1</v>
      </c>
      <c r="L160" s="27">
        <v>0</v>
      </c>
    </row>
    <row r="161" spans="1:12" x14ac:dyDescent="0.35">
      <c r="A161" s="20" t="s">
        <v>1402</v>
      </c>
      <c r="B161" s="27">
        <v>1</v>
      </c>
      <c r="C161" s="27">
        <v>0</v>
      </c>
      <c r="D161" s="27">
        <v>0</v>
      </c>
      <c r="E161" s="27">
        <v>0</v>
      </c>
      <c r="F161" s="27">
        <v>0</v>
      </c>
      <c r="G161" s="27">
        <v>0</v>
      </c>
      <c r="H161" s="27">
        <v>0</v>
      </c>
      <c r="I161" s="27">
        <v>1</v>
      </c>
      <c r="J161" s="27">
        <v>1</v>
      </c>
      <c r="K161" s="27">
        <v>0</v>
      </c>
      <c r="L161" s="27">
        <v>0</v>
      </c>
    </row>
    <row r="162" spans="1:12" x14ac:dyDescent="0.35">
      <c r="A162" s="20" t="s">
        <v>1491</v>
      </c>
      <c r="B162" s="27">
        <v>0</v>
      </c>
      <c r="C162" s="27">
        <v>0</v>
      </c>
      <c r="D162" s="27">
        <v>0</v>
      </c>
      <c r="E162" s="27">
        <v>2</v>
      </c>
      <c r="F162" s="27">
        <v>1</v>
      </c>
      <c r="G162" s="27">
        <v>0</v>
      </c>
      <c r="H162" s="27">
        <v>1</v>
      </c>
      <c r="I162" s="27">
        <v>0</v>
      </c>
      <c r="J162" s="27">
        <v>0</v>
      </c>
      <c r="K162" s="27">
        <v>2</v>
      </c>
      <c r="L162" s="27">
        <v>0</v>
      </c>
    </row>
    <row r="163" spans="1:12" x14ac:dyDescent="0.35">
      <c r="A163" s="20" t="s">
        <v>1117</v>
      </c>
      <c r="B163" s="27">
        <v>0</v>
      </c>
      <c r="C163" s="27">
        <v>0</v>
      </c>
      <c r="D163" s="27">
        <v>0</v>
      </c>
      <c r="E163" s="27">
        <v>0</v>
      </c>
      <c r="F163" s="27">
        <v>5</v>
      </c>
      <c r="G163" s="27">
        <v>0</v>
      </c>
      <c r="H163" s="27">
        <v>0</v>
      </c>
      <c r="I163" s="27">
        <v>0</v>
      </c>
      <c r="J163" s="27">
        <v>0</v>
      </c>
      <c r="K163" s="27">
        <v>0</v>
      </c>
      <c r="L163" s="27">
        <v>0</v>
      </c>
    </row>
    <row r="164" spans="1:12" x14ac:dyDescent="0.35">
      <c r="A164" s="20" t="s">
        <v>1712</v>
      </c>
      <c r="B164" s="27">
        <v>1</v>
      </c>
      <c r="C164" s="27">
        <v>0</v>
      </c>
      <c r="D164" s="27">
        <v>1</v>
      </c>
      <c r="E164" s="27">
        <v>2</v>
      </c>
      <c r="F164" s="27">
        <v>6</v>
      </c>
      <c r="G164" s="27">
        <v>0</v>
      </c>
      <c r="H164" s="27">
        <v>2</v>
      </c>
      <c r="I164" s="27">
        <v>1</v>
      </c>
      <c r="J164" s="27">
        <v>1</v>
      </c>
      <c r="K164" s="27">
        <v>3</v>
      </c>
      <c r="L164" s="27">
        <v>0</v>
      </c>
    </row>
    <row r="171" spans="1:12" x14ac:dyDescent="0.35">
      <c r="A171" s="15" t="s">
        <v>1920</v>
      </c>
      <c r="B171" s="16"/>
      <c r="C171" s="16"/>
      <c r="D171" s="16"/>
      <c r="E171" s="16"/>
    </row>
    <row r="173" spans="1:12" x14ac:dyDescent="0.35">
      <c r="A173" s="19" t="s">
        <v>1711</v>
      </c>
      <c r="B173" t="s">
        <v>1921</v>
      </c>
      <c r="C173" t="s">
        <v>1922</v>
      </c>
      <c r="D173" t="s">
        <v>1923</v>
      </c>
      <c r="E173" t="s">
        <v>1924</v>
      </c>
      <c r="F173" t="s">
        <v>1925</v>
      </c>
      <c r="G173" t="s">
        <v>1926</v>
      </c>
      <c r="H173" t="s">
        <v>1927</v>
      </c>
      <c r="I173" t="s">
        <v>1928</v>
      </c>
      <c r="J173" t="s">
        <v>1929</v>
      </c>
      <c r="K173" t="s">
        <v>1930</v>
      </c>
      <c r="L173" t="s">
        <v>1931</v>
      </c>
    </row>
    <row r="174" spans="1:12" x14ac:dyDescent="0.35">
      <c r="A174" s="20" t="s">
        <v>1213</v>
      </c>
      <c r="B174" s="27"/>
      <c r="C174" s="27"/>
      <c r="D174" s="27"/>
      <c r="E174" s="27"/>
      <c r="F174" s="27"/>
      <c r="G174" s="27"/>
      <c r="H174" s="27"/>
      <c r="I174" s="27"/>
      <c r="J174" s="27"/>
      <c r="K174" s="27"/>
      <c r="L174" s="27"/>
    </row>
    <row r="175" spans="1:12" x14ac:dyDescent="0.35">
      <c r="A175" s="20" t="s">
        <v>1548</v>
      </c>
      <c r="B175" s="27">
        <v>1</v>
      </c>
      <c r="C175" s="27">
        <v>0</v>
      </c>
      <c r="D175" s="27">
        <v>1</v>
      </c>
      <c r="E175" s="27">
        <v>1</v>
      </c>
      <c r="F175" s="27">
        <v>3</v>
      </c>
      <c r="G175" s="27">
        <v>1</v>
      </c>
      <c r="H175" s="27">
        <v>0</v>
      </c>
      <c r="I175" s="27">
        <v>0</v>
      </c>
      <c r="J175" s="27">
        <v>0</v>
      </c>
      <c r="K175" s="27">
        <v>7</v>
      </c>
      <c r="L175" s="27">
        <v>0</v>
      </c>
    </row>
    <row r="176" spans="1:12" x14ac:dyDescent="0.35">
      <c r="A176" s="20" t="s">
        <v>1402</v>
      </c>
      <c r="B176" s="27">
        <v>1</v>
      </c>
      <c r="C176" s="27">
        <v>0</v>
      </c>
      <c r="D176" s="27">
        <v>0</v>
      </c>
      <c r="E176" s="27">
        <v>2</v>
      </c>
      <c r="F176" s="27">
        <v>3</v>
      </c>
      <c r="G176" s="27">
        <v>3</v>
      </c>
      <c r="H176" s="27">
        <v>1</v>
      </c>
      <c r="I176" s="27">
        <v>0</v>
      </c>
      <c r="J176" s="27">
        <v>0</v>
      </c>
      <c r="K176" s="27">
        <v>1</v>
      </c>
      <c r="L176" s="27">
        <v>1</v>
      </c>
    </row>
    <row r="177" spans="1:13" x14ac:dyDescent="0.35">
      <c r="A177" s="20" t="s">
        <v>1491</v>
      </c>
      <c r="B177" s="27">
        <v>0</v>
      </c>
      <c r="C177" s="27">
        <v>0</v>
      </c>
      <c r="D177" s="27">
        <v>0</v>
      </c>
      <c r="E177" s="27">
        <v>1</v>
      </c>
      <c r="F177" s="27">
        <v>0</v>
      </c>
      <c r="G177" s="27">
        <v>1</v>
      </c>
      <c r="H177" s="27">
        <v>0</v>
      </c>
      <c r="I177" s="27">
        <v>2</v>
      </c>
      <c r="J177" s="27">
        <v>0</v>
      </c>
      <c r="K177" s="27">
        <v>3</v>
      </c>
      <c r="L177" s="27">
        <v>0</v>
      </c>
    </row>
    <row r="178" spans="1:13" x14ac:dyDescent="0.35">
      <c r="A178" s="20" t="s">
        <v>1117</v>
      </c>
      <c r="B178" s="27">
        <v>1</v>
      </c>
      <c r="C178" s="27">
        <v>0</v>
      </c>
      <c r="D178" s="27">
        <v>0</v>
      </c>
      <c r="E178" s="27">
        <v>2</v>
      </c>
      <c r="F178" s="27">
        <v>15</v>
      </c>
      <c r="G178" s="27">
        <v>6</v>
      </c>
      <c r="H178" s="27">
        <v>6</v>
      </c>
      <c r="I178" s="27">
        <v>0</v>
      </c>
      <c r="J178" s="27">
        <v>0</v>
      </c>
      <c r="K178" s="27">
        <v>0</v>
      </c>
      <c r="L178" s="27">
        <v>0</v>
      </c>
    </row>
    <row r="179" spans="1:13" x14ac:dyDescent="0.35">
      <c r="A179" s="20" t="s">
        <v>1712</v>
      </c>
      <c r="B179" s="27">
        <v>3</v>
      </c>
      <c r="C179" s="27">
        <v>0</v>
      </c>
      <c r="D179" s="27">
        <v>1</v>
      </c>
      <c r="E179" s="27">
        <v>6</v>
      </c>
      <c r="F179" s="27">
        <v>21</v>
      </c>
      <c r="G179" s="27">
        <v>11</v>
      </c>
      <c r="H179" s="27">
        <v>7</v>
      </c>
      <c r="I179" s="27">
        <v>2</v>
      </c>
      <c r="J179" s="27">
        <v>0</v>
      </c>
      <c r="K179" s="27">
        <v>11</v>
      </c>
      <c r="L179" s="27">
        <v>1</v>
      </c>
    </row>
    <row r="185" spans="1:13" x14ac:dyDescent="0.35">
      <c r="A185" s="75" t="s">
        <v>1932</v>
      </c>
      <c r="B185" s="16"/>
      <c r="C185" s="16"/>
      <c r="D185" s="16"/>
      <c r="E185" s="16"/>
    </row>
    <row r="187" spans="1:13" x14ac:dyDescent="0.35">
      <c r="A187" s="19" t="s">
        <v>1711</v>
      </c>
      <c r="B187" t="s">
        <v>1933</v>
      </c>
      <c r="C187" t="s">
        <v>1934</v>
      </c>
      <c r="D187" t="s">
        <v>1935</v>
      </c>
      <c r="E187" t="s">
        <v>1936</v>
      </c>
      <c r="F187" t="s">
        <v>1937</v>
      </c>
      <c r="G187" t="s">
        <v>1938</v>
      </c>
      <c r="H187" t="s">
        <v>1939</v>
      </c>
      <c r="I187" t="s">
        <v>1940</v>
      </c>
      <c r="J187" t="s">
        <v>1941</v>
      </c>
      <c r="K187" t="s">
        <v>1942</v>
      </c>
      <c r="L187" t="s">
        <v>1943</v>
      </c>
      <c r="M187" t="s">
        <v>1944</v>
      </c>
    </row>
    <row r="188" spans="1:13" x14ac:dyDescent="0.35">
      <c r="A188" s="20" t="s">
        <v>1213</v>
      </c>
      <c r="B188" s="27">
        <v>0</v>
      </c>
      <c r="C188" s="27">
        <v>0</v>
      </c>
      <c r="D188" s="27">
        <v>2</v>
      </c>
      <c r="E188" s="27">
        <v>0</v>
      </c>
      <c r="F188" s="27">
        <v>4</v>
      </c>
      <c r="G188" s="27">
        <v>0</v>
      </c>
      <c r="H188" s="27">
        <v>0</v>
      </c>
      <c r="I188" s="27">
        <v>0</v>
      </c>
      <c r="J188" s="27">
        <v>0</v>
      </c>
      <c r="K188" s="27">
        <v>0</v>
      </c>
      <c r="L188" s="27">
        <v>0</v>
      </c>
      <c r="M188" s="27">
        <v>0</v>
      </c>
    </row>
    <row r="189" spans="1:13" x14ac:dyDescent="0.35">
      <c r="A189" s="20" t="s">
        <v>1712</v>
      </c>
      <c r="B189" s="27">
        <v>0</v>
      </c>
      <c r="C189" s="27">
        <v>0</v>
      </c>
      <c r="D189" s="27">
        <v>2</v>
      </c>
      <c r="E189" s="27">
        <v>0</v>
      </c>
      <c r="F189" s="27">
        <v>4</v>
      </c>
      <c r="G189" s="27">
        <v>0</v>
      </c>
      <c r="H189" s="27">
        <v>0</v>
      </c>
      <c r="I189" s="27">
        <v>0</v>
      </c>
      <c r="J189" s="27">
        <v>0</v>
      </c>
      <c r="K189" s="27">
        <v>0</v>
      </c>
      <c r="L189" s="27">
        <v>0</v>
      </c>
      <c r="M189" s="27">
        <v>0</v>
      </c>
    </row>
  </sheetData>
  <pageMargins left="0.7" right="0.7" top="0.75" bottom="0.75" header="0.3" footer="0.3"/>
  <pageSetup paperSize="9" orientation="portrait"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dimension ref="A3:QN49"/>
  <sheetViews>
    <sheetView topLeftCell="A3" workbookViewId="0">
      <pane xSplit="1" topLeftCell="B1" activePane="topRight" state="frozen"/>
      <selection pane="topRight" activeCell="F78" sqref="F78"/>
    </sheetView>
  </sheetViews>
  <sheetFormatPr baseColWidth="10" defaultColWidth="11.453125" defaultRowHeight="14.5" x14ac:dyDescent="0.35"/>
  <cols>
    <col min="2" max="2" width="20.81640625" customWidth="1"/>
    <col min="5" max="5" width="11.54296875" bestFit="1" customWidth="1"/>
    <col min="6" max="6" width="12.81640625" bestFit="1" customWidth="1"/>
    <col min="7" max="7" width="16.81640625" bestFit="1" customWidth="1"/>
    <col min="9" max="9" width="17.1796875" bestFit="1" customWidth="1"/>
    <col min="12" max="12" width="13.54296875" bestFit="1" customWidth="1"/>
    <col min="13" max="13" width="18.1796875" bestFit="1" customWidth="1"/>
    <col min="14" max="14" width="15.81640625" bestFit="1" customWidth="1"/>
    <col min="15" max="15" width="18.453125" bestFit="1" customWidth="1"/>
    <col min="16" max="16" width="19.453125" bestFit="1" customWidth="1"/>
    <col min="17" max="17" width="14.1796875" bestFit="1" customWidth="1"/>
    <col min="18" max="18" width="16.54296875" bestFit="1" customWidth="1"/>
    <col min="19" max="19" width="21.453125" bestFit="1" customWidth="1"/>
    <col min="20" max="20" width="17.7265625" bestFit="1" customWidth="1"/>
    <col min="21" max="21" width="16.7265625" bestFit="1" customWidth="1"/>
    <col min="22" max="22" width="15.81640625" bestFit="1" customWidth="1"/>
    <col min="23" max="23" width="14.54296875" customWidth="1"/>
    <col min="27" max="27" width="14.7265625" bestFit="1" customWidth="1"/>
  </cols>
  <sheetData>
    <row r="3" spans="1:456" ht="15.5" x14ac:dyDescent="0.35">
      <c r="A3" s="103" t="s">
        <v>1603</v>
      </c>
      <c r="B3" s="90"/>
      <c r="C3" s="90"/>
      <c r="D3" s="90"/>
      <c r="E3" s="90"/>
      <c r="F3" s="90"/>
      <c r="G3" s="90"/>
    </row>
    <row r="7" spans="1:456" x14ac:dyDescent="0.35">
      <c r="A7" s="79" t="s">
        <v>1604</v>
      </c>
      <c r="B7" s="79"/>
      <c r="C7" s="79"/>
    </row>
    <row r="9" spans="1:456" s="78" customFormat="1" x14ac:dyDescent="0.35">
      <c r="A9" s="84"/>
      <c r="B9" s="84"/>
      <c r="C9" s="84" t="s">
        <v>1605</v>
      </c>
      <c r="D9" s="84" t="s">
        <v>1606</v>
      </c>
      <c r="E9" s="84" t="s">
        <v>1607</v>
      </c>
      <c r="F9" s="84" t="s">
        <v>1608</v>
      </c>
      <c r="G9" s="84" t="s">
        <v>1609</v>
      </c>
      <c r="H9" s="92" t="s">
        <v>1610</v>
      </c>
      <c r="I9" s="92" t="s">
        <v>1611</v>
      </c>
      <c r="J9" s="92" t="s">
        <v>1612</v>
      </c>
      <c r="K9" s="92" t="s">
        <v>1613</v>
      </c>
      <c r="L9" s="84" t="s">
        <v>1614</v>
      </c>
      <c r="M9" s="84" t="s">
        <v>1615</v>
      </c>
      <c r="N9" s="84" t="s">
        <v>1616</v>
      </c>
      <c r="O9" s="84" t="s">
        <v>1617</v>
      </c>
      <c r="P9" s="84" t="s">
        <v>1618</v>
      </c>
      <c r="Q9" s="84" t="s">
        <v>1619</v>
      </c>
      <c r="R9" s="84" t="s">
        <v>1620</v>
      </c>
      <c r="S9" s="84" t="s">
        <v>1621</v>
      </c>
      <c r="T9" s="84" t="s">
        <v>1622</v>
      </c>
      <c r="U9" s="84" t="s">
        <v>1623</v>
      </c>
      <c r="V9" s="84" t="s">
        <v>1624</v>
      </c>
      <c r="W9" s="84" t="s">
        <v>1625</v>
      </c>
      <c r="X9" s="84" t="s">
        <v>1626</v>
      </c>
      <c r="Y9" s="84" t="s">
        <v>1627</v>
      </c>
      <c r="Z9" s="84" t="s">
        <v>1628</v>
      </c>
      <c r="AA9" s="84" t="s">
        <v>1629</v>
      </c>
      <c r="AB9" s="84" t="s">
        <v>1630</v>
      </c>
      <c r="AC9" s="84" t="s">
        <v>1631</v>
      </c>
      <c r="AD9" s="84" t="s">
        <v>1632</v>
      </c>
      <c r="AE9" s="85" t="s">
        <v>1633</v>
      </c>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s="86"/>
    </row>
    <row r="10" spans="1:456" x14ac:dyDescent="0.35">
      <c r="A10" s="87" t="s">
        <v>1634</v>
      </c>
      <c r="N10" s="12"/>
    </row>
    <row r="11" spans="1:456" x14ac:dyDescent="0.35">
      <c r="B11" t="s">
        <v>1945</v>
      </c>
      <c r="C11">
        <v>1000</v>
      </c>
      <c r="D11">
        <v>700</v>
      </c>
      <c r="E11">
        <v>1750</v>
      </c>
      <c r="F11">
        <v>450</v>
      </c>
      <c r="G11">
        <v>250</v>
      </c>
      <c r="H11">
        <v>4750</v>
      </c>
      <c r="I11">
        <v>6000</v>
      </c>
      <c r="J11">
        <v>1500</v>
      </c>
      <c r="K11">
        <v>2000</v>
      </c>
      <c r="L11">
        <v>4500</v>
      </c>
      <c r="M11">
        <v>100</v>
      </c>
      <c r="N11" s="12" t="e">
        <v>#NUM!</v>
      </c>
      <c r="O11">
        <v>26750</v>
      </c>
      <c r="P11">
        <v>27500</v>
      </c>
      <c r="Q11">
        <v>5000</v>
      </c>
      <c r="R11">
        <v>3500</v>
      </c>
      <c r="S11">
        <v>1500</v>
      </c>
      <c r="T11">
        <v>100</v>
      </c>
      <c r="U11">
        <v>550</v>
      </c>
      <c r="V11">
        <v>750</v>
      </c>
      <c r="W11">
        <v>1000</v>
      </c>
      <c r="X11">
        <v>2000</v>
      </c>
      <c r="Y11">
        <v>3000</v>
      </c>
      <c r="Z11">
        <v>2250</v>
      </c>
      <c r="AA11">
        <v>3000</v>
      </c>
      <c r="AB11">
        <v>1500</v>
      </c>
      <c r="AC11">
        <v>2250</v>
      </c>
      <c r="AD11">
        <v>250</v>
      </c>
      <c r="AE11">
        <v>200</v>
      </c>
    </row>
    <row r="12" spans="1:456" x14ac:dyDescent="0.35">
      <c r="B12" t="s">
        <v>1946</v>
      </c>
      <c r="C12">
        <v>1000</v>
      </c>
      <c r="D12" t="e">
        <v>#NUM!</v>
      </c>
      <c r="E12" t="e">
        <v>#NUM!</v>
      </c>
      <c r="F12">
        <v>450</v>
      </c>
      <c r="G12">
        <v>275</v>
      </c>
      <c r="H12">
        <v>5000</v>
      </c>
      <c r="I12">
        <v>9000</v>
      </c>
      <c r="J12">
        <v>1125</v>
      </c>
      <c r="K12">
        <v>2000</v>
      </c>
      <c r="L12">
        <v>4500</v>
      </c>
      <c r="M12">
        <v>100</v>
      </c>
      <c r="N12" s="12" t="e">
        <v>#NUM!</v>
      </c>
      <c r="O12">
        <v>31000</v>
      </c>
      <c r="P12">
        <v>37500</v>
      </c>
      <c r="Q12">
        <v>7500</v>
      </c>
      <c r="R12">
        <v>5250</v>
      </c>
      <c r="S12">
        <v>400</v>
      </c>
      <c r="T12">
        <v>125</v>
      </c>
      <c r="U12">
        <v>550</v>
      </c>
      <c r="V12">
        <v>775</v>
      </c>
      <c r="W12">
        <v>1150</v>
      </c>
      <c r="X12">
        <v>2000</v>
      </c>
      <c r="Y12">
        <v>3000</v>
      </c>
      <c r="Z12">
        <v>2500</v>
      </c>
      <c r="AA12">
        <v>3000</v>
      </c>
      <c r="AB12">
        <v>1500</v>
      </c>
      <c r="AC12">
        <v>2250</v>
      </c>
      <c r="AD12">
        <v>250</v>
      </c>
      <c r="AE12">
        <v>350</v>
      </c>
    </row>
    <row r="13" spans="1:456" x14ac:dyDescent="0.35">
      <c r="B13" t="s">
        <v>1947</v>
      </c>
      <c r="C13">
        <f>C12-C11</f>
        <v>0</v>
      </c>
      <c r="D13" t="e">
        <f t="shared" ref="D13:AE13" si="0">D12-D11</f>
        <v>#NUM!</v>
      </c>
      <c r="E13" t="e">
        <f t="shared" si="0"/>
        <v>#NUM!</v>
      </c>
      <c r="F13">
        <f t="shared" si="0"/>
        <v>0</v>
      </c>
      <c r="G13">
        <f t="shared" si="0"/>
        <v>25</v>
      </c>
      <c r="H13">
        <f t="shared" si="0"/>
        <v>250</v>
      </c>
      <c r="I13">
        <f t="shared" si="0"/>
        <v>3000</v>
      </c>
      <c r="J13">
        <f t="shared" si="0"/>
        <v>-375</v>
      </c>
      <c r="K13">
        <f t="shared" si="0"/>
        <v>0</v>
      </c>
      <c r="L13">
        <f t="shared" si="0"/>
        <v>0</v>
      </c>
      <c r="M13">
        <f t="shared" si="0"/>
        <v>0</v>
      </c>
      <c r="N13" s="12" t="e">
        <f t="shared" si="0"/>
        <v>#NUM!</v>
      </c>
      <c r="O13">
        <f t="shared" si="0"/>
        <v>4250</v>
      </c>
      <c r="P13">
        <f t="shared" si="0"/>
        <v>10000</v>
      </c>
      <c r="Q13">
        <f t="shared" si="0"/>
        <v>2500</v>
      </c>
      <c r="R13">
        <f t="shared" si="0"/>
        <v>1750</v>
      </c>
      <c r="S13">
        <f t="shared" si="0"/>
        <v>-1100</v>
      </c>
      <c r="T13">
        <f t="shared" si="0"/>
        <v>25</v>
      </c>
      <c r="U13">
        <f t="shared" si="0"/>
        <v>0</v>
      </c>
      <c r="V13">
        <f t="shared" si="0"/>
        <v>25</v>
      </c>
      <c r="W13">
        <f t="shared" si="0"/>
        <v>150</v>
      </c>
      <c r="X13">
        <f t="shared" si="0"/>
        <v>0</v>
      </c>
      <c r="Y13">
        <f t="shared" si="0"/>
        <v>0</v>
      </c>
      <c r="Z13">
        <f t="shared" si="0"/>
        <v>250</v>
      </c>
      <c r="AA13">
        <f t="shared" si="0"/>
        <v>0</v>
      </c>
      <c r="AB13">
        <f t="shared" si="0"/>
        <v>0</v>
      </c>
      <c r="AC13">
        <f t="shared" si="0"/>
        <v>0</v>
      </c>
      <c r="AD13">
        <f t="shared" si="0"/>
        <v>0</v>
      </c>
      <c r="AE13">
        <f t="shared" si="0"/>
        <v>150</v>
      </c>
    </row>
    <row r="14" spans="1:456" x14ac:dyDescent="0.35">
      <c r="B14" t="s">
        <v>1948</v>
      </c>
      <c r="C14" s="129">
        <f>C13/C11</f>
        <v>0</v>
      </c>
      <c r="D14" s="88" t="e">
        <f t="shared" ref="D14:AE14" si="1">D13/D11</f>
        <v>#NUM!</v>
      </c>
      <c r="E14" s="88" t="e">
        <f t="shared" si="1"/>
        <v>#NUM!</v>
      </c>
      <c r="F14" s="129">
        <f t="shared" si="1"/>
        <v>0</v>
      </c>
      <c r="G14" s="80">
        <f t="shared" si="1"/>
        <v>0.1</v>
      </c>
      <c r="H14" s="88">
        <f t="shared" si="1"/>
        <v>5.2631578947368418E-2</v>
      </c>
      <c r="I14" s="102">
        <f t="shared" si="1"/>
        <v>0.5</v>
      </c>
      <c r="J14" s="104">
        <f>J13/J11</f>
        <v>-0.25</v>
      </c>
      <c r="K14" s="129">
        <f>K13/K11</f>
        <v>0</v>
      </c>
      <c r="L14" s="129">
        <f>L13/L11</f>
        <v>0</v>
      </c>
      <c r="M14" s="129">
        <f>M13/M11</f>
        <v>0</v>
      </c>
      <c r="N14" s="82" t="e">
        <f t="shared" si="1"/>
        <v>#NUM!</v>
      </c>
      <c r="O14" s="80">
        <f t="shared" si="1"/>
        <v>0.15887850467289719</v>
      </c>
      <c r="P14" s="80">
        <f t="shared" si="1"/>
        <v>0.36363636363636365</v>
      </c>
      <c r="Q14" s="102">
        <f t="shared" si="1"/>
        <v>0.5</v>
      </c>
      <c r="R14" s="102">
        <f t="shared" si="1"/>
        <v>0.5</v>
      </c>
      <c r="S14" s="128">
        <f t="shared" si="1"/>
        <v>-0.73333333333333328</v>
      </c>
      <c r="T14" s="80">
        <f t="shared" si="1"/>
        <v>0.25</v>
      </c>
      <c r="U14" s="129">
        <f t="shared" si="1"/>
        <v>0</v>
      </c>
      <c r="V14" s="129">
        <f t="shared" si="1"/>
        <v>3.3333333333333333E-2</v>
      </c>
      <c r="W14" s="81">
        <f t="shared" si="1"/>
        <v>0.15</v>
      </c>
      <c r="X14" s="129">
        <f>X13/X11</f>
        <v>0</v>
      </c>
      <c r="Y14" s="129">
        <f t="shared" si="1"/>
        <v>0</v>
      </c>
      <c r="Z14" s="81">
        <f t="shared" si="1"/>
        <v>0.1111111111111111</v>
      </c>
      <c r="AA14" s="129">
        <f t="shared" si="1"/>
        <v>0</v>
      </c>
      <c r="AB14" s="129">
        <f t="shared" si="1"/>
        <v>0</v>
      </c>
      <c r="AC14" s="129">
        <f t="shared" si="1"/>
        <v>0</v>
      </c>
      <c r="AD14" s="129">
        <f t="shared" si="1"/>
        <v>0</v>
      </c>
      <c r="AE14" s="102">
        <f t="shared" si="1"/>
        <v>0.75</v>
      </c>
    </row>
    <row r="16" spans="1:456" x14ac:dyDescent="0.35">
      <c r="A16" s="87" t="s">
        <v>1641</v>
      </c>
    </row>
    <row r="17" spans="1:31" x14ac:dyDescent="0.35">
      <c r="B17" t="s">
        <v>1945</v>
      </c>
      <c r="C17">
        <v>1000</v>
      </c>
      <c r="D17">
        <v>5000</v>
      </c>
      <c r="E17" s="12" t="e">
        <v>#NUM!</v>
      </c>
      <c r="F17">
        <v>450</v>
      </c>
      <c r="G17">
        <v>250</v>
      </c>
      <c r="H17">
        <v>4750</v>
      </c>
      <c r="I17">
        <v>4000</v>
      </c>
      <c r="J17">
        <v>1000</v>
      </c>
      <c r="K17">
        <v>4500</v>
      </c>
      <c r="L17">
        <v>9000</v>
      </c>
      <c r="M17">
        <v>100</v>
      </c>
      <c r="N17">
        <v>15000</v>
      </c>
      <c r="O17">
        <v>22000</v>
      </c>
      <c r="P17">
        <v>29000</v>
      </c>
      <c r="Q17">
        <v>6000</v>
      </c>
      <c r="R17">
        <v>5000</v>
      </c>
      <c r="S17">
        <v>1125</v>
      </c>
      <c r="T17">
        <v>175</v>
      </c>
      <c r="U17">
        <v>700</v>
      </c>
      <c r="V17">
        <v>1000</v>
      </c>
      <c r="W17">
        <v>1500</v>
      </c>
      <c r="X17">
        <v>800</v>
      </c>
      <c r="Y17">
        <v>3000</v>
      </c>
      <c r="Z17">
        <v>2000</v>
      </c>
      <c r="AA17">
        <v>2000</v>
      </c>
      <c r="AB17">
        <v>850</v>
      </c>
      <c r="AC17">
        <v>3000</v>
      </c>
      <c r="AD17">
        <v>200</v>
      </c>
      <c r="AE17">
        <v>275</v>
      </c>
    </row>
    <row r="18" spans="1:31" x14ac:dyDescent="0.35">
      <c r="B18" t="s">
        <v>1946</v>
      </c>
      <c r="C18">
        <v>1000</v>
      </c>
      <c r="D18">
        <v>5000</v>
      </c>
      <c r="E18" s="12" t="e">
        <v>#NUM!</v>
      </c>
      <c r="F18">
        <v>450</v>
      </c>
      <c r="G18">
        <v>300</v>
      </c>
      <c r="H18">
        <v>7500</v>
      </c>
      <c r="I18">
        <v>6500</v>
      </c>
      <c r="J18">
        <v>1000</v>
      </c>
      <c r="K18">
        <v>1750</v>
      </c>
      <c r="L18">
        <v>9750</v>
      </c>
      <c r="M18">
        <v>150</v>
      </c>
      <c r="N18">
        <v>16000</v>
      </c>
      <c r="O18">
        <v>30000</v>
      </c>
      <c r="P18">
        <v>32500</v>
      </c>
      <c r="Q18">
        <v>5500</v>
      </c>
      <c r="R18">
        <v>5000</v>
      </c>
      <c r="S18">
        <v>1000</v>
      </c>
      <c r="T18">
        <v>175</v>
      </c>
      <c r="U18">
        <v>500</v>
      </c>
      <c r="V18">
        <v>800</v>
      </c>
      <c r="W18">
        <v>1175</v>
      </c>
      <c r="X18">
        <v>1000</v>
      </c>
      <c r="Y18">
        <v>3000</v>
      </c>
      <c r="Z18">
        <v>2000</v>
      </c>
      <c r="AA18">
        <v>2000</v>
      </c>
      <c r="AB18">
        <v>1250</v>
      </c>
      <c r="AC18">
        <v>3000</v>
      </c>
      <c r="AD18">
        <v>200</v>
      </c>
      <c r="AE18">
        <v>300</v>
      </c>
    </row>
    <row r="19" spans="1:31" x14ac:dyDescent="0.35">
      <c r="B19" t="s">
        <v>1947</v>
      </c>
      <c r="C19">
        <f>C18-C17</f>
        <v>0</v>
      </c>
      <c r="D19">
        <f t="shared" ref="D19:AE19" si="2">D18-D17</f>
        <v>0</v>
      </c>
      <c r="E19" s="12" t="e">
        <f t="shared" si="2"/>
        <v>#NUM!</v>
      </c>
      <c r="F19">
        <f t="shared" si="2"/>
        <v>0</v>
      </c>
      <c r="G19">
        <f t="shared" si="2"/>
        <v>50</v>
      </c>
      <c r="H19">
        <f t="shared" si="2"/>
        <v>2750</v>
      </c>
      <c r="I19">
        <f t="shared" si="2"/>
        <v>2500</v>
      </c>
      <c r="J19">
        <f t="shared" si="2"/>
        <v>0</v>
      </c>
      <c r="K19">
        <f t="shared" si="2"/>
        <v>-2750</v>
      </c>
      <c r="L19">
        <f t="shared" si="2"/>
        <v>750</v>
      </c>
      <c r="M19">
        <f t="shared" si="2"/>
        <v>50</v>
      </c>
      <c r="N19">
        <f t="shared" si="2"/>
        <v>1000</v>
      </c>
      <c r="O19">
        <f t="shared" si="2"/>
        <v>8000</v>
      </c>
      <c r="P19">
        <f t="shared" si="2"/>
        <v>3500</v>
      </c>
      <c r="Q19">
        <f t="shared" si="2"/>
        <v>-500</v>
      </c>
      <c r="R19">
        <f t="shared" si="2"/>
        <v>0</v>
      </c>
      <c r="S19">
        <f t="shared" si="2"/>
        <v>-125</v>
      </c>
      <c r="T19">
        <f t="shared" si="2"/>
        <v>0</v>
      </c>
      <c r="U19">
        <f t="shared" si="2"/>
        <v>-200</v>
      </c>
      <c r="V19">
        <f t="shared" si="2"/>
        <v>-200</v>
      </c>
      <c r="W19">
        <f t="shared" si="2"/>
        <v>-325</v>
      </c>
      <c r="X19">
        <f t="shared" si="2"/>
        <v>200</v>
      </c>
      <c r="Y19">
        <f t="shared" si="2"/>
        <v>0</v>
      </c>
      <c r="Z19">
        <f t="shared" si="2"/>
        <v>0</v>
      </c>
      <c r="AA19">
        <f t="shared" si="2"/>
        <v>0</v>
      </c>
      <c r="AB19">
        <f t="shared" si="2"/>
        <v>400</v>
      </c>
      <c r="AC19">
        <f t="shared" si="2"/>
        <v>0</v>
      </c>
      <c r="AD19">
        <f t="shared" si="2"/>
        <v>0</v>
      </c>
      <c r="AE19">
        <f t="shared" si="2"/>
        <v>25</v>
      </c>
    </row>
    <row r="20" spans="1:31" x14ac:dyDescent="0.35">
      <c r="B20" t="s">
        <v>1948</v>
      </c>
      <c r="C20" s="129">
        <f>C19/C17</f>
        <v>0</v>
      </c>
      <c r="D20" s="129">
        <f t="shared" ref="D20:AE20" si="3">D19/D17</f>
        <v>0</v>
      </c>
      <c r="E20" s="82" t="e">
        <f t="shared" si="3"/>
        <v>#NUM!</v>
      </c>
      <c r="F20" s="129">
        <f t="shared" si="3"/>
        <v>0</v>
      </c>
      <c r="G20" s="80">
        <f t="shared" si="3"/>
        <v>0.2</v>
      </c>
      <c r="H20" s="102">
        <f>H19/H17</f>
        <v>0.57894736842105265</v>
      </c>
      <c r="I20" s="102">
        <f t="shared" si="3"/>
        <v>0.625</v>
      </c>
      <c r="J20" s="129">
        <f t="shared" si="3"/>
        <v>0</v>
      </c>
      <c r="K20" s="128">
        <f t="shared" si="3"/>
        <v>-0.61111111111111116</v>
      </c>
      <c r="L20" s="80">
        <f t="shared" si="3"/>
        <v>8.3333333333333329E-2</v>
      </c>
      <c r="M20" s="102">
        <f t="shared" si="3"/>
        <v>0.5</v>
      </c>
      <c r="N20" s="81">
        <f t="shared" si="3"/>
        <v>6.6666666666666666E-2</v>
      </c>
      <c r="O20" s="80">
        <f t="shared" si="3"/>
        <v>0.36363636363636365</v>
      </c>
      <c r="P20" s="81">
        <f t="shared" si="3"/>
        <v>0.1206896551724138</v>
      </c>
      <c r="Q20" s="129">
        <f t="shared" si="3"/>
        <v>-8.3333333333333329E-2</v>
      </c>
      <c r="R20" s="129">
        <f t="shared" si="3"/>
        <v>0</v>
      </c>
      <c r="S20" s="104">
        <f t="shared" si="3"/>
        <v>-0.1111111111111111</v>
      </c>
      <c r="T20" s="129">
        <f t="shared" si="3"/>
        <v>0</v>
      </c>
      <c r="U20" s="130">
        <f t="shared" si="3"/>
        <v>-0.2857142857142857</v>
      </c>
      <c r="V20" s="130">
        <f t="shared" si="3"/>
        <v>-0.2</v>
      </c>
      <c r="W20" s="130">
        <f t="shared" si="3"/>
        <v>-0.21666666666666667</v>
      </c>
      <c r="X20" s="80">
        <f t="shared" si="3"/>
        <v>0.25</v>
      </c>
      <c r="Y20" s="129">
        <f t="shared" si="3"/>
        <v>0</v>
      </c>
      <c r="Z20" s="129">
        <f t="shared" si="3"/>
        <v>0</v>
      </c>
      <c r="AA20" s="129">
        <f t="shared" si="3"/>
        <v>0</v>
      </c>
      <c r="AB20" s="102">
        <f t="shared" si="3"/>
        <v>0.47058823529411764</v>
      </c>
      <c r="AC20" s="129">
        <f t="shared" si="3"/>
        <v>0</v>
      </c>
      <c r="AD20" s="129">
        <f t="shared" si="3"/>
        <v>0</v>
      </c>
      <c r="AE20" s="81">
        <f t="shared" si="3"/>
        <v>9.0909090909090912E-2</v>
      </c>
    </row>
    <row r="23" spans="1:31" x14ac:dyDescent="0.35">
      <c r="A23" s="87" t="s">
        <v>1642</v>
      </c>
    </row>
    <row r="24" spans="1:31" x14ac:dyDescent="0.35">
      <c r="B24" t="s">
        <v>1945</v>
      </c>
      <c r="C24">
        <v>1000</v>
      </c>
      <c r="D24">
        <v>4000</v>
      </c>
      <c r="E24">
        <v>3500</v>
      </c>
      <c r="F24">
        <v>350</v>
      </c>
      <c r="G24">
        <v>250</v>
      </c>
      <c r="H24">
        <v>5000</v>
      </c>
      <c r="I24">
        <v>25000</v>
      </c>
      <c r="J24">
        <v>1375</v>
      </c>
      <c r="K24">
        <v>1625</v>
      </c>
      <c r="L24">
        <v>5750</v>
      </c>
      <c r="M24">
        <v>100</v>
      </c>
      <c r="N24" s="12">
        <v>12500</v>
      </c>
      <c r="O24">
        <v>24000</v>
      </c>
      <c r="P24">
        <v>26000</v>
      </c>
      <c r="Q24">
        <v>6000</v>
      </c>
      <c r="R24">
        <v>4500</v>
      </c>
      <c r="S24">
        <v>1375</v>
      </c>
      <c r="T24">
        <v>137.5</v>
      </c>
      <c r="U24">
        <v>500</v>
      </c>
      <c r="V24">
        <v>1250</v>
      </c>
      <c r="W24">
        <v>1750</v>
      </c>
      <c r="X24">
        <v>2250</v>
      </c>
      <c r="Y24">
        <v>3000</v>
      </c>
      <c r="Z24">
        <v>2000</v>
      </c>
      <c r="AA24">
        <v>1800</v>
      </c>
      <c r="AB24">
        <v>2500</v>
      </c>
      <c r="AC24">
        <v>4500</v>
      </c>
      <c r="AD24">
        <v>200</v>
      </c>
      <c r="AE24">
        <v>500</v>
      </c>
    </row>
    <row r="25" spans="1:31" x14ac:dyDescent="0.35">
      <c r="B25" t="s">
        <v>1946</v>
      </c>
      <c r="C25">
        <v>1000</v>
      </c>
      <c r="D25">
        <v>3500</v>
      </c>
      <c r="E25">
        <v>4000</v>
      </c>
      <c r="F25">
        <v>450</v>
      </c>
      <c r="G25">
        <v>275</v>
      </c>
      <c r="H25">
        <v>5000</v>
      </c>
      <c r="I25">
        <v>10000</v>
      </c>
      <c r="J25">
        <v>1000</v>
      </c>
      <c r="K25">
        <v>2000</v>
      </c>
      <c r="L25">
        <v>6500</v>
      </c>
      <c r="M25">
        <v>100</v>
      </c>
      <c r="N25" s="12" t="e">
        <v>#NUM!</v>
      </c>
      <c r="O25">
        <v>27500</v>
      </c>
      <c r="P25">
        <v>35000</v>
      </c>
      <c r="Q25">
        <v>6750</v>
      </c>
      <c r="R25">
        <v>5250</v>
      </c>
      <c r="S25">
        <v>1750</v>
      </c>
      <c r="T25">
        <v>125</v>
      </c>
      <c r="U25">
        <v>750</v>
      </c>
      <c r="V25">
        <v>1000</v>
      </c>
      <c r="W25">
        <v>1250</v>
      </c>
      <c r="X25">
        <v>1500</v>
      </c>
      <c r="Y25">
        <v>3000</v>
      </c>
      <c r="Z25">
        <v>2500</v>
      </c>
      <c r="AA25">
        <v>2000</v>
      </c>
      <c r="AB25">
        <v>2000</v>
      </c>
      <c r="AC25">
        <v>5000</v>
      </c>
      <c r="AD25">
        <v>300</v>
      </c>
      <c r="AE25">
        <v>500</v>
      </c>
    </row>
    <row r="26" spans="1:31" x14ac:dyDescent="0.35">
      <c r="B26" t="s">
        <v>1947</v>
      </c>
      <c r="C26">
        <f>C25-C24</f>
        <v>0</v>
      </c>
      <c r="D26">
        <f t="shared" ref="D26:AE26" si="4">D25-D24</f>
        <v>-500</v>
      </c>
      <c r="E26">
        <f t="shared" si="4"/>
        <v>500</v>
      </c>
      <c r="F26">
        <f t="shared" si="4"/>
        <v>100</v>
      </c>
      <c r="G26">
        <f t="shared" si="4"/>
        <v>25</v>
      </c>
      <c r="H26">
        <f t="shared" si="4"/>
        <v>0</v>
      </c>
      <c r="I26">
        <f t="shared" si="4"/>
        <v>-15000</v>
      </c>
      <c r="J26">
        <f t="shared" si="4"/>
        <v>-375</v>
      </c>
      <c r="K26">
        <f t="shared" si="4"/>
        <v>375</v>
      </c>
      <c r="L26">
        <f t="shared" si="4"/>
        <v>750</v>
      </c>
      <c r="M26">
        <f t="shared" si="4"/>
        <v>0</v>
      </c>
      <c r="N26" s="12" t="e">
        <f t="shared" si="4"/>
        <v>#NUM!</v>
      </c>
      <c r="O26">
        <f t="shared" si="4"/>
        <v>3500</v>
      </c>
      <c r="P26">
        <f t="shared" si="4"/>
        <v>9000</v>
      </c>
      <c r="Q26">
        <f t="shared" si="4"/>
        <v>750</v>
      </c>
      <c r="R26">
        <f t="shared" si="4"/>
        <v>750</v>
      </c>
      <c r="S26">
        <f t="shared" si="4"/>
        <v>375</v>
      </c>
      <c r="T26">
        <f t="shared" si="4"/>
        <v>-12.5</v>
      </c>
      <c r="U26">
        <f t="shared" si="4"/>
        <v>250</v>
      </c>
      <c r="V26">
        <f t="shared" si="4"/>
        <v>-250</v>
      </c>
      <c r="W26">
        <f t="shared" si="4"/>
        <v>-500</v>
      </c>
      <c r="X26">
        <f t="shared" si="4"/>
        <v>-750</v>
      </c>
      <c r="Y26">
        <f t="shared" si="4"/>
        <v>0</v>
      </c>
      <c r="Z26">
        <f t="shared" si="4"/>
        <v>500</v>
      </c>
      <c r="AA26">
        <f t="shared" si="4"/>
        <v>200</v>
      </c>
      <c r="AB26">
        <f t="shared" si="4"/>
        <v>-500</v>
      </c>
      <c r="AC26">
        <f t="shared" si="4"/>
        <v>500</v>
      </c>
      <c r="AD26">
        <f t="shared" si="4"/>
        <v>100</v>
      </c>
      <c r="AE26">
        <f t="shared" si="4"/>
        <v>0</v>
      </c>
    </row>
    <row r="27" spans="1:31" x14ac:dyDescent="0.35">
      <c r="B27" t="s">
        <v>1948</v>
      </c>
      <c r="C27" s="104">
        <f>C26/C24</f>
        <v>0</v>
      </c>
      <c r="D27" s="104">
        <f t="shared" ref="D27:AE27" si="5">D26/D24</f>
        <v>-0.125</v>
      </c>
      <c r="E27" s="81">
        <f t="shared" si="5"/>
        <v>0.14285714285714285</v>
      </c>
      <c r="F27" s="80">
        <f t="shared" si="5"/>
        <v>0.2857142857142857</v>
      </c>
      <c r="G27" s="81">
        <f t="shared" si="5"/>
        <v>0.1</v>
      </c>
      <c r="H27" s="81">
        <f>H26/H24</f>
        <v>0</v>
      </c>
      <c r="I27" s="128">
        <f>I26/I24</f>
        <v>-0.6</v>
      </c>
      <c r="J27" s="130">
        <f>J26/J24</f>
        <v>-0.27272727272727271</v>
      </c>
      <c r="K27" s="81">
        <f>K26/K24</f>
        <v>0.23076923076923078</v>
      </c>
      <c r="L27" s="81">
        <f t="shared" si="5"/>
        <v>0.13043478260869565</v>
      </c>
      <c r="M27" s="129">
        <f t="shared" si="5"/>
        <v>0</v>
      </c>
      <c r="N27" s="82" t="e">
        <f t="shared" si="5"/>
        <v>#NUM!</v>
      </c>
      <c r="O27" s="81">
        <f t="shared" si="5"/>
        <v>0.14583333333333334</v>
      </c>
      <c r="P27" s="80">
        <f t="shared" si="5"/>
        <v>0.34615384615384615</v>
      </c>
      <c r="Q27" s="81">
        <f t="shared" si="5"/>
        <v>0.125</v>
      </c>
      <c r="R27" s="81">
        <f t="shared" si="5"/>
        <v>0.16666666666666666</v>
      </c>
      <c r="S27" s="81">
        <f t="shared" si="5"/>
        <v>0.27272727272727271</v>
      </c>
      <c r="T27" s="130">
        <f t="shared" si="5"/>
        <v>-9.0909090909090912E-2</v>
      </c>
      <c r="U27" s="102">
        <f t="shared" si="5"/>
        <v>0.5</v>
      </c>
      <c r="V27" s="130">
        <f t="shared" si="5"/>
        <v>-0.2</v>
      </c>
      <c r="W27" s="130">
        <f t="shared" si="5"/>
        <v>-0.2857142857142857</v>
      </c>
      <c r="X27" s="130">
        <f t="shared" si="5"/>
        <v>-0.33333333333333331</v>
      </c>
      <c r="Y27" s="129">
        <f t="shared" si="5"/>
        <v>0</v>
      </c>
      <c r="Z27" s="81">
        <f t="shared" si="5"/>
        <v>0.25</v>
      </c>
      <c r="AA27" s="81">
        <f t="shared" si="5"/>
        <v>0.1111111111111111</v>
      </c>
      <c r="AB27" s="104">
        <f t="shared" si="5"/>
        <v>-0.2</v>
      </c>
      <c r="AC27" s="81">
        <f t="shared" si="5"/>
        <v>0.1111111111111111</v>
      </c>
      <c r="AD27" s="102">
        <f t="shared" si="5"/>
        <v>0.5</v>
      </c>
      <c r="AE27" s="129">
        <f t="shared" si="5"/>
        <v>0</v>
      </c>
    </row>
    <row r="32" spans="1:31" x14ac:dyDescent="0.35">
      <c r="A32" s="87" t="s">
        <v>1643</v>
      </c>
    </row>
    <row r="33" spans="1:296" x14ac:dyDescent="0.35">
      <c r="B33" t="s">
        <v>1945</v>
      </c>
      <c r="C33">
        <v>1125</v>
      </c>
      <c r="D33">
        <v>775</v>
      </c>
      <c r="E33">
        <v>1075</v>
      </c>
      <c r="F33">
        <v>562.5</v>
      </c>
      <c r="G33">
        <v>300</v>
      </c>
      <c r="H33">
        <v>6125</v>
      </c>
      <c r="I33">
        <v>4875</v>
      </c>
      <c r="J33">
        <v>2050</v>
      </c>
      <c r="K33">
        <v>1775</v>
      </c>
      <c r="L33">
        <v>8250</v>
      </c>
      <c r="M33">
        <v>100</v>
      </c>
      <c r="N33" s="12" t="e">
        <v>#NUM!</v>
      </c>
      <c r="O33">
        <v>27000</v>
      </c>
      <c r="P33">
        <v>45000</v>
      </c>
      <c r="Q33">
        <v>6250</v>
      </c>
      <c r="R33">
        <v>5125</v>
      </c>
      <c r="S33">
        <v>325</v>
      </c>
      <c r="T33">
        <v>137.5</v>
      </c>
      <c r="U33">
        <v>437.5</v>
      </c>
      <c r="V33">
        <v>500</v>
      </c>
      <c r="W33">
        <v>1050</v>
      </c>
      <c r="X33">
        <v>1750</v>
      </c>
      <c r="Y33">
        <v>3625</v>
      </c>
      <c r="Z33">
        <v>2500</v>
      </c>
      <c r="AA33">
        <v>2500</v>
      </c>
      <c r="AB33">
        <v>2225</v>
      </c>
      <c r="AC33">
        <v>2125</v>
      </c>
      <c r="AD33">
        <v>350</v>
      </c>
      <c r="AE33">
        <v>500</v>
      </c>
    </row>
    <row r="34" spans="1:296" x14ac:dyDescent="0.35">
      <c r="B34" t="s">
        <v>1949</v>
      </c>
      <c r="C34">
        <v>1125</v>
      </c>
      <c r="D34">
        <v>775</v>
      </c>
      <c r="E34">
        <v>1050</v>
      </c>
      <c r="F34">
        <v>500</v>
      </c>
      <c r="G34">
        <v>262.5</v>
      </c>
      <c r="H34">
        <v>6375</v>
      </c>
      <c r="I34">
        <v>9000</v>
      </c>
      <c r="J34">
        <v>2000</v>
      </c>
      <c r="K34">
        <v>1725</v>
      </c>
      <c r="L34">
        <v>8875</v>
      </c>
      <c r="M34">
        <v>100</v>
      </c>
      <c r="N34" s="12" t="e">
        <v>#NUM!</v>
      </c>
      <c r="O34">
        <v>27250</v>
      </c>
      <c r="P34">
        <v>46300</v>
      </c>
      <c r="Q34">
        <v>6000</v>
      </c>
      <c r="R34">
        <v>5000</v>
      </c>
      <c r="S34">
        <v>350</v>
      </c>
      <c r="T34">
        <v>137.5</v>
      </c>
      <c r="U34">
        <v>300</v>
      </c>
      <c r="V34">
        <v>575</v>
      </c>
      <c r="W34">
        <v>1100</v>
      </c>
      <c r="X34">
        <v>1675</v>
      </c>
      <c r="Y34">
        <v>4125</v>
      </c>
      <c r="Z34">
        <v>2750</v>
      </c>
      <c r="AA34">
        <v>2500</v>
      </c>
      <c r="AB34">
        <v>2125</v>
      </c>
      <c r="AC34">
        <v>6000</v>
      </c>
      <c r="AD34">
        <v>300</v>
      </c>
      <c r="AE34">
        <v>500</v>
      </c>
    </row>
    <row r="35" spans="1:296" x14ac:dyDescent="0.35">
      <c r="B35" t="s">
        <v>1947</v>
      </c>
      <c r="C35">
        <f>C34-C33</f>
        <v>0</v>
      </c>
      <c r="D35">
        <f t="shared" ref="D35:AE35" si="6">D34-D33</f>
        <v>0</v>
      </c>
      <c r="E35">
        <f t="shared" si="6"/>
        <v>-25</v>
      </c>
      <c r="F35">
        <f t="shared" si="6"/>
        <v>-62.5</v>
      </c>
      <c r="G35">
        <f t="shared" si="6"/>
        <v>-37.5</v>
      </c>
      <c r="H35">
        <f t="shared" si="6"/>
        <v>250</v>
      </c>
      <c r="I35">
        <f t="shared" si="6"/>
        <v>4125</v>
      </c>
      <c r="J35">
        <f t="shared" si="6"/>
        <v>-50</v>
      </c>
      <c r="K35">
        <f t="shared" si="6"/>
        <v>-50</v>
      </c>
      <c r="L35">
        <f t="shared" si="6"/>
        <v>625</v>
      </c>
      <c r="M35">
        <f t="shared" si="6"/>
        <v>0</v>
      </c>
      <c r="N35" s="12" t="e">
        <f t="shared" si="6"/>
        <v>#NUM!</v>
      </c>
      <c r="O35">
        <f t="shared" si="6"/>
        <v>250</v>
      </c>
      <c r="P35">
        <f t="shared" si="6"/>
        <v>1300</v>
      </c>
      <c r="Q35">
        <f t="shared" si="6"/>
        <v>-250</v>
      </c>
      <c r="R35">
        <f t="shared" si="6"/>
        <v>-125</v>
      </c>
      <c r="S35">
        <f t="shared" si="6"/>
        <v>25</v>
      </c>
      <c r="T35">
        <f t="shared" si="6"/>
        <v>0</v>
      </c>
      <c r="U35">
        <f t="shared" si="6"/>
        <v>-137.5</v>
      </c>
      <c r="V35">
        <f t="shared" si="6"/>
        <v>75</v>
      </c>
      <c r="W35">
        <f t="shared" si="6"/>
        <v>50</v>
      </c>
      <c r="X35">
        <f t="shared" si="6"/>
        <v>-75</v>
      </c>
      <c r="Y35">
        <f t="shared" si="6"/>
        <v>500</v>
      </c>
      <c r="Z35">
        <f t="shared" si="6"/>
        <v>250</v>
      </c>
      <c r="AA35">
        <f t="shared" si="6"/>
        <v>0</v>
      </c>
      <c r="AB35">
        <f t="shared" si="6"/>
        <v>-100</v>
      </c>
      <c r="AC35">
        <f t="shared" si="6"/>
        <v>3875</v>
      </c>
      <c r="AD35">
        <f t="shared" si="6"/>
        <v>-50</v>
      </c>
      <c r="AE35">
        <f t="shared" si="6"/>
        <v>0</v>
      </c>
    </row>
    <row r="36" spans="1:296" x14ac:dyDescent="0.35">
      <c r="B36" t="s">
        <v>1948</v>
      </c>
      <c r="C36" s="129">
        <f>C35/C33</f>
        <v>0</v>
      </c>
      <c r="D36" s="129">
        <f t="shared" ref="D36:AE36" si="7">D35/D33</f>
        <v>0</v>
      </c>
      <c r="E36" s="129">
        <f t="shared" si="7"/>
        <v>-2.3255813953488372E-2</v>
      </c>
      <c r="F36" s="104">
        <f t="shared" si="7"/>
        <v>-0.1111111111111111</v>
      </c>
      <c r="G36" s="104">
        <f t="shared" si="7"/>
        <v>-0.125</v>
      </c>
      <c r="H36" s="81">
        <f t="shared" si="7"/>
        <v>4.0816326530612242E-2</v>
      </c>
      <c r="I36" s="102">
        <f t="shared" si="7"/>
        <v>0.84615384615384615</v>
      </c>
      <c r="J36" s="88">
        <f t="shared" si="7"/>
        <v>-2.4390243902439025E-2</v>
      </c>
      <c r="K36" s="88">
        <f t="shared" si="7"/>
        <v>-2.8169014084507043E-2</v>
      </c>
      <c r="L36" s="81">
        <f t="shared" si="7"/>
        <v>7.575757575757576E-2</v>
      </c>
      <c r="M36" s="129">
        <f t="shared" si="7"/>
        <v>0</v>
      </c>
      <c r="N36" s="82" t="e">
        <f t="shared" si="7"/>
        <v>#NUM!</v>
      </c>
      <c r="O36" s="81">
        <f t="shared" si="7"/>
        <v>9.2592592592592587E-3</v>
      </c>
      <c r="P36" s="81">
        <f t="shared" si="7"/>
        <v>2.8888888888888888E-2</v>
      </c>
      <c r="Q36" s="129">
        <f t="shared" si="7"/>
        <v>-0.04</v>
      </c>
      <c r="R36" s="129">
        <f t="shared" si="7"/>
        <v>-2.4390243902439025E-2</v>
      </c>
      <c r="S36" s="81">
        <f t="shared" si="7"/>
        <v>7.6923076923076927E-2</v>
      </c>
      <c r="T36" s="81">
        <f t="shared" si="7"/>
        <v>0</v>
      </c>
      <c r="U36" s="104">
        <f t="shared" si="7"/>
        <v>-0.31428571428571428</v>
      </c>
      <c r="V36" s="81">
        <f t="shared" si="7"/>
        <v>0.15</v>
      </c>
      <c r="W36" s="81">
        <f t="shared" si="7"/>
        <v>4.7619047619047616E-2</v>
      </c>
      <c r="X36" s="129">
        <f t="shared" si="7"/>
        <v>-4.2857142857142858E-2</v>
      </c>
      <c r="Y36" s="81">
        <f t="shared" si="7"/>
        <v>0.13793103448275862</v>
      </c>
      <c r="Z36" s="80">
        <f t="shared" si="7"/>
        <v>0.1</v>
      </c>
      <c r="AA36" s="129">
        <f t="shared" si="7"/>
        <v>0</v>
      </c>
      <c r="AB36" s="129">
        <f t="shared" si="7"/>
        <v>-4.49438202247191E-2</v>
      </c>
      <c r="AC36" s="83">
        <f t="shared" si="7"/>
        <v>1.8235294117647058</v>
      </c>
      <c r="AD36" s="104">
        <f t="shared" si="7"/>
        <v>-0.14285714285714285</v>
      </c>
      <c r="AE36" s="129">
        <f t="shared" si="7"/>
        <v>0</v>
      </c>
    </row>
    <row r="41" spans="1:296" x14ac:dyDescent="0.35">
      <c r="A41" s="87" t="s">
        <v>1647</v>
      </c>
      <c r="B41" s="87"/>
    </row>
    <row r="44" spans="1:296" s="84" customFormat="1" x14ac:dyDescent="0.35">
      <c r="A44" s="84" t="s">
        <v>1648</v>
      </c>
      <c r="B44" s="84" t="s">
        <v>1649</v>
      </c>
      <c r="C44" s="84" t="s">
        <v>1650</v>
      </c>
      <c r="D44" s="84" t="s">
        <v>1651</v>
      </c>
      <c r="E44" s="84" t="s">
        <v>1652</v>
      </c>
      <c r="F44" s="84" t="s">
        <v>1653</v>
      </c>
      <c r="G44" s="84" t="s">
        <v>1654</v>
      </c>
      <c r="H44" s="92" t="s">
        <v>1655</v>
      </c>
      <c r="I44" s="93" t="s">
        <v>1656</v>
      </c>
      <c r="J44" s="92" t="s">
        <v>1657</v>
      </c>
      <c r="K44" s="92" t="s">
        <v>1658</v>
      </c>
      <c r="L44" s="84" t="s">
        <v>1659</v>
      </c>
      <c r="M44" s="84" t="s">
        <v>1660</v>
      </c>
      <c r="N44" s="84" t="s">
        <v>1661</v>
      </c>
      <c r="O44" s="84" t="s">
        <v>1662</v>
      </c>
      <c r="P44" s="84" t="s">
        <v>1663</v>
      </c>
      <c r="Q44" s="84" t="s">
        <v>1664</v>
      </c>
      <c r="R44" s="84" t="s">
        <v>1665</v>
      </c>
      <c r="S44" s="84" t="s">
        <v>1666</v>
      </c>
      <c r="T44" s="84" t="s">
        <v>1667</v>
      </c>
      <c r="U44" s="84" t="s">
        <v>1668</v>
      </c>
      <c r="V44" s="84" t="s">
        <v>1669</v>
      </c>
      <c r="W44" s="84" t="s">
        <v>1670</v>
      </c>
      <c r="X44" s="84" t="s">
        <v>1671</v>
      </c>
      <c r="Y44" s="84" t="s">
        <v>1672</v>
      </c>
      <c r="Z44" s="84" t="s">
        <v>1673</v>
      </c>
      <c r="AA44" s="84" t="s">
        <v>1674</v>
      </c>
      <c r="AB44" s="84" t="s">
        <v>1675</v>
      </c>
      <c r="AC44" s="84" t="s">
        <v>1676</v>
      </c>
      <c r="AD44" s="84" t="s">
        <v>1677</v>
      </c>
      <c r="AE44" s="84" t="s">
        <v>1678</v>
      </c>
      <c r="AF44" s="84" t="s">
        <v>1679</v>
      </c>
      <c r="AG44" s="84" t="s">
        <v>1680</v>
      </c>
      <c r="AH44" s="84" t="s">
        <v>1681</v>
      </c>
      <c r="AI44" s="84" t="s">
        <v>1682</v>
      </c>
      <c r="AJ44" s="84" t="s">
        <v>1683</v>
      </c>
      <c r="AK44" s="84" t="s">
        <v>1684</v>
      </c>
      <c r="AL44" s="84" t="s">
        <v>1685</v>
      </c>
      <c r="AM44" s="84" t="s">
        <v>1686</v>
      </c>
      <c r="AN44" s="84" t="s">
        <v>1687</v>
      </c>
      <c r="AO44" s="84" t="s">
        <v>1688</v>
      </c>
      <c r="AP44" s="84" t="s">
        <v>1689</v>
      </c>
      <c r="AQ44" s="84" t="s">
        <v>1690</v>
      </c>
      <c r="AR44" s="84" t="s">
        <v>1691</v>
      </c>
      <c r="AS44" s="84" t="s">
        <v>1692</v>
      </c>
      <c r="AT44" s="84" t="s">
        <v>1693</v>
      </c>
      <c r="AU44" s="84" t="s">
        <v>1694</v>
      </c>
      <c r="AV44" s="84" t="s">
        <v>1695</v>
      </c>
      <c r="AW44" s="84" t="s">
        <v>1696</v>
      </c>
      <c r="AX44" s="84" t="s">
        <v>1697</v>
      </c>
      <c r="AY44" s="84" t="s">
        <v>1698</v>
      </c>
      <c r="AZ44" s="84" t="s">
        <v>1699</v>
      </c>
      <c r="BA44" s="84" t="s">
        <v>1700</v>
      </c>
      <c r="BB44" s="84" t="s">
        <v>1701</v>
      </c>
      <c r="BC44" s="84" t="s">
        <v>1702</v>
      </c>
      <c r="BD44" s="84" t="s">
        <v>1703</v>
      </c>
      <c r="BE44" s="84" t="s">
        <v>1704</v>
      </c>
      <c r="BF44" s="85" t="s">
        <v>1334</v>
      </c>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s="89"/>
    </row>
    <row r="45" spans="1:296" x14ac:dyDescent="0.35">
      <c r="I45" s="94"/>
    </row>
    <row r="46" spans="1:296" x14ac:dyDescent="0.35">
      <c r="B46" t="s">
        <v>1945</v>
      </c>
      <c r="C46" s="12" t="e">
        <v>#NUM!</v>
      </c>
      <c r="D46">
        <v>750</v>
      </c>
      <c r="E46">
        <v>5250</v>
      </c>
      <c r="F46" s="12" t="e">
        <v>#NUM!</v>
      </c>
      <c r="G46">
        <v>600</v>
      </c>
      <c r="H46">
        <v>4200</v>
      </c>
      <c r="I46" s="94" t="e">
        <v>#NUM!</v>
      </c>
      <c r="J46">
        <v>900</v>
      </c>
      <c r="K46">
        <v>6300</v>
      </c>
      <c r="L46" s="12" t="e">
        <v>#NUM!</v>
      </c>
      <c r="M46">
        <v>650</v>
      </c>
      <c r="N46">
        <v>4550</v>
      </c>
      <c r="O46" s="12" t="e">
        <v>#NUM!</v>
      </c>
      <c r="P46">
        <v>1350</v>
      </c>
      <c r="Q46">
        <v>3150</v>
      </c>
      <c r="R46">
        <v>450</v>
      </c>
      <c r="S46" s="12" t="e">
        <v>#NUM!</v>
      </c>
      <c r="T46" s="12" t="e">
        <v>#NUM!</v>
      </c>
      <c r="U46" s="12" t="e">
        <v>#NUM!</v>
      </c>
      <c r="V46" s="12" t="e">
        <v>#NUM!</v>
      </c>
      <c r="W46" s="12" t="e">
        <v>#NUM!</v>
      </c>
      <c r="X46">
        <v>500</v>
      </c>
      <c r="Y46">
        <v>750</v>
      </c>
      <c r="Z46">
        <v>300</v>
      </c>
      <c r="AA46" s="12" t="e">
        <v>#NUM!</v>
      </c>
      <c r="AB46">
        <v>3375</v>
      </c>
      <c r="AC46">
        <v>3000</v>
      </c>
      <c r="AD46">
        <v>1300</v>
      </c>
      <c r="AE46">
        <v>1300</v>
      </c>
      <c r="AF46">
        <v>600</v>
      </c>
      <c r="AG46" s="12" t="e">
        <v>#NUM!</v>
      </c>
      <c r="AH46" s="12" t="e">
        <v>#NUM!</v>
      </c>
      <c r="AI46" s="12" t="e">
        <v>#NUM!</v>
      </c>
      <c r="AJ46" s="12" t="e">
        <v>#NUM!</v>
      </c>
      <c r="AK46">
        <v>500</v>
      </c>
      <c r="AL46">
        <v>3500</v>
      </c>
      <c r="AM46" s="12" t="e">
        <v>#NUM!</v>
      </c>
      <c r="AN46">
        <v>1500</v>
      </c>
      <c r="AO46">
        <v>10500</v>
      </c>
      <c r="AP46" s="12" t="e">
        <v>#NUM!</v>
      </c>
      <c r="AQ46">
        <v>1400</v>
      </c>
      <c r="AR46">
        <v>9800</v>
      </c>
      <c r="AS46" s="12" t="e">
        <v>#NUM!</v>
      </c>
      <c r="AT46">
        <v>700</v>
      </c>
      <c r="AU46">
        <v>200</v>
      </c>
      <c r="AV46" s="12" t="e">
        <v>#NUM!</v>
      </c>
      <c r="AW46">
        <v>224</v>
      </c>
      <c r="AX46" s="12" t="e">
        <v>#NUM!</v>
      </c>
      <c r="AY46">
        <v>225</v>
      </c>
      <c r="AZ46">
        <v>1150</v>
      </c>
      <c r="BA46">
        <v>2700</v>
      </c>
      <c r="BB46">
        <v>2700</v>
      </c>
      <c r="BC46">
        <v>100</v>
      </c>
      <c r="BD46">
        <v>675</v>
      </c>
      <c r="BE46">
        <v>775</v>
      </c>
      <c r="BF46">
        <v>600</v>
      </c>
    </row>
    <row r="47" spans="1:296" x14ac:dyDescent="0.35">
      <c r="B47" t="s">
        <v>1949</v>
      </c>
      <c r="C47" s="12" t="e">
        <v>#NUM!</v>
      </c>
      <c r="D47">
        <v>750</v>
      </c>
      <c r="E47">
        <v>5250</v>
      </c>
      <c r="F47" s="12" t="e">
        <v>#NUM!</v>
      </c>
      <c r="G47">
        <v>600</v>
      </c>
      <c r="H47">
        <v>4200</v>
      </c>
      <c r="I47" s="94" t="e">
        <v>#NUM!</v>
      </c>
      <c r="J47">
        <v>300</v>
      </c>
      <c r="K47">
        <v>900</v>
      </c>
      <c r="L47" s="12" t="e">
        <v>#NUM!</v>
      </c>
      <c r="M47">
        <v>650</v>
      </c>
      <c r="N47">
        <v>4550</v>
      </c>
      <c r="O47" s="12" t="e">
        <v>#NUM!</v>
      </c>
      <c r="P47">
        <v>1350</v>
      </c>
      <c r="Q47">
        <v>9450</v>
      </c>
      <c r="R47">
        <v>437.5</v>
      </c>
      <c r="S47" s="12" t="e">
        <v>#NUM!</v>
      </c>
      <c r="T47" s="12" t="e">
        <v>#NUM!</v>
      </c>
      <c r="U47" s="12">
        <v>425</v>
      </c>
      <c r="V47" s="12">
        <v>1250</v>
      </c>
      <c r="W47" s="12">
        <v>8750</v>
      </c>
      <c r="X47">
        <v>500</v>
      </c>
      <c r="Y47">
        <v>775</v>
      </c>
      <c r="Z47">
        <v>300</v>
      </c>
      <c r="AA47" s="12" t="e">
        <v>#NUM!</v>
      </c>
      <c r="AB47">
        <v>3625</v>
      </c>
      <c r="AC47">
        <v>3500</v>
      </c>
      <c r="AD47">
        <v>1300</v>
      </c>
      <c r="AE47">
        <v>1300</v>
      </c>
      <c r="AF47">
        <v>600</v>
      </c>
      <c r="AG47" s="12" t="e">
        <v>#NUM!</v>
      </c>
      <c r="AH47" s="12">
        <v>1200</v>
      </c>
      <c r="AI47" s="12">
        <v>8400</v>
      </c>
      <c r="AJ47" s="12" t="e">
        <v>#NUM!</v>
      </c>
      <c r="AK47">
        <v>500</v>
      </c>
      <c r="AL47">
        <v>3500</v>
      </c>
      <c r="AM47" s="12" t="e">
        <v>#NUM!</v>
      </c>
      <c r="AN47">
        <v>1500</v>
      </c>
      <c r="AO47">
        <v>10500</v>
      </c>
      <c r="AP47" s="12" t="e">
        <v>#NUM!</v>
      </c>
      <c r="AQ47">
        <v>1400</v>
      </c>
      <c r="AR47">
        <v>9800</v>
      </c>
      <c r="AS47" s="12" t="e">
        <v>#NUM!</v>
      </c>
      <c r="AT47">
        <v>600</v>
      </c>
      <c r="AU47">
        <v>200</v>
      </c>
      <c r="AV47" s="12" t="e">
        <v>#NUM!</v>
      </c>
      <c r="AW47">
        <v>200</v>
      </c>
      <c r="AX47" s="12">
        <v>500</v>
      </c>
      <c r="AY47">
        <v>200</v>
      </c>
      <c r="AZ47">
        <v>1425</v>
      </c>
      <c r="BA47">
        <v>2700</v>
      </c>
      <c r="BB47" t="e">
        <v>#NUM!</v>
      </c>
      <c r="BC47">
        <v>112.5</v>
      </c>
      <c r="BD47">
        <v>700</v>
      </c>
      <c r="BE47">
        <v>700</v>
      </c>
      <c r="BF47">
        <v>500</v>
      </c>
    </row>
    <row r="48" spans="1:296" x14ac:dyDescent="0.35">
      <c r="B48" t="s">
        <v>1947</v>
      </c>
      <c r="C48" s="12" t="e">
        <f>C47-C46</f>
        <v>#NUM!</v>
      </c>
      <c r="D48">
        <f>D47-D46</f>
        <v>0</v>
      </c>
      <c r="E48">
        <f t="shared" ref="E48:BF48" si="8">E47-E46</f>
        <v>0</v>
      </c>
      <c r="F48" s="12" t="e">
        <f t="shared" si="8"/>
        <v>#NUM!</v>
      </c>
      <c r="G48">
        <f t="shared" si="8"/>
        <v>0</v>
      </c>
      <c r="H48">
        <f t="shared" si="8"/>
        <v>0</v>
      </c>
      <c r="I48" s="94" t="e">
        <f t="shared" si="8"/>
        <v>#NUM!</v>
      </c>
      <c r="J48">
        <f t="shared" si="8"/>
        <v>-600</v>
      </c>
      <c r="K48">
        <f t="shared" si="8"/>
        <v>-5400</v>
      </c>
      <c r="L48" s="12" t="e">
        <f t="shared" si="8"/>
        <v>#NUM!</v>
      </c>
      <c r="M48">
        <f t="shared" si="8"/>
        <v>0</v>
      </c>
      <c r="N48">
        <f t="shared" si="8"/>
        <v>0</v>
      </c>
      <c r="O48" s="12" t="e">
        <f t="shared" si="8"/>
        <v>#NUM!</v>
      </c>
      <c r="P48">
        <f t="shared" si="8"/>
        <v>0</v>
      </c>
      <c r="Q48">
        <f t="shared" si="8"/>
        <v>6300</v>
      </c>
      <c r="R48">
        <f t="shared" si="8"/>
        <v>-12.5</v>
      </c>
      <c r="S48" s="12" t="e">
        <f t="shared" si="8"/>
        <v>#NUM!</v>
      </c>
      <c r="T48" s="12" t="e">
        <f t="shared" si="8"/>
        <v>#NUM!</v>
      </c>
      <c r="U48" s="12" t="e">
        <f t="shared" si="8"/>
        <v>#NUM!</v>
      </c>
      <c r="V48" s="12" t="e">
        <f t="shared" si="8"/>
        <v>#NUM!</v>
      </c>
      <c r="W48" s="12" t="e">
        <f t="shared" si="8"/>
        <v>#NUM!</v>
      </c>
      <c r="X48">
        <f t="shared" si="8"/>
        <v>0</v>
      </c>
      <c r="Y48">
        <f t="shared" si="8"/>
        <v>25</v>
      </c>
      <c r="Z48">
        <f t="shared" si="8"/>
        <v>0</v>
      </c>
      <c r="AA48" s="12" t="e">
        <f t="shared" si="8"/>
        <v>#NUM!</v>
      </c>
      <c r="AB48">
        <f t="shared" si="8"/>
        <v>250</v>
      </c>
      <c r="AC48">
        <f t="shared" si="8"/>
        <v>500</v>
      </c>
      <c r="AD48">
        <f t="shared" si="8"/>
        <v>0</v>
      </c>
      <c r="AE48">
        <f t="shared" si="8"/>
        <v>0</v>
      </c>
      <c r="AF48">
        <f t="shared" si="8"/>
        <v>0</v>
      </c>
      <c r="AG48" s="12" t="e">
        <f t="shared" si="8"/>
        <v>#NUM!</v>
      </c>
      <c r="AH48" s="12" t="e">
        <f t="shared" si="8"/>
        <v>#NUM!</v>
      </c>
      <c r="AI48" s="12" t="e">
        <f t="shared" si="8"/>
        <v>#NUM!</v>
      </c>
      <c r="AJ48" s="12" t="e">
        <f t="shared" si="8"/>
        <v>#NUM!</v>
      </c>
      <c r="AK48">
        <f t="shared" si="8"/>
        <v>0</v>
      </c>
      <c r="AL48">
        <f t="shared" si="8"/>
        <v>0</v>
      </c>
      <c r="AM48" s="12" t="e">
        <f t="shared" si="8"/>
        <v>#NUM!</v>
      </c>
      <c r="AN48">
        <f t="shared" si="8"/>
        <v>0</v>
      </c>
      <c r="AO48">
        <f t="shared" si="8"/>
        <v>0</v>
      </c>
      <c r="AP48" s="12" t="e">
        <f t="shared" si="8"/>
        <v>#NUM!</v>
      </c>
      <c r="AQ48">
        <f t="shared" si="8"/>
        <v>0</v>
      </c>
      <c r="AR48">
        <f t="shared" si="8"/>
        <v>0</v>
      </c>
      <c r="AS48" s="12" t="e">
        <f t="shared" si="8"/>
        <v>#NUM!</v>
      </c>
      <c r="AT48">
        <f t="shared" si="8"/>
        <v>-100</v>
      </c>
      <c r="AU48">
        <f t="shared" si="8"/>
        <v>0</v>
      </c>
      <c r="AV48" s="12" t="e">
        <f t="shared" si="8"/>
        <v>#NUM!</v>
      </c>
      <c r="AW48">
        <f t="shared" si="8"/>
        <v>-24</v>
      </c>
      <c r="AX48" s="12" t="e">
        <f t="shared" si="8"/>
        <v>#NUM!</v>
      </c>
      <c r="AY48">
        <f t="shared" si="8"/>
        <v>-25</v>
      </c>
      <c r="AZ48">
        <f t="shared" si="8"/>
        <v>275</v>
      </c>
      <c r="BA48">
        <f t="shared" si="8"/>
        <v>0</v>
      </c>
      <c r="BB48" t="e">
        <f t="shared" si="8"/>
        <v>#NUM!</v>
      </c>
      <c r="BC48">
        <f t="shared" si="8"/>
        <v>12.5</v>
      </c>
      <c r="BD48">
        <f t="shared" si="8"/>
        <v>25</v>
      </c>
      <c r="BE48">
        <f t="shared" si="8"/>
        <v>-75</v>
      </c>
      <c r="BF48">
        <f t="shared" si="8"/>
        <v>-100</v>
      </c>
    </row>
    <row r="49" spans="2:58" x14ac:dyDescent="0.35">
      <c r="B49" t="s">
        <v>1948</v>
      </c>
      <c r="C49" s="88" t="e">
        <f>C48/C46</f>
        <v>#NUM!</v>
      </c>
      <c r="D49" s="129">
        <f>D48/D46</f>
        <v>0</v>
      </c>
      <c r="E49" s="129">
        <f t="shared" ref="E49:BF49" si="9">E48/E46</f>
        <v>0</v>
      </c>
      <c r="F49" s="88" t="e">
        <f t="shared" si="9"/>
        <v>#NUM!</v>
      </c>
      <c r="G49" s="129">
        <f t="shared" si="9"/>
        <v>0</v>
      </c>
      <c r="H49" s="129">
        <f t="shared" si="9"/>
        <v>0</v>
      </c>
      <c r="I49" s="88" t="e">
        <f t="shared" si="9"/>
        <v>#NUM!</v>
      </c>
      <c r="J49" s="88">
        <f>J48/J46</f>
        <v>-0.66666666666666663</v>
      </c>
      <c r="K49" s="88">
        <f t="shared" si="9"/>
        <v>-0.8571428571428571</v>
      </c>
      <c r="L49" s="88" t="e">
        <f t="shared" si="9"/>
        <v>#NUM!</v>
      </c>
      <c r="M49" s="129">
        <f>M48/M46</f>
        <v>0</v>
      </c>
      <c r="N49" s="129">
        <f t="shared" si="9"/>
        <v>0</v>
      </c>
      <c r="O49" s="88" t="e">
        <f t="shared" si="9"/>
        <v>#NUM!</v>
      </c>
      <c r="P49" s="129">
        <f t="shared" si="9"/>
        <v>0</v>
      </c>
      <c r="Q49" s="88">
        <f t="shared" si="9"/>
        <v>2</v>
      </c>
      <c r="R49" s="129">
        <f t="shared" si="9"/>
        <v>-2.7777777777777776E-2</v>
      </c>
      <c r="S49" s="88" t="e">
        <f t="shared" si="9"/>
        <v>#NUM!</v>
      </c>
      <c r="T49" s="88" t="e">
        <f t="shared" si="9"/>
        <v>#NUM!</v>
      </c>
      <c r="U49" s="88" t="e">
        <f t="shared" si="9"/>
        <v>#NUM!</v>
      </c>
      <c r="V49" s="88" t="e">
        <f t="shared" si="9"/>
        <v>#NUM!</v>
      </c>
      <c r="W49" s="88" t="e">
        <f t="shared" si="9"/>
        <v>#NUM!</v>
      </c>
      <c r="X49" s="129">
        <f t="shared" si="9"/>
        <v>0</v>
      </c>
      <c r="Y49" s="81">
        <f t="shared" si="9"/>
        <v>3.3333333333333333E-2</v>
      </c>
      <c r="Z49" s="129">
        <f t="shared" si="9"/>
        <v>0</v>
      </c>
      <c r="AA49" s="88" t="e">
        <f t="shared" si="9"/>
        <v>#NUM!</v>
      </c>
      <c r="AB49" s="81">
        <f t="shared" si="9"/>
        <v>7.407407407407407E-2</v>
      </c>
      <c r="AC49" s="81">
        <f t="shared" si="9"/>
        <v>0.16666666666666666</v>
      </c>
      <c r="AD49" s="129">
        <f t="shared" si="9"/>
        <v>0</v>
      </c>
      <c r="AE49" s="129">
        <f t="shared" si="9"/>
        <v>0</v>
      </c>
      <c r="AF49" s="129">
        <f t="shared" si="9"/>
        <v>0</v>
      </c>
      <c r="AG49" s="88" t="e">
        <f t="shared" si="9"/>
        <v>#NUM!</v>
      </c>
      <c r="AH49" s="88" t="e">
        <f t="shared" si="9"/>
        <v>#NUM!</v>
      </c>
      <c r="AI49" s="88" t="e">
        <f t="shared" si="9"/>
        <v>#NUM!</v>
      </c>
      <c r="AJ49" s="88" t="e">
        <f t="shared" si="9"/>
        <v>#NUM!</v>
      </c>
      <c r="AK49" s="129">
        <f t="shared" si="9"/>
        <v>0</v>
      </c>
      <c r="AL49" s="129">
        <f t="shared" si="9"/>
        <v>0</v>
      </c>
      <c r="AM49" s="88" t="e">
        <f t="shared" si="9"/>
        <v>#NUM!</v>
      </c>
      <c r="AN49" s="129">
        <f t="shared" si="9"/>
        <v>0</v>
      </c>
      <c r="AO49" s="129">
        <f t="shared" si="9"/>
        <v>0</v>
      </c>
      <c r="AP49" s="88" t="e">
        <f t="shared" si="9"/>
        <v>#NUM!</v>
      </c>
      <c r="AQ49" s="129">
        <f t="shared" si="9"/>
        <v>0</v>
      </c>
      <c r="AR49" s="129">
        <f t="shared" si="9"/>
        <v>0</v>
      </c>
      <c r="AS49" s="88" t="e">
        <f t="shared" si="9"/>
        <v>#NUM!</v>
      </c>
      <c r="AT49" s="104">
        <f t="shared" si="9"/>
        <v>-0.14285714285714285</v>
      </c>
      <c r="AU49" s="129">
        <f t="shared" si="9"/>
        <v>0</v>
      </c>
      <c r="AV49" s="88" t="e">
        <f t="shared" si="9"/>
        <v>#NUM!</v>
      </c>
      <c r="AW49" s="104">
        <f t="shared" si="9"/>
        <v>-0.10714285714285714</v>
      </c>
      <c r="AX49" s="88" t="e">
        <f t="shared" si="9"/>
        <v>#NUM!</v>
      </c>
      <c r="AY49" s="104">
        <f t="shared" si="9"/>
        <v>-0.1111111111111111</v>
      </c>
      <c r="AZ49" s="81">
        <f t="shared" si="9"/>
        <v>0.2391304347826087</v>
      </c>
      <c r="BA49" s="129">
        <f t="shared" si="9"/>
        <v>0</v>
      </c>
      <c r="BB49" s="88" t="e">
        <f t="shared" si="9"/>
        <v>#NUM!</v>
      </c>
      <c r="BC49" s="81">
        <f t="shared" si="9"/>
        <v>0.125</v>
      </c>
      <c r="BD49" s="81">
        <f t="shared" si="9"/>
        <v>3.7037037037037035E-2</v>
      </c>
      <c r="BE49" s="104">
        <f t="shared" si="9"/>
        <v>-9.6774193548387094E-2</v>
      </c>
      <c r="BF49" s="104">
        <f t="shared" si="9"/>
        <v>-0.16666666666666666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4:W540"/>
  <sheetViews>
    <sheetView topLeftCell="A4" zoomScale="90" zoomScaleNormal="90" workbookViewId="0">
      <selection activeCell="I530" sqref="I530"/>
    </sheetView>
  </sheetViews>
  <sheetFormatPr baseColWidth="10" defaultColWidth="11.453125" defaultRowHeight="14.5" x14ac:dyDescent="0.35"/>
  <cols>
    <col min="1" max="1" width="39.7265625" bestFit="1" customWidth="1"/>
    <col min="2" max="2" width="22.7265625" bestFit="1" customWidth="1"/>
    <col min="3" max="3" width="13.453125" bestFit="1" customWidth="1"/>
    <col min="4" max="4" width="11" bestFit="1" customWidth="1"/>
    <col min="5" max="5" width="12.54296875" bestFit="1" customWidth="1"/>
    <col min="6" max="7" width="11.81640625" bestFit="1" customWidth="1"/>
    <col min="8" max="16" width="25" bestFit="1" customWidth="1"/>
    <col min="17" max="17" width="32.7265625" bestFit="1" customWidth="1"/>
    <col min="18" max="18" width="26.54296875" bestFit="1" customWidth="1"/>
    <col min="19" max="19" width="35.7265625" bestFit="1" customWidth="1"/>
    <col min="20" max="20" width="28.453125" bestFit="1" customWidth="1"/>
    <col min="21" max="21" width="28.54296875" bestFit="1" customWidth="1"/>
    <col min="22" max="22" width="27.81640625" bestFit="1" customWidth="1"/>
    <col min="23" max="23" width="37.453125" bestFit="1" customWidth="1"/>
    <col min="24" max="24" width="31.453125" bestFit="1" customWidth="1"/>
    <col min="25" max="25" width="32.81640625" bestFit="1" customWidth="1"/>
    <col min="26" max="26" width="29.26953125" bestFit="1" customWidth="1"/>
    <col min="27" max="27" width="35.1796875" bestFit="1" customWidth="1"/>
    <col min="28" max="28" width="40.453125" bestFit="1" customWidth="1"/>
    <col min="29" max="29" width="31.1796875" bestFit="1" customWidth="1"/>
    <col min="30" max="30" width="32.26953125" bestFit="1" customWidth="1"/>
    <col min="31" max="31" width="33.453125" bestFit="1" customWidth="1"/>
    <col min="32" max="32" width="32.7265625" bestFit="1" customWidth="1"/>
    <col min="33" max="33" width="33.453125" bestFit="1" customWidth="1"/>
    <col min="34" max="34" width="39.81640625" bestFit="1" customWidth="1"/>
    <col min="35" max="35" width="32.81640625" bestFit="1" customWidth="1"/>
    <col min="36" max="36" width="40.453125" bestFit="1" customWidth="1"/>
    <col min="37" max="37" width="34.26953125" bestFit="1" customWidth="1"/>
    <col min="38" max="38" width="37.453125" bestFit="1" customWidth="1"/>
    <col min="39" max="39" width="31.453125" bestFit="1" customWidth="1"/>
    <col min="40" max="40" width="40.453125" bestFit="1" customWidth="1"/>
    <col min="41" max="42" width="33.1796875" bestFit="1" customWidth="1"/>
    <col min="43" max="43" width="32.54296875" bestFit="1" customWidth="1"/>
    <col min="44" max="44" width="42.26953125" bestFit="1" customWidth="1"/>
    <col min="45" max="45" width="29.26953125" bestFit="1" customWidth="1"/>
    <col min="46" max="46" width="31.453125" bestFit="1" customWidth="1"/>
    <col min="47" max="47" width="29.26953125" bestFit="1" customWidth="1"/>
    <col min="48" max="48" width="31.453125" bestFit="1" customWidth="1"/>
    <col min="49" max="49" width="29.26953125" bestFit="1" customWidth="1"/>
    <col min="50" max="50" width="31.453125" bestFit="1" customWidth="1"/>
    <col min="51" max="51" width="29.26953125" bestFit="1" customWidth="1"/>
  </cols>
  <sheetData>
    <row r="4" spans="1:18" x14ac:dyDescent="0.35">
      <c r="A4" s="6" t="s">
        <v>1950</v>
      </c>
      <c r="B4" s="7"/>
      <c r="C4" s="7"/>
      <c r="D4" s="7"/>
      <c r="E4" s="7"/>
      <c r="F4" s="7"/>
      <c r="G4" s="7"/>
      <c r="H4" s="7"/>
      <c r="I4" s="7"/>
      <c r="J4" s="7"/>
      <c r="K4" s="8"/>
      <c r="L4" s="8"/>
      <c r="M4" s="9"/>
      <c r="N4" s="10"/>
      <c r="O4" s="10"/>
      <c r="P4" s="9"/>
      <c r="Q4" s="9"/>
      <c r="R4" s="9"/>
    </row>
    <row r="6" spans="1:18" x14ac:dyDescent="0.35">
      <c r="A6" s="15" t="s">
        <v>1951</v>
      </c>
      <c r="B6" s="16"/>
      <c r="C6" s="16"/>
      <c r="D6" s="16"/>
      <c r="E6" s="16"/>
      <c r="F6" s="17"/>
      <c r="G6" s="17"/>
      <c r="H6" s="17"/>
      <c r="I6" s="17"/>
      <c r="J6" s="17"/>
      <c r="K6" s="18"/>
      <c r="L6" s="18"/>
      <c r="M6" s="9"/>
      <c r="N6" s="10"/>
      <c r="O6" s="10"/>
      <c r="P6" s="9"/>
      <c r="Q6" s="9"/>
      <c r="R6" s="9"/>
    </row>
    <row r="7" spans="1:18" x14ac:dyDescent="0.35">
      <c r="A7" s="100"/>
      <c r="B7" s="17"/>
      <c r="C7" s="17"/>
      <c r="D7" s="17"/>
      <c r="E7" s="17"/>
      <c r="F7" s="17"/>
      <c r="G7" s="17"/>
      <c r="H7" s="17"/>
      <c r="I7" s="17"/>
      <c r="J7" s="17"/>
      <c r="K7" s="18"/>
      <c r="L7" s="18"/>
      <c r="M7" s="9"/>
      <c r="N7" s="10"/>
      <c r="O7" s="10"/>
      <c r="P7" s="9"/>
      <c r="Q7" s="9"/>
      <c r="R7" s="9"/>
    </row>
    <row r="8" spans="1:18" x14ac:dyDescent="0.35">
      <c r="A8" s="101" t="s">
        <v>1952</v>
      </c>
      <c r="B8" s="17"/>
      <c r="C8" s="17"/>
      <c r="D8" s="17"/>
      <c r="E8" s="17"/>
      <c r="F8" s="17"/>
      <c r="G8" s="17"/>
      <c r="H8" s="17"/>
      <c r="I8" s="17"/>
      <c r="J8" s="17"/>
      <c r="K8" s="18"/>
      <c r="L8" s="18"/>
      <c r="M8" s="9"/>
      <c r="N8" s="10"/>
      <c r="O8" s="10"/>
      <c r="P8" s="9"/>
      <c r="Q8" s="9"/>
      <c r="R8" s="9"/>
    </row>
    <row r="9" spans="1:18" x14ac:dyDescent="0.35">
      <c r="A9" s="19" t="s">
        <v>1953</v>
      </c>
      <c r="B9" s="19" t="s">
        <v>1710</v>
      </c>
    </row>
    <row r="10" spans="1:18" x14ac:dyDescent="0.35">
      <c r="A10" s="19" t="s">
        <v>1711</v>
      </c>
      <c r="B10" t="s">
        <v>1144</v>
      </c>
      <c r="C10" t="s">
        <v>1125</v>
      </c>
      <c r="D10" t="s">
        <v>1712</v>
      </c>
    </row>
    <row r="11" spans="1:18" x14ac:dyDescent="0.35">
      <c r="A11" s="20" t="s">
        <v>1213</v>
      </c>
      <c r="B11">
        <v>4</v>
      </c>
      <c r="D11">
        <v>4</v>
      </c>
    </row>
    <row r="12" spans="1:18" x14ac:dyDescent="0.35">
      <c r="A12" s="20" t="s">
        <v>1548</v>
      </c>
      <c r="B12">
        <v>3</v>
      </c>
      <c r="C12">
        <v>1</v>
      </c>
      <c r="D12">
        <v>4</v>
      </c>
    </row>
    <row r="13" spans="1:18" x14ac:dyDescent="0.35">
      <c r="A13" s="20" t="s">
        <v>1402</v>
      </c>
      <c r="B13">
        <v>4</v>
      </c>
      <c r="D13">
        <v>4</v>
      </c>
    </row>
    <row r="14" spans="1:18" x14ac:dyDescent="0.35">
      <c r="A14" s="20" t="s">
        <v>1491</v>
      </c>
      <c r="B14">
        <v>2</v>
      </c>
      <c r="D14">
        <v>2</v>
      </c>
    </row>
    <row r="15" spans="1:18" x14ac:dyDescent="0.35">
      <c r="A15" s="20" t="s">
        <v>1117</v>
      </c>
      <c r="B15">
        <v>6</v>
      </c>
      <c r="D15">
        <v>6</v>
      </c>
    </row>
    <row r="16" spans="1:18" x14ac:dyDescent="0.35">
      <c r="A16" s="20" t="s">
        <v>1712</v>
      </c>
      <c r="B16">
        <v>19</v>
      </c>
      <c r="C16">
        <v>1</v>
      </c>
      <c r="D16">
        <v>20</v>
      </c>
    </row>
    <row r="19" spans="1:5" x14ac:dyDescent="0.35">
      <c r="A19" s="11" t="s">
        <v>1954</v>
      </c>
    </row>
    <row r="20" spans="1:5" x14ac:dyDescent="0.35">
      <c r="A20" s="19" t="s">
        <v>1955</v>
      </c>
      <c r="B20" s="19" t="s">
        <v>1710</v>
      </c>
    </row>
    <row r="21" spans="1:5" x14ac:dyDescent="0.35">
      <c r="A21" s="19" t="s">
        <v>1711</v>
      </c>
      <c r="B21" t="s">
        <v>1144</v>
      </c>
      <c r="C21" t="s">
        <v>1322</v>
      </c>
      <c r="D21" t="s">
        <v>1125</v>
      </c>
      <c r="E21" t="s">
        <v>1712</v>
      </c>
    </row>
    <row r="22" spans="1:5" x14ac:dyDescent="0.35">
      <c r="A22" s="20" t="s">
        <v>1213</v>
      </c>
      <c r="B22">
        <v>4</v>
      </c>
      <c r="E22">
        <v>4</v>
      </c>
    </row>
    <row r="23" spans="1:5" x14ac:dyDescent="0.35">
      <c r="A23" s="20" t="s">
        <v>1548</v>
      </c>
      <c r="C23">
        <v>2</v>
      </c>
      <c r="E23">
        <v>2</v>
      </c>
    </row>
    <row r="24" spans="1:5" x14ac:dyDescent="0.35">
      <c r="A24" s="20" t="s">
        <v>1402</v>
      </c>
      <c r="B24">
        <v>1</v>
      </c>
      <c r="D24">
        <v>2</v>
      </c>
      <c r="E24">
        <v>3</v>
      </c>
    </row>
    <row r="25" spans="1:5" x14ac:dyDescent="0.35">
      <c r="A25" s="20" t="s">
        <v>1491</v>
      </c>
      <c r="C25">
        <v>1</v>
      </c>
      <c r="E25">
        <v>1</v>
      </c>
    </row>
    <row r="26" spans="1:5" x14ac:dyDescent="0.35">
      <c r="A26" s="20" t="s">
        <v>1117</v>
      </c>
      <c r="C26">
        <v>2</v>
      </c>
      <c r="D26">
        <v>1</v>
      </c>
      <c r="E26">
        <v>3</v>
      </c>
    </row>
    <row r="27" spans="1:5" x14ac:dyDescent="0.35">
      <c r="A27" s="20" t="s">
        <v>1712</v>
      </c>
      <c r="B27">
        <v>5</v>
      </c>
      <c r="C27">
        <v>5</v>
      </c>
      <c r="D27">
        <v>3</v>
      </c>
      <c r="E27">
        <v>13</v>
      </c>
    </row>
    <row r="28" spans="1:5" x14ac:dyDescent="0.35">
      <c r="B28" s="66"/>
      <c r="C28" s="66"/>
    </row>
    <row r="31" spans="1:5" x14ac:dyDescent="0.35">
      <c r="A31" s="11" t="s">
        <v>1956</v>
      </c>
    </row>
    <row r="32" spans="1:5" x14ac:dyDescent="0.35">
      <c r="A32" s="19" t="s">
        <v>1957</v>
      </c>
      <c r="B32" s="19" t="s">
        <v>1710</v>
      </c>
    </row>
    <row r="33" spans="1:5" x14ac:dyDescent="0.35">
      <c r="A33" s="19" t="s">
        <v>1711</v>
      </c>
      <c r="B33" t="s">
        <v>1144</v>
      </c>
      <c r="C33" t="s">
        <v>1125</v>
      </c>
      <c r="D33" t="s">
        <v>1712</v>
      </c>
    </row>
    <row r="34" spans="1:5" x14ac:dyDescent="0.35">
      <c r="A34" s="20" t="s">
        <v>1213</v>
      </c>
      <c r="B34">
        <v>4</v>
      </c>
      <c r="D34">
        <v>4</v>
      </c>
    </row>
    <row r="35" spans="1:5" x14ac:dyDescent="0.35">
      <c r="A35" s="20" t="s">
        <v>1548</v>
      </c>
      <c r="B35">
        <v>4</v>
      </c>
      <c r="D35">
        <v>4</v>
      </c>
    </row>
    <row r="36" spans="1:5" x14ac:dyDescent="0.35">
      <c r="A36" s="20" t="s">
        <v>1402</v>
      </c>
      <c r="B36">
        <v>2</v>
      </c>
      <c r="C36">
        <v>1</v>
      </c>
      <c r="D36">
        <v>3</v>
      </c>
    </row>
    <row r="37" spans="1:5" x14ac:dyDescent="0.35">
      <c r="A37" s="20" t="s">
        <v>1491</v>
      </c>
      <c r="B37">
        <v>4</v>
      </c>
      <c r="D37">
        <v>4</v>
      </c>
    </row>
    <row r="38" spans="1:5" x14ac:dyDescent="0.35">
      <c r="A38" s="20" t="s">
        <v>1117</v>
      </c>
      <c r="B38">
        <v>6</v>
      </c>
      <c r="D38">
        <v>6</v>
      </c>
    </row>
    <row r="39" spans="1:5" x14ac:dyDescent="0.35">
      <c r="A39" s="20" t="s">
        <v>1712</v>
      </c>
      <c r="B39">
        <v>20</v>
      </c>
      <c r="C39">
        <v>1</v>
      </c>
      <c r="D39">
        <v>21</v>
      </c>
    </row>
    <row r="40" spans="1:5" x14ac:dyDescent="0.35">
      <c r="C40" s="66"/>
      <c r="D40" s="66"/>
    </row>
    <row r="43" spans="1:5" x14ac:dyDescent="0.35">
      <c r="A43" s="15" t="s">
        <v>1958</v>
      </c>
      <c r="B43" s="16"/>
      <c r="C43" s="16"/>
      <c r="D43" s="16"/>
      <c r="E43" s="16"/>
    </row>
    <row r="45" spans="1:5" x14ac:dyDescent="0.35">
      <c r="A45" s="11" t="s">
        <v>1959</v>
      </c>
    </row>
    <row r="46" spans="1:5" x14ac:dyDescent="0.35">
      <c r="A46" s="19" t="s">
        <v>1960</v>
      </c>
      <c r="B46" s="19" t="s">
        <v>1710</v>
      </c>
    </row>
    <row r="47" spans="1:5" x14ac:dyDescent="0.35">
      <c r="A47" s="19" t="s">
        <v>1711</v>
      </c>
      <c r="B47" t="s">
        <v>1144</v>
      </c>
      <c r="C47" t="s">
        <v>1125</v>
      </c>
      <c r="D47" t="s">
        <v>1712</v>
      </c>
    </row>
    <row r="48" spans="1:5" x14ac:dyDescent="0.35">
      <c r="A48" s="20" t="s">
        <v>1213</v>
      </c>
      <c r="B48">
        <v>4</v>
      </c>
      <c r="D48">
        <v>4</v>
      </c>
    </row>
    <row r="49" spans="1:5" x14ac:dyDescent="0.35">
      <c r="A49" s="20" t="s">
        <v>1548</v>
      </c>
      <c r="B49">
        <v>3</v>
      </c>
      <c r="C49">
        <v>1</v>
      </c>
      <c r="D49">
        <v>4</v>
      </c>
    </row>
    <row r="50" spans="1:5" x14ac:dyDescent="0.35">
      <c r="A50" s="20" t="s">
        <v>1402</v>
      </c>
      <c r="B50">
        <v>7</v>
      </c>
      <c r="C50">
        <v>1</v>
      </c>
      <c r="D50">
        <v>8</v>
      </c>
    </row>
    <row r="51" spans="1:5" x14ac:dyDescent="0.35">
      <c r="A51" s="20" t="s">
        <v>1491</v>
      </c>
      <c r="B51">
        <v>4</v>
      </c>
      <c r="D51">
        <v>4</v>
      </c>
    </row>
    <row r="52" spans="1:5" x14ac:dyDescent="0.35">
      <c r="A52" s="20" t="s">
        <v>1117</v>
      </c>
      <c r="B52">
        <v>5</v>
      </c>
      <c r="D52">
        <v>5</v>
      </c>
    </row>
    <row r="53" spans="1:5" x14ac:dyDescent="0.35">
      <c r="A53" s="20" t="s">
        <v>1712</v>
      </c>
      <c r="B53">
        <v>23</v>
      </c>
      <c r="C53">
        <v>2</v>
      </c>
      <c r="D53">
        <v>25</v>
      </c>
    </row>
    <row r="56" spans="1:5" x14ac:dyDescent="0.35">
      <c r="A56" s="11" t="s">
        <v>1961</v>
      </c>
    </row>
    <row r="57" spans="1:5" x14ac:dyDescent="0.35">
      <c r="A57" s="19" t="s">
        <v>1962</v>
      </c>
      <c r="B57" s="19" t="s">
        <v>1710</v>
      </c>
    </row>
    <row r="58" spans="1:5" x14ac:dyDescent="0.35">
      <c r="A58" s="19" t="s">
        <v>1711</v>
      </c>
      <c r="B58" t="s">
        <v>1144</v>
      </c>
      <c r="C58" t="s">
        <v>1322</v>
      </c>
      <c r="D58" t="s">
        <v>1125</v>
      </c>
      <c r="E58" t="s">
        <v>1712</v>
      </c>
    </row>
    <row r="59" spans="1:5" x14ac:dyDescent="0.35">
      <c r="A59" s="20" t="s">
        <v>1213</v>
      </c>
      <c r="B59">
        <v>4</v>
      </c>
      <c r="E59">
        <v>4</v>
      </c>
    </row>
    <row r="60" spans="1:5" x14ac:dyDescent="0.35">
      <c r="A60" s="20" t="s">
        <v>1548</v>
      </c>
      <c r="C60">
        <v>1</v>
      </c>
      <c r="D60">
        <v>1</v>
      </c>
      <c r="E60">
        <v>2</v>
      </c>
    </row>
    <row r="61" spans="1:5" x14ac:dyDescent="0.35">
      <c r="A61" s="20" t="s">
        <v>1402</v>
      </c>
      <c r="B61">
        <v>4</v>
      </c>
      <c r="E61">
        <v>4</v>
      </c>
    </row>
    <row r="62" spans="1:5" x14ac:dyDescent="0.35">
      <c r="A62" s="20" t="s">
        <v>1491</v>
      </c>
      <c r="B62">
        <v>2</v>
      </c>
      <c r="E62">
        <v>2</v>
      </c>
    </row>
    <row r="63" spans="1:5" x14ac:dyDescent="0.35">
      <c r="A63" s="20" t="s">
        <v>1117</v>
      </c>
      <c r="B63">
        <v>4</v>
      </c>
      <c r="E63">
        <v>4</v>
      </c>
    </row>
    <row r="64" spans="1:5" x14ac:dyDescent="0.35">
      <c r="A64" s="20" t="s">
        <v>1712</v>
      </c>
      <c r="B64">
        <v>14</v>
      </c>
      <c r="C64">
        <v>1</v>
      </c>
      <c r="D64">
        <v>1</v>
      </c>
      <c r="E64">
        <v>16</v>
      </c>
    </row>
    <row r="67" spans="1:4" x14ac:dyDescent="0.35">
      <c r="A67" s="11" t="s">
        <v>1963</v>
      </c>
    </row>
    <row r="68" spans="1:4" x14ac:dyDescent="0.35">
      <c r="A68" s="19" t="s">
        <v>1964</v>
      </c>
      <c r="B68" s="19" t="s">
        <v>1710</v>
      </c>
    </row>
    <row r="69" spans="1:4" x14ac:dyDescent="0.35">
      <c r="A69" s="19" t="s">
        <v>1711</v>
      </c>
      <c r="B69" t="s">
        <v>1144</v>
      </c>
      <c r="C69" t="s">
        <v>1125</v>
      </c>
      <c r="D69" t="s">
        <v>1712</v>
      </c>
    </row>
    <row r="70" spans="1:4" x14ac:dyDescent="0.35">
      <c r="A70" s="20" t="s">
        <v>1213</v>
      </c>
      <c r="B70">
        <v>4</v>
      </c>
      <c r="D70">
        <v>4</v>
      </c>
    </row>
    <row r="71" spans="1:4" x14ac:dyDescent="0.35">
      <c r="A71" s="20" t="s">
        <v>1548</v>
      </c>
      <c r="B71">
        <v>3</v>
      </c>
      <c r="C71">
        <v>1</v>
      </c>
      <c r="D71">
        <v>4</v>
      </c>
    </row>
    <row r="72" spans="1:4" x14ac:dyDescent="0.35">
      <c r="A72" s="20" t="s">
        <v>1402</v>
      </c>
      <c r="B72">
        <v>1</v>
      </c>
      <c r="C72">
        <v>2</v>
      </c>
      <c r="D72">
        <v>3</v>
      </c>
    </row>
    <row r="73" spans="1:4" x14ac:dyDescent="0.35">
      <c r="A73" s="20" t="s">
        <v>1491</v>
      </c>
      <c r="B73">
        <v>3</v>
      </c>
      <c r="D73">
        <v>3</v>
      </c>
    </row>
    <row r="74" spans="1:4" x14ac:dyDescent="0.35">
      <c r="A74" s="20" t="s">
        <v>1117</v>
      </c>
      <c r="B74">
        <v>5</v>
      </c>
      <c r="D74">
        <v>5</v>
      </c>
    </row>
    <row r="75" spans="1:4" x14ac:dyDescent="0.35">
      <c r="A75" s="20" t="s">
        <v>1712</v>
      </c>
      <c r="B75">
        <v>16</v>
      </c>
      <c r="C75">
        <v>3</v>
      </c>
      <c r="D75">
        <v>19</v>
      </c>
    </row>
    <row r="78" spans="1:4" x14ac:dyDescent="0.35">
      <c r="A78" s="11" t="s">
        <v>1965</v>
      </c>
    </row>
    <row r="79" spans="1:4" x14ac:dyDescent="0.35">
      <c r="A79" s="19" t="s">
        <v>1966</v>
      </c>
      <c r="B79" s="19" t="s">
        <v>1710</v>
      </c>
    </row>
    <row r="80" spans="1:4" x14ac:dyDescent="0.35">
      <c r="A80" s="19" t="s">
        <v>1711</v>
      </c>
      <c r="B80" t="s">
        <v>1144</v>
      </c>
      <c r="C80" t="s">
        <v>1125</v>
      </c>
      <c r="D80" t="s">
        <v>1712</v>
      </c>
    </row>
    <row r="81" spans="1:5" x14ac:dyDescent="0.35">
      <c r="A81" s="20" t="s">
        <v>1213</v>
      </c>
      <c r="B81">
        <v>4</v>
      </c>
      <c r="D81">
        <v>4</v>
      </c>
    </row>
    <row r="82" spans="1:5" x14ac:dyDescent="0.35">
      <c r="A82" s="20" t="s">
        <v>1548</v>
      </c>
      <c r="B82">
        <v>3</v>
      </c>
      <c r="C82">
        <v>1</v>
      </c>
      <c r="D82">
        <v>4</v>
      </c>
    </row>
    <row r="83" spans="1:5" x14ac:dyDescent="0.35">
      <c r="A83" s="20" t="s">
        <v>1402</v>
      </c>
      <c r="B83">
        <v>5</v>
      </c>
      <c r="C83">
        <v>1</v>
      </c>
      <c r="D83">
        <v>6</v>
      </c>
    </row>
    <row r="84" spans="1:5" x14ac:dyDescent="0.35">
      <c r="A84" s="20" t="s">
        <v>1491</v>
      </c>
      <c r="B84">
        <v>3</v>
      </c>
      <c r="D84">
        <v>3</v>
      </c>
    </row>
    <row r="85" spans="1:5" x14ac:dyDescent="0.35">
      <c r="A85" s="20" t="s">
        <v>1117</v>
      </c>
      <c r="B85">
        <v>5</v>
      </c>
      <c r="D85">
        <v>5</v>
      </c>
    </row>
    <row r="86" spans="1:5" x14ac:dyDescent="0.35">
      <c r="A86" s="20" t="s">
        <v>1712</v>
      </c>
      <c r="B86">
        <v>20</v>
      </c>
      <c r="C86">
        <v>2</v>
      </c>
      <c r="D86">
        <v>22</v>
      </c>
    </row>
    <row r="87" spans="1:5" x14ac:dyDescent="0.35">
      <c r="D87" s="77"/>
    </row>
    <row r="89" spans="1:5" x14ac:dyDescent="0.35">
      <c r="A89" s="15" t="s">
        <v>1967</v>
      </c>
      <c r="B89" s="16"/>
      <c r="C89" s="16"/>
      <c r="D89" s="16"/>
      <c r="E89" s="16"/>
    </row>
    <row r="90" spans="1:5" x14ac:dyDescent="0.35">
      <c r="A90" s="11" t="s">
        <v>1968</v>
      </c>
    </row>
    <row r="91" spans="1:5" x14ac:dyDescent="0.35">
      <c r="A91" s="19" t="s">
        <v>1969</v>
      </c>
      <c r="B91" s="19" t="s">
        <v>1710</v>
      </c>
    </row>
    <row r="92" spans="1:5" x14ac:dyDescent="0.35">
      <c r="A92" s="19" t="s">
        <v>1711</v>
      </c>
      <c r="B92" t="s">
        <v>1144</v>
      </c>
      <c r="C92" t="s">
        <v>1322</v>
      </c>
      <c r="D92" t="s">
        <v>1125</v>
      </c>
      <c r="E92" t="s">
        <v>1712</v>
      </c>
    </row>
    <row r="93" spans="1:5" x14ac:dyDescent="0.35">
      <c r="A93" s="20" t="s">
        <v>1213</v>
      </c>
      <c r="B93">
        <v>4</v>
      </c>
      <c r="E93">
        <v>4</v>
      </c>
    </row>
    <row r="94" spans="1:5" x14ac:dyDescent="0.35">
      <c r="A94" s="20" t="s">
        <v>1548</v>
      </c>
      <c r="B94">
        <v>1</v>
      </c>
      <c r="C94">
        <v>2</v>
      </c>
      <c r="D94">
        <v>1</v>
      </c>
      <c r="E94">
        <v>4</v>
      </c>
    </row>
    <row r="95" spans="1:5" x14ac:dyDescent="0.35">
      <c r="A95" s="20" t="s">
        <v>1402</v>
      </c>
      <c r="B95">
        <v>3</v>
      </c>
      <c r="D95">
        <v>1</v>
      </c>
      <c r="E95">
        <v>4</v>
      </c>
    </row>
    <row r="96" spans="1:5" x14ac:dyDescent="0.35">
      <c r="A96" s="20" t="s">
        <v>1491</v>
      </c>
      <c r="B96">
        <v>3</v>
      </c>
      <c r="E96">
        <v>3</v>
      </c>
    </row>
    <row r="97" spans="1:5" x14ac:dyDescent="0.35">
      <c r="A97" s="20" t="s">
        <v>1117</v>
      </c>
      <c r="D97">
        <v>4</v>
      </c>
      <c r="E97">
        <v>4</v>
      </c>
    </row>
    <row r="98" spans="1:5" x14ac:dyDescent="0.35">
      <c r="A98" s="20" t="s">
        <v>1712</v>
      </c>
      <c r="B98">
        <v>11</v>
      </c>
      <c r="C98">
        <v>2</v>
      </c>
      <c r="D98">
        <v>6</v>
      </c>
      <c r="E98">
        <v>19</v>
      </c>
    </row>
    <row r="101" spans="1:5" x14ac:dyDescent="0.35">
      <c r="A101" s="11" t="s">
        <v>1970</v>
      </c>
    </row>
    <row r="102" spans="1:5" x14ac:dyDescent="0.35">
      <c r="A102" s="19" t="s">
        <v>1971</v>
      </c>
      <c r="B102" s="19" t="s">
        <v>1710</v>
      </c>
    </row>
    <row r="103" spans="1:5" x14ac:dyDescent="0.35">
      <c r="A103" s="19" t="s">
        <v>1711</v>
      </c>
      <c r="B103" t="s">
        <v>1144</v>
      </c>
      <c r="C103" t="s">
        <v>1322</v>
      </c>
      <c r="D103" t="s">
        <v>1125</v>
      </c>
      <c r="E103" t="s">
        <v>1712</v>
      </c>
    </row>
    <row r="104" spans="1:5" x14ac:dyDescent="0.35">
      <c r="A104" s="20" t="s">
        <v>1213</v>
      </c>
      <c r="B104">
        <v>5</v>
      </c>
      <c r="E104">
        <v>5</v>
      </c>
    </row>
    <row r="105" spans="1:5" x14ac:dyDescent="0.35">
      <c r="A105" s="20" t="s">
        <v>1548</v>
      </c>
      <c r="B105">
        <v>3</v>
      </c>
      <c r="C105">
        <v>1</v>
      </c>
      <c r="D105">
        <v>1</v>
      </c>
      <c r="E105">
        <v>5</v>
      </c>
    </row>
    <row r="106" spans="1:5" x14ac:dyDescent="0.35">
      <c r="A106" s="20" t="s">
        <v>1402</v>
      </c>
      <c r="D106">
        <v>4</v>
      </c>
      <c r="E106">
        <v>4</v>
      </c>
    </row>
    <row r="107" spans="1:5" x14ac:dyDescent="0.35">
      <c r="A107" s="20" t="s">
        <v>1491</v>
      </c>
      <c r="B107">
        <v>4</v>
      </c>
      <c r="E107">
        <v>4</v>
      </c>
    </row>
    <row r="108" spans="1:5" x14ac:dyDescent="0.35">
      <c r="A108" s="20" t="s">
        <v>1117</v>
      </c>
      <c r="D108">
        <v>4</v>
      </c>
      <c r="E108">
        <v>4</v>
      </c>
    </row>
    <row r="109" spans="1:5" x14ac:dyDescent="0.35">
      <c r="A109" s="20" t="s">
        <v>1712</v>
      </c>
      <c r="B109">
        <v>12</v>
      </c>
      <c r="C109">
        <v>1</v>
      </c>
      <c r="D109">
        <v>9</v>
      </c>
      <c r="E109">
        <v>22</v>
      </c>
    </row>
    <row r="112" spans="1:5" x14ac:dyDescent="0.35">
      <c r="A112" s="11" t="s">
        <v>1972</v>
      </c>
    </row>
    <row r="113" spans="1:5" x14ac:dyDescent="0.35">
      <c r="A113" s="19" t="s">
        <v>1973</v>
      </c>
      <c r="B113" s="19" t="s">
        <v>1710</v>
      </c>
    </row>
    <row r="114" spans="1:5" x14ac:dyDescent="0.35">
      <c r="A114" s="19" t="s">
        <v>1711</v>
      </c>
      <c r="B114" t="s">
        <v>1144</v>
      </c>
      <c r="C114" t="s">
        <v>1322</v>
      </c>
      <c r="D114" t="s">
        <v>1125</v>
      </c>
      <c r="E114" t="s">
        <v>1712</v>
      </c>
    </row>
    <row r="115" spans="1:5" x14ac:dyDescent="0.35">
      <c r="A115" s="20" t="s">
        <v>1213</v>
      </c>
      <c r="B115">
        <v>4</v>
      </c>
      <c r="E115">
        <v>4</v>
      </c>
    </row>
    <row r="116" spans="1:5" x14ac:dyDescent="0.35">
      <c r="A116" s="20" t="s">
        <v>1548</v>
      </c>
      <c r="B116">
        <v>1</v>
      </c>
      <c r="C116">
        <v>2</v>
      </c>
      <c r="E116">
        <v>3</v>
      </c>
    </row>
    <row r="117" spans="1:5" x14ac:dyDescent="0.35">
      <c r="A117" s="20" t="s">
        <v>1402</v>
      </c>
      <c r="B117">
        <v>1</v>
      </c>
      <c r="C117">
        <v>1</v>
      </c>
      <c r="D117">
        <v>2</v>
      </c>
      <c r="E117">
        <v>4</v>
      </c>
    </row>
    <row r="118" spans="1:5" x14ac:dyDescent="0.35">
      <c r="A118" s="20" t="s">
        <v>1491</v>
      </c>
      <c r="B118">
        <v>3</v>
      </c>
      <c r="E118">
        <v>3</v>
      </c>
    </row>
    <row r="119" spans="1:5" x14ac:dyDescent="0.35">
      <c r="A119" s="20" t="s">
        <v>1117</v>
      </c>
      <c r="D119">
        <v>5</v>
      </c>
      <c r="E119">
        <v>5</v>
      </c>
    </row>
    <row r="120" spans="1:5" x14ac:dyDescent="0.35">
      <c r="A120" s="20" t="s">
        <v>1712</v>
      </c>
      <c r="B120">
        <v>9</v>
      </c>
      <c r="C120">
        <v>3</v>
      </c>
      <c r="D120">
        <v>7</v>
      </c>
      <c r="E120">
        <v>19</v>
      </c>
    </row>
    <row r="123" spans="1:5" x14ac:dyDescent="0.35">
      <c r="A123" s="11" t="s">
        <v>1619</v>
      </c>
    </row>
    <row r="124" spans="1:5" x14ac:dyDescent="0.35">
      <c r="A124" s="19" t="s">
        <v>1974</v>
      </c>
      <c r="B124" s="19" t="s">
        <v>1710</v>
      </c>
    </row>
    <row r="125" spans="1:5" x14ac:dyDescent="0.35">
      <c r="A125" s="19" t="s">
        <v>1711</v>
      </c>
      <c r="B125" t="s">
        <v>1144</v>
      </c>
      <c r="C125" t="s">
        <v>1712</v>
      </c>
    </row>
    <row r="126" spans="1:5" x14ac:dyDescent="0.35">
      <c r="A126" s="20" t="s">
        <v>1213</v>
      </c>
      <c r="B126">
        <v>4</v>
      </c>
      <c r="C126">
        <v>4</v>
      </c>
    </row>
    <row r="127" spans="1:5" x14ac:dyDescent="0.35">
      <c r="A127" s="20" t="s">
        <v>1548</v>
      </c>
      <c r="B127">
        <v>4</v>
      </c>
      <c r="C127">
        <v>4</v>
      </c>
    </row>
    <row r="128" spans="1:5" x14ac:dyDescent="0.35">
      <c r="A128" s="20" t="s">
        <v>1402</v>
      </c>
      <c r="B128">
        <v>4</v>
      </c>
      <c r="C128">
        <v>4</v>
      </c>
    </row>
    <row r="129" spans="1:3" x14ac:dyDescent="0.35">
      <c r="A129" s="20" t="s">
        <v>1491</v>
      </c>
      <c r="B129">
        <v>3</v>
      </c>
      <c r="C129">
        <v>3</v>
      </c>
    </row>
    <row r="130" spans="1:3" x14ac:dyDescent="0.35">
      <c r="A130" s="20" t="s">
        <v>1117</v>
      </c>
      <c r="B130">
        <v>5</v>
      </c>
      <c r="C130">
        <v>5</v>
      </c>
    </row>
    <row r="131" spans="1:3" x14ac:dyDescent="0.35">
      <c r="A131" s="20" t="s">
        <v>1712</v>
      </c>
      <c r="B131">
        <v>20</v>
      </c>
      <c r="C131">
        <v>20</v>
      </c>
    </row>
    <row r="134" spans="1:3" x14ac:dyDescent="0.35">
      <c r="A134" s="11" t="s">
        <v>1620</v>
      </c>
    </row>
    <row r="135" spans="1:3" x14ac:dyDescent="0.35">
      <c r="A135" s="19" t="s">
        <v>1975</v>
      </c>
      <c r="B135" s="19" t="s">
        <v>1710</v>
      </c>
    </row>
    <row r="136" spans="1:3" x14ac:dyDescent="0.35">
      <c r="A136" s="19" t="s">
        <v>1711</v>
      </c>
      <c r="B136" t="s">
        <v>1144</v>
      </c>
      <c r="C136" t="s">
        <v>1712</v>
      </c>
    </row>
    <row r="137" spans="1:3" x14ac:dyDescent="0.35">
      <c r="A137" s="20" t="s">
        <v>1213</v>
      </c>
      <c r="B137">
        <v>4</v>
      </c>
      <c r="C137">
        <v>4</v>
      </c>
    </row>
    <row r="138" spans="1:3" x14ac:dyDescent="0.35">
      <c r="A138" s="20" t="s">
        <v>1548</v>
      </c>
      <c r="B138">
        <v>4</v>
      </c>
      <c r="C138">
        <v>4</v>
      </c>
    </row>
    <row r="139" spans="1:3" x14ac:dyDescent="0.35">
      <c r="A139" s="20" t="s">
        <v>1402</v>
      </c>
      <c r="B139">
        <v>4</v>
      </c>
      <c r="C139">
        <v>4</v>
      </c>
    </row>
    <row r="140" spans="1:3" x14ac:dyDescent="0.35">
      <c r="A140" s="20" t="s">
        <v>1491</v>
      </c>
      <c r="B140">
        <v>3</v>
      </c>
      <c r="C140">
        <v>3</v>
      </c>
    </row>
    <row r="141" spans="1:3" x14ac:dyDescent="0.35">
      <c r="A141" s="20" t="s">
        <v>1117</v>
      </c>
      <c r="B141">
        <v>5</v>
      </c>
      <c r="C141">
        <v>5</v>
      </c>
    </row>
    <row r="142" spans="1:3" x14ac:dyDescent="0.35">
      <c r="A142" s="20" t="s">
        <v>1712</v>
      </c>
      <c r="B142">
        <v>20</v>
      </c>
      <c r="C142">
        <v>20</v>
      </c>
    </row>
    <row r="145" spans="1:4" x14ac:dyDescent="0.35">
      <c r="A145" s="11" t="s">
        <v>1976</v>
      </c>
    </row>
    <row r="146" spans="1:4" x14ac:dyDescent="0.35">
      <c r="A146" s="19" t="s">
        <v>1977</v>
      </c>
      <c r="B146" s="19" t="s">
        <v>1710</v>
      </c>
    </row>
    <row r="147" spans="1:4" x14ac:dyDescent="0.35">
      <c r="A147" s="19" t="s">
        <v>1711</v>
      </c>
      <c r="B147" t="s">
        <v>1144</v>
      </c>
      <c r="C147" t="s">
        <v>1125</v>
      </c>
      <c r="D147" t="s">
        <v>1712</v>
      </c>
    </row>
    <row r="148" spans="1:4" x14ac:dyDescent="0.35">
      <c r="A148" s="20" t="s">
        <v>1213</v>
      </c>
      <c r="B148">
        <v>4</v>
      </c>
      <c r="D148">
        <v>4</v>
      </c>
    </row>
    <row r="149" spans="1:4" x14ac:dyDescent="0.35">
      <c r="A149" s="20" t="s">
        <v>1548</v>
      </c>
      <c r="B149">
        <v>4</v>
      </c>
      <c r="C149">
        <v>1</v>
      </c>
      <c r="D149">
        <v>5</v>
      </c>
    </row>
    <row r="150" spans="1:4" x14ac:dyDescent="0.35">
      <c r="A150" s="20" t="s">
        <v>1402</v>
      </c>
      <c r="B150">
        <v>4</v>
      </c>
      <c r="D150">
        <v>4</v>
      </c>
    </row>
    <row r="151" spans="1:4" x14ac:dyDescent="0.35">
      <c r="A151" s="20" t="s">
        <v>1491</v>
      </c>
      <c r="B151">
        <v>3</v>
      </c>
      <c r="D151">
        <v>3</v>
      </c>
    </row>
    <row r="152" spans="1:4" x14ac:dyDescent="0.35">
      <c r="A152" s="20" t="s">
        <v>1117</v>
      </c>
      <c r="B152">
        <v>5</v>
      </c>
      <c r="D152">
        <v>5</v>
      </c>
    </row>
    <row r="153" spans="1:4" x14ac:dyDescent="0.35">
      <c r="A153" s="20" t="s">
        <v>1712</v>
      </c>
      <c r="B153">
        <v>20</v>
      </c>
      <c r="C153">
        <v>1</v>
      </c>
      <c r="D153">
        <v>21</v>
      </c>
    </row>
    <row r="156" spans="1:4" x14ac:dyDescent="0.35">
      <c r="A156" s="11" t="s">
        <v>1622</v>
      </c>
    </row>
    <row r="157" spans="1:4" x14ac:dyDescent="0.35">
      <c r="A157" s="19" t="s">
        <v>1978</v>
      </c>
      <c r="B157" s="19" t="s">
        <v>1710</v>
      </c>
    </row>
    <row r="158" spans="1:4" x14ac:dyDescent="0.35">
      <c r="A158" s="19" t="s">
        <v>1711</v>
      </c>
      <c r="B158" t="s">
        <v>1144</v>
      </c>
      <c r="C158" t="s">
        <v>1712</v>
      </c>
    </row>
    <row r="159" spans="1:4" x14ac:dyDescent="0.35">
      <c r="A159" s="20" t="s">
        <v>1213</v>
      </c>
      <c r="B159">
        <v>4</v>
      </c>
      <c r="C159">
        <v>4</v>
      </c>
    </row>
    <row r="160" spans="1:4" x14ac:dyDescent="0.35">
      <c r="A160" s="20" t="s">
        <v>1548</v>
      </c>
      <c r="B160">
        <v>5</v>
      </c>
      <c r="C160">
        <v>5</v>
      </c>
    </row>
    <row r="161" spans="1:4" x14ac:dyDescent="0.35">
      <c r="A161" s="20" t="s">
        <v>1402</v>
      </c>
      <c r="B161">
        <v>4</v>
      </c>
      <c r="C161">
        <v>4</v>
      </c>
    </row>
    <row r="162" spans="1:4" x14ac:dyDescent="0.35">
      <c r="A162" s="20" t="s">
        <v>1491</v>
      </c>
      <c r="B162">
        <v>4</v>
      </c>
      <c r="C162">
        <v>4</v>
      </c>
    </row>
    <row r="163" spans="1:4" x14ac:dyDescent="0.35">
      <c r="A163" s="20" t="s">
        <v>1117</v>
      </c>
      <c r="B163">
        <v>5</v>
      </c>
      <c r="C163">
        <v>5</v>
      </c>
    </row>
    <row r="164" spans="1:4" x14ac:dyDescent="0.35">
      <c r="A164" s="20" t="s">
        <v>1712</v>
      </c>
      <c r="B164">
        <v>22</v>
      </c>
      <c r="C164">
        <v>22</v>
      </c>
    </row>
    <row r="167" spans="1:4" x14ac:dyDescent="0.35">
      <c r="A167" s="11" t="s">
        <v>1979</v>
      </c>
    </row>
    <row r="168" spans="1:4" x14ac:dyDescent="0.35">
      <c r="A168" s="19" t="s">
        <v>1980</v>
      </c>
      <c r="B168" s="19" t="s">
        <v>1710</v>
      </c>
    </row>
    <row r="169" spans="1:4" x14ac:dyDescent="0.35">
      <c r="A169" s="19" t="s">
        <v>1711</v>
      </c>
      <c r="B169" t="s">
        <v>1144</v>
      </c>
      <c r="C169" t="s">
        <v>1125</v>
      </c>
      <c r="D169" t="s">
        <v>1712</v>
      </c>
    </row>
    <row r="170" spans="1:4" x14ac:dyDescent="0.35">
      <c r="A170" s="20" t="s">
        <v>1213</v>
      </c>
      <c r="B170">
        <v>4</v>
      </c>
      <c r="D170">
        <v>4</v>
      </c>
    </row>
    <row r="171" spans="1:4" x14ac:dyDescent="0.35">
      <c r="A171" s="20" t="s">
        <v>1548</v>
      </c>
      <c r="B171">
        <v>3</v>
      </c>
      <c r="C171">
        <v>1</v>
      </c>
      <c r="D171">
        <v>4</v>
      </c>
    </row>
    <row r="172" spans="1:4" x14ac:dyDescent="0.35">
      <c r="A172" s="20" t="s">
        <v>1402</v>
      </c>
      <c r="B172">
        <v>3</v>
      </c>
      <c r="C172">
        <v>1</v>
      </c>
      <c r="D172">
        <v>4</v>
      </c>
    </row>
    <row r="173" spans="1:4" x14ac:dyDescent="0.35">
      <c r="A173" s="20" t="s">
        <v>1491</v>
      </c>
      <c r="B173">
        <v>3</v>
      </c>
      <c r="D173">
        <v>3</v>
      </c>
    </row>
    <row r="174" spans="1:4" x14ac:dyDescent="0.35">
      <c r="A174" s="20" t="s">
        <v>1117</v>
      </c>
      <c r="B174">
        <v>5</v>
      </c>
      <c r="D174">
        <v>5</v>
      </c>
    </row>
    <row r="175" spans="1:4" x14ac:dyDescent="0.35">
      <c r="A175" s="20" t="s">
        <v>1712</v>
      </c>
      <c r="B175">
        <v>18</v>
      </c>
      <c r="C175">
        <v>2</v>
      </c>
      <c r="D175">
        <v>20</v>
      </c>
    </row>
    <row r="178" spans="1:4" x14ac:dyDescent="0.35">
      <c r="A178" s="11" t="s">
        <v>1626</v>
      </c>
    </row>
    <row r="179" spans="1:4" x14ac:dyDescent="0.35">
      <c r="A179" s="19" t="s">
        <v>1981</v>
      </c>
      <c r="B179" s="19" t="s">
        <v>1710</v>
      </c>
    </row>
    <row r="180" spans="1:4" x14ac:dyDescent="0.35">
      <c r="A180" s="19" t="s">
        <v>1711</v>
      </c>
      <c r="B180" t="s">
        <v>1144</v>
      </c>
      <c r="C180" t="s">
        <v>1125</v>
      </c>
      <c r="D180" t="s">
        <v>1712</v>
      </c>
    </row>
    <row r="181" spans="1:4" x14ac:dyDescent="0.35">
      <c r="A181" s="20" t="s">
        <v>1213</v>
      </c>
      <c r="B181">
        <v>4</v>
      </c>
      <c r="D181">
        <v>4</v>
      </c>
    </row>
    <row r="182" spans="1:4" x14ac:dyDescent="0.35">
      <c r="A182" s="20" t="s">
        <v>1548</v>
      </c>
      <c r="B182">
        <v>3</v>
      </c>
      <c r="C182">
        <v>2</v>
      </c>
      <c r="D182">
        <v>5</v>
      </c>
    </row>
    <row r="183" spans="1:4" x14ac:dyDescent="0.35">
      <c r="A183" s="20" t="s">
        <v>1402</v>
      </c>
      <c r="B183">
        <v>4</v>
      </c>
      <c r="D183">
        <v>4</v>
      </c>
    </row>
    <row r="184" spans="1:4" x14ac:dyDescent="0.35">
      <c r="A184" s="20" t="s">
        <v>1491</v>
      </c>
      <c r="B184">
        <v>2</v>
      </c>
      <c r="D184">
        <v>2</v>
      </c>
    </row>
    <row r="185" spans="1:4" x14ac:dyDescent="0.35">
      <c r="A185" s="20" t="s">
        <v>1117</v>
      </c>
      <c r="B185">
        <v>6</v>
      </c>
      <c r="D185">
        <v>6</v>
      </c>
    </row>
    <row r="186" spans="1:4" x14ac:dyDescent="0.35">
      <c r="A186" s="20" t="s">
        <v>1712</v>
      </c>
      <c r="B186">
        <v>19</v>
      </c>
      <c r="C186">
        <v>2</v>
      </c>
      <c r="D186">
        <v>21</v>
      </c>
    </row>
    <row r="189" spans="1:4" x14ac:dyDescent="0.35">
      <c r="A189" s="11" t="s">
        <v>1982</v>
      </c>
    </row>
    <row r="190" spans="1:4" x14ac:dyDescent="0.35">
      <c r="A190" s="19" t="s">
        <v>1983</v>
      </c>
      <c r="B190" s="19" t="s">
        <v>1710</v>
      </c>
    </row>
    <row r="191" spans="1:4" x14ac:dyDescent="0.35">
      <c r="A191" s="19" t="s">
        <v>1711</v>
      </c>
      <c r="B191" t="s">
        <v>1144</v>
      </c>
      <c r="C191" t="s">
        <v>1125</v>
      </c>
      <c r="D191" t="s">
        <v>1712</v>
      </c>
    </row>
    <row r="192" spans="1:4" x14ac:dyDescent="0.35">
      <c r="A192" s="20" t="s">
        <v>1213</v>
      </c>
      <c r="B192">
        <v>4</v>
      </c>
      <c r="D192">
        <v>4</v>
      </c>
    </row>
    <row r="193" spans="1:4" x14ac:dyDescent="0.35">
      <c r="A193" s="20" t="s">
        <v>1548</v>
      </c>
      <c r="B193">
        <v>4</v>
      </c>
      <c r="D193">
        <v>4</v>
      </c>
    </row>
    <row r="194" spans="1:4" x14ac:dyDescent="0.35">
      <c r="A194" s="20" t="s">
        <v>1402</v>
      </c>
      <c r="B194">
        <v>4</v>
      </c>
      <c r="C194">
        <v>1</v>
      </c>
      <c r="D194">
        <v>5</v>
      </c>
    </row>
    <row r="195" spans="1:4" x14ac:dyDescent="0.35">
      <c r="A195" s="20" t="s">
        <v>1491</v>
      </c>
      <c r="B195">
        <v>2</v>
      </c>
      <c r="D195">
        <v>2</v>
      </c>
    </row>
    <row r="196" spans="1:4" x14ac:dyDescent="0.35">
      <c r="A196" s="20" t="s">
        <v>1117</v>
      </c>
      <c r="B196">
        <v>7</v>
      </c>
      <c r="D196">
        <v>7</v>
      </c>
    </row>
    <row r="197" spans="1:4" x14ac:dyDescent="0.35">
      <c r="A197" s="20" t="s">
        <v>1712</v>
      </c>
      <c r="B197">
        <v>21</v>
      </c>
      <c r="C197">
        <v>1</v>
      </c>
      <c r="D197">
        <v>22</v>
      </c>
    </row>
    <row r="200" spans="1:4" x14ac:dyDescent="0.35">
      <c r="A200" s="11" t="s">
        <v>1984</v>
      </c>
    </row>
    <row r="201" spans="1:4" x14ac:dyDescent="0.35">
      <c r="A201" s="19" t="s">
        <v>1985</v>
      </c>
      <c r="B201" s="19" t="s">
        <v>1710</v>
      </c>
    </row>
    <row r="202" spans="1:4" x14ac:dyDescent="0.35">
      <c r="A202" s="19" t="s">
        <v>1711</v>
      </c>
      <c r="B202" t="s">
        <v>1144</v>
      </c>
      <c r="C202" t="s">
        <v>1125</v>
      </c>
      <c r="D202" t="s">
        <v>1712</v>
      </c>
    </row>
    <row r="203" spans="1:4" x14ac:dyDescent="0.35">
      <c r="A203" s="20" t="s">
        <v>1213</v>
      </c>
      <c r="B203">
        <v>4</v>
      </c>
      <c r="D203">
        <v>4</v>
      </c>
    </row>
    <row r="204" spans="1:4" x14ac:dyDescent="0.35">
      <c r="A204" s="20" t="s">
        <v>1548</v>
      </c>
      <c r="B204">
        <v>3</v>
      </c>
      <c r="D204">
        <v>3</v>
      </c>
    </row>
    <row r="205" spans="1:4" x14ac:dyDescent="0.35">
      <c r="A205" s="20" t="s">
        <v>1402</v>
      </c>
      <c r="B205">
        <v>4</v>
      </c>
      <c r="C205">
        <v>1</v>
      </c>
      <c r="D205">
        <v>5</v>
      </c>
    </row>
    <row r="206" spans="1:4" x14ac:dyDescent="0.35">
      <c r="A206" s="20" t="s">
        <v>1491</v>
      </c>
      <c r="B206">
        <v>2</v>
      </c>
      <c r="D206">
        <v>2</v>
      </c>
    </row>
    <row r="207" spans="1:4" x14ac:dyDescent="0.35">
      <c r="A207" s="20" t="s">
        <v>1117</v>
      </c>
      <c r="B207">
        <v>5</v>
      </c>
      <c r="D207">
        <v>5</v>
      </c>
    </row>
    <row r="208" spans="1:4" x14ac:dyDescent="0.35">
      <c r="A208" s="20" t="s">
        <v>1712</v>
      </c>
      <c r="B208">
        <v>18</v>
      </c>
      <c r="C208">
        <v>1</v>
      </c>
      <c r="D208">
        <v>19</v>
      </c>
    </row>
    <row r="211" spans="1:5" x14ac:dyDescent="0.35">
      <c r="A211" s="11" t="s">
        <v>1629</v>
      </c>
    </row>
    <row r="212" spans="1:5" x14ac:dyDescent="0.35">
      <c r="A212" s="19" t="s">
        <v>1966</v>
      </c>
      <c r="B212" s="19" t="s">
        <v>1710</v>
      </c>
    </row>
    <row r="213" spans="1:5" x14ac:dyDescent="0.35">
      <c r="A213" s="19" t="s">
        <v>1711</v>
      </c>
      <c r="B213" t="s">
        <v>1144</v>
      </c>
      <c r="C213" t="s">
        <v>1125</v>
      </c>
      <c r="D213" t="s">
        <v>1712</v>
      </c>
    </row>
    <row r="214" spans="1:5" x14ac:dyDescent="0.35">
      <c r="A214" s="20" t="s">
        <v>1213</v>
      </c>
      <c r="B214">
        <v>4</v>
      </c>
      <c r="D214">
        <v>4</v>
      </c>
    </row>
    <row r="215" spans="1:5" x14ac:dyDescent="0.35">
      <c r="A215" s="20" t="s">
        <v>1548</v>
      </c>
      <c r="B215">
        <v>3</v>
      </c>
      <c r="C215">
        <v>1</v>
      </c>
      <c r="D215">
        <v>4</v>
      </c>
    </row>
    <row r="216" spans="1:5" x14ac:dyDescent="0.35">
      <c r="A216" s="20" t="s">
        <v>1402</v>
      </c>
      <c r="B216">
        <v>5</v>
      </c>
      <c r="C216">
        <v>1</v>
      </c>
      <c r="D216">
        <v>6</v>
      </c>
    </row>
    <row r="217" spans="1:5" x14ac:dyDescent="0.35">
      <c r="A217" s="20" t="s">
        <v>1491</v>
      </c>
      <c r="B217">
        <v>3</v>
      </c>
      <c r="D217">
        <v>3</v>
      </c>
    </row>
    <row r="218" spans="1:5" x14ac:dyDescent="0.35">
      <c r="A218" s="20" t="s">
        <v>1117</v>
      </c>
      <c r="B218">
        <v>5</v>
      </c>
      <c r="D218">
        <v>5</v>
      </c>
    </row>
    <row r="219" spans="1:5" x14ac:dyDescent="0.35">
      <c r="A219" s="20" t="s">
        <v>1712</v>
      </c>
      <c r="B219">
        <v>20</v>
      </c>
      <c r="C219">
        <v>2</v>
      </c>
      <c r="D219">
        <v>22</v>
      </c>
    </row>
    <row r="222" spans="1:5" x14ac:dyDescent="0.35">
      <c r="A222" s="11" t="s">
        <v>1630</v>
      </c>
    </row>
    <row r="223" spans="1:5" x14ac:dyDescent="0.35">
      <c r="A223" s="19" t="s">
        <v>1986</v>
      </c>
      <c r="B223" s="19" t="s">
        <v>1710</v>
      </c>
    </row>
    <row r="224" spans="1:5" x14ac:dyDescent="0.35">
      <c r="A224" s="19" t="s">
        <v>1711</v>
      </c>
      <c r="B224" t="s">
        <v>1144</v>
      </c>
      <c r="C224" t="s">
        <v>1322</v>
      </c>
      <c r="D224" t="s">
        <v>1125</v>
      </c>
      <c r="E224" t="s">
        <v>1712</v>
      </c>
    </row>
    <row r="225" spans="1:5" x14ac:dyDescent="0.35">
      <c r="A225" s="20" t="s">
        <v>1213</v>
      </c>
      <c r="B225">
        <v>4</v>
      </c>
      <c r="E225">
        <v>4</v>
      </c>
    </row>
    <row r="226" spans="1:5" x14ac:dyDescent="0.35">
      <c r="A226" s="20" t="s">
        <v>1548</v>
      </c>
      <c r="B226">
        <v>2</v>
      </c>
      <c r="C226">
        <v>1</v>
      </c>
      <c r="D226">
        <v>1</v>
      </c>
      <c r="E226">
        <v>4</v>
      </c>
    </row>
    <row r="227" spans="1:5" x14ac:dyDescent="0.35">
      <c r="A227" s="20" t="s">
        <v>1402</v>
      </c>
      <c r="B227">
        <v>5</v>
      </c>
      <c r="E227">
        <v>5</v>
      </c>
    </row>
    <row r="228" spans="1:5" x14ac:dyDescent="0.35">
      <c r="A228" s="20" t="s">
        <v>1491</v>
      </c>
      <c r="B228">
        <v>2</v>
      </c>
      <c r="E228">
        <v>2</v>
      </c>
    </row>
    <row r="229" spans="1:5" x14ac:dyDescent="0.35">
      <c r="A229" s="20" t="s">
        <v>1117</v>
      </c>
      <c r="B229">
        <v>6</v>
      </c>
      <c r="E229">
        <v>6</v>
      </c>
    </row>
    <row r="230" spans="1:5" x14ac:dyDescent="0.35">
      <c r="A230" s="20" t="s">
        <v>1712</v>
      </c>
      <c r="B230">
        <v>19</v>
      </c>
      <c r="C230">
        <v>1</v>
      </c>
      <c r="D230">
        <v>1</v>
      </c>
      <c r="E230">
        <v>21</v>
      </c>
    </row>
    <row r="233" spans="1:5" x14ac:dyDescent="0.35">
      <c r="A233" s="11" t="s">
        <v>1987</v>
      </c>
    </row>
    <row r="234" spans="1:5" x14ac:dyDescent="0.35">
      <c r="A234" s="19" t="s">
        <v>1988</v>
      </c>
      <c r="B234" s="19" t="s">
        <v>1710</v>
      </c>
    </row>
    <row r="235" spans="1:5" x14ac:dyDescent="0.35">
      <c r="A235" s="19" t="s">
        <v>1711</v>
      </c>
      <c r="B235" t="s">
        <v>1144</v>
      </c>
      <c r="C235" t="s">
        <v>1712</v>
      </c>
    </row>
    <row r="236" spans="1:5" x14ac:dyDescent="0.35">
      <c r="A236" s="20" t="s">
        <v>1213</v>
      </c>
      <c r="B236">
        <v>4</v>
      </c>
      <c r="C236">
        <v>4</v>
      </c>
    </row>
    <row r="237" spans="1:5" x14ac:dyDescent="0.35">
      <c r="A237" s="20" t="s">
        <v>1548</v>
      </c>
      <c r="B237">
        <v>3</v>
      </c>
      <c r="C237">
        <v>3</v>
      </c>
    </row>
    <row r="238" spans="1:5" x14ac:dyDescent="0.35">
      <c r="A238" s="20" t="s">
        <v>1402</v>
      </c>
      <c r="B238">
        <v>5</v>
      </c>
      <c r="C238">
        <v>5</v>
      </c>
    </row>
    <row r="239" spans="1:5" x14ac:dyDescent="0.35">
      <c r="A239" s="20" t="s">
        <v>1491</v>
      </c>
      <c r="B239">
        <v>3</v>
      </c>
      <c r="C239">
        <v>3</v>
      </c>
    </row>
    <row r="240" spans="1:5" x14ac:dyDescent="0.35">
      <c r="A240" s="20" t="s">
        <v>1117</v>
      </c>
      <c r="B240">
        <v>6</v>
      </c>
      <c r="C240">
        <v>6</v>
      </c>
    </row>
    <row r="241" spans="1:18" x14ac:dyDescent="0.35">
      <c r="A241" s="20" t="s">
        <v>1712</v>
      </c>
      <c r="B241">
        <v>21</v>
      </c>
      <c r="C241">
        <v>21</v>
      </c>
    </row>
    <row r="244" spans="1:18" x14ac:dyDescent="0.35">
      <c r="A244" s="11" t="s">
        <v>1989</v>
      </c>
    </row>
    <row r="245" spans="1:18" x14ac:dyDescent="0.35">
      <c r="A245" s="19" t="s">
        <v>1990</v>
      </c>
      <c r="B245" s="19" t="s">
        <v>1710</v>
      </c>
    </row>
    <row r="246" spans="1:18" x14ac:dyDescent="0.35">
      <c r="A246" s="19" t="s">
        <v>1711</v>
      </c>
      <c r="B246" t="s">
        <v>1144</v>
      </c>
      <c r="C246" t="s">
        <v>1125</v>
      </c>
      <c r="D246" t="s">
        <v>1712</v>
      </c>
    </row>
    <row r="247" spans="1:18" x14ac:dyDescent="0.35">
      <c r="A247" s="20" t="s">
        <v>1213</v>
      </c>
      <c r="B247">
        <v>4</v>
      </c>
      <c r="D247">
        <v>4</v>
      </c>
    </row>
    <row r="248" spans="1:18" x14ac:dyDescent="0.35">
      <c r="A248" s="20" t="s">
        <v>1548</v>
      </c>
      <c r="B248">
        <v>4</v>
      </c>
      <c r="D248">
        <v>4</v>
      </c>
    </row>
    <row r="249" spans="1:18" x14ac:dyDescent="0.35">
      <c r="A249" s="20" t="s">
        <v>1402</v>
      </c>
      <c r="B249">
        <v>4</v>
      </c>
      <c r="C249">
        <v>1</v>
      </c>
      <c r="D249">
        <v>5</v>
      </c>
    </row>
    <row r="250" spans="1:18" x14ac:dyDescent="0.35">
      <c r="A250" s="20" t="s">
        <v>1491</v>
      </c>
      <c r="B250">
        <v>1</v>
      </c>
      <c r="D250">
        <v>1</v>
      </c>
    </row>
    <row r="251" spans="1:18" x14ac:dyDescent="0.35">
      <c r="A251" s="20" t="s">
        <v>1117</v>
      </c>
      <c r="B251">
        <v>5</v>
      </c>
      <c r="D251">
        <v>5</v>
      </c>
    </row>
    <row r="252" spans="1:18" x14ac:dyDescent="0.35">
      <c r="A252" s="20" t="s">
        <v>1712</v>
      </c>
      <c r="B252">
        <v>18</v>
      </c>
      <c r="C252">
        <v>1</v>
      </c>
      <c r="D252">
        <v>19</v>
      </c>
    </row>
    <row r="256" spans="1:18" x14ac:dyDescent="0.35">
      <c r="A256" s="6" t="s">
        <v>1991</v>
      </c>
      <c r="B256" s="7"/>
      <c r="C256" s="7"/>
      <c r="D256" s="7"/>
      <c r="E256" s="7"/>
      <c r="F256" s="7"/>
      <c r="G256" s="7"/>
      <c r="H256" s="7"/>
      <c r="I256" s="7"/>
      <c r="J256" s="7"/>
      <c r="K256" s="8"/>
      <c r="L256" s="8"/>
      <c r="M256" s="9"/>
      <c r="N256" s="10"/>
      <c r="O256" s="10"/>
      <c r="P256" s="9"/>
      <c r="Q256" s="9"/>
      <c r="R256" s="9"/>
    </row>
    <row r="259" spans="1:23" x14ac:dyDescent="0.35">
      <c r="A259" s="68" t="s">
        <v>1992</v>
      </c>
      <c r="B259" s="99"/>
      <c r="C259" s="16"/>
      <c r="D259" s="16"/>
      <c r="E259" s="16"/>
    </row>
    <row r="261" spans="1:23" x14ac:dyDescent="0.35">
      <c r="A261" s="19" t="s">
        <v>1711</v>
      </c>
      <c r="B261" t="s">
        <v>1993</v>
      </c>
      <c r="C261" t="s">
        <v>1994</v>
      </c>
      <c r="D261" t="s">
        <v>1995</v>
      </c>
      <c r="E261" t="s">
        <v>1996</v>
      </c>
      <c r="F261" t="s">
        <v>1997</v>
      </c>
      <c r="G261" t="s">
        <v>1998</v>
      </c>
      <c r="H261" t="s">
        <v>1999</v>
      </c>
      <c r="I261" t="s">
        <v>2000</v>
      </c>
      <c r="J261" t="s">
        <v>2001</v>
      </c>
      <c r="K261" t="s">
        <v>2002</v>
      </c>
      <c r="L261" t="s">
        <v>2003</v>
      </c>
      <c r="M261" t="s">
        <v>2004</v>
      </c>
      <c r="N261" t="s">
        <v>2005</v>
      </c>
      <c r="O261" t="s">
        <v>2006</v>
      </c>
      <c r="P261" t="s">
        <v>2007</v>
      </c>
      <c r="Q261" t="s">
        <v>2008</v>
      </c>
      <c r="R261" t="s">
        <v>2009</v>
      </c>
      <c r="S261" t="s">
        <v>2010</v>
      </c>
      <c r="T261" t="s">
        <v>2011</v>
      </c>
      <c r="U261" t="s">
        <v>2012</v>
      </c>
      <c r="V261" t="s">
        <v>2013</v>
      </c>
      <c r="W261" t="s">
        <v>2014</v>
      </c>
    </row>
    <row r="262" spans="1:23" x14ac:dyDescent="0.35">
      <c r="A262" s="20" t="s">
        <v>1144</v>
      </c>
      <c r="B262">
        <v>3</v>
      </c>
      <c r="F262">
        <v>3</v>
      </c>
      <c r="G262">
        <v>3</v>
      </c>
      <c r="N262">
        <v>3</v>
      </c>
      <c r="O262">
        <v>3</v>
      </c>
    </row>
    <row r="263" spans="1:23" x14ac:dyDescent="0.35">
      <c r="A263" s="20" t="s">
        <v>1712</v>
      </c>
      <c r="B263">
        <v>3</v>
      </c>
      <c r="F263">
        <v>3</v>
      </c>
      <c r="G263">
        <v>3</v>
      </c>
      <c r="N263">
        <v>3</v>
      </c>
      <c r="O263">
        <v>3</v>
      </c>
    </row>
    <row r="265" spans="1:23" x14ac:dyDescent="0.35">
      <c r="A265" s="20"/>
    </row>
    <row r="266" spans="1:23" x14ac:dyDescent="0.35">
      <c r="A266" s="20"/>
    </row>
    <row r="267" spans="1:23" x14ac:dyDescent="0.35">
      <c r="A267" s="20"/>
    </row>
    <row r="268" spans="1:23" x14ac:dyDescent="0.35">
      <c r="A268" s="20"/>
    </row>
    <row r="269" spans="1:23" x14ac:dyDescent="0.35">
      <c r="A269" s="20"/>
    </row>
    <row r="270" spans="1:23" x14ac:dyDescent="0.35">
      <c r="A270" s="20"/>
    </row>
    <row r="271" spans="1:23" x14ac:dyDescent="0.35">
      <c r="A271" s="20"/>
    </row>
    <row r="274" spans="1:18" x14ac:dyDescent="0.35">
      <c r="A274" s="6" t="s">
        <v>2015</v>
      </c>
      <c r="B274" s="7"/>
      <c r="C274" s="7"/>
      <c r="D274" s="7"/>
      <c r="E274" s="7"/>
      <c r="F274" s="7"/>
      <c r="G274" s="7"/>
      <c r="H274" s="7"/>
      <c r="I274" s="7"/>
      <c r="J274" s="7"/>
      <c r="K274" s="8"/>
      <c r="L274" s="8"/>
      <c r="M274" s="9"/>
      <c r="N274" s="10"/>
      <c r="O274" s="10"/>
      <c r="P274" s="9"/>
      <c r="Q274" s="9"/>
      <c r="R274" s="9"/>
    </row>
    <row r="277" spans="1:18" x14ac:dyDescent="0.35">
      <c r="A277" s="68" t="s">
        <v>2016</v>
      </c>
      <c r="B277" s="68"/>
      <c r="C277" s="68"/>
      <c r="D277" s="68"/>
      <c r="E277" s="68"/>
      <c r="F277" s="68"/>
      <c r="G277" s="68"/>
      <c r="H277" s="68"/>
    </row>
    <row r="279" spans="1:18" x14ac:dyDescent="0.35">
      <c r="A279" t="s">
        <v>2017</v>
      </c>
    </row>
    <row r="280" spans="1:18" x14ac:dyDescent="0.35">
      <c r="A280" s="19" t="s">
        <v>1711</v>
      </c>
      <c r="B280" t="s">
        <v>2018</v>
      </c>
      <c r="C280" t="s">
        <v>2019</v>
      </c>
      <c r="D280" t="s">
        <v>2020</v>
      </c>
    </row>
    <row r="281" spans="1:18" x14ac:dyDescent="0.35">
      <c r="A281" s="20" t="s">
        <v>1213</v>
      </c>
      <c r="B281" s="27">
        <v>28.75</v>
      </c>
      <c r="C281" s="27">
        <v>26.25</v>
      </c>
      <c r="D281" s="27">
        <v>28.75</v>
      </c>
    </row>
    <row r="282" spans="1:18" x14ac:dyDescent="0.35">
      <c r="A282" s="20" t="s">
        <v>1548</v>
      </c>
      <c r="B282" s="27">
        <v>90</v>
      </c>
      <c r="C282" s="27"/>
      <c r="D282" s="27">
        <v>45</v>
      </c>
    </row>
    <row r="283" spans="1:18" x14ac:dyDescent="0.35">
      <c r="A283" s="20" t="s">
        <v>1402</v>
      </c>
      <c r="B283" s="27">
        <v>5.75</v>
      </c>
      <c r="C283" s="27">
        <v>32.333333333333336</v>
      </c>
      <c r="D283" s="27">
        <v>19.666666666666668</v>
      </c>
    </row>
    <row r="284" spans="1:18" x14ac:dyDescent="0.35">
      <c r="A284" s="20" t="s">
        <v>1491</v>
      </c>
      <c r="B284" s="27">
        <v>7</v>
      </c>
      <c r="C284" s="27"/>
      <c r="D284" s="27">
        <v>15</v>
      </c>
    </row>
    <row r="285" spans="1:18" x14ac:dyDescent="0.35">
      <c r="A285" s="20" t="s">
        <v>1117</v>
      </c>
      <c r="B285" s="27">
        <v>42.333333333333336</v>
      </c>
      <c r="C285" s="27">
        <v>90</v>
      </c>
      <c r="D285" s="27">
        <v>35</v>
      </c>
    </row>
    <row r="286" spans="1:18" x14ac:dyDescent="0.35">
      <c r="A286" s="20" t="s">
        <v>1712</v>
      </c>
      <c r="B286" s="27">
        <v>38.299999999999997</v>
      </c>
      <c r="C286" s="27">
        <v>36.5</v>
      </c>
      <c r="D286" s="27">
        <v>29.714285714285715</v>
      </c>
    </row>
    <row r="287" spans="1:18" x14ac:dyDescent="0.35">
      <c r="A287" s="149" t="s">
        <v>3784</v>
      </c>
      <c r="B287" s="150">
        <f>MEDIAN(GETPIVOTDATA("Moyenne de seau_stock",$A$280,"i_marche","marche_boussouma"),GETPIVOTDATA("Moyenne de seau_stock",$A$280,"i_marche","marche_dedougou"),GETPIVOTDATA("Moyenne de seau_stock",$A$280,"i_marche","marche_fada"),GETPIVOTDATA("Moyenne de seau_stock",$A$280,"i_marche","marche_gaoua"),GETPIVOTDATA("Moyenne de seau_stock",$A$280,"i_marche","marche_ouahigouya"))</f>
        <v>28.75</v>
      </c>
      <c r="C287" s="150">
        <f>MEDIAN(GETPIVOTDATA("Moyenne de bidon_stock",$A$280,"i_marche","marche_boussouma"),GETPIVOTDATA("Moyenne de bidon_stock",$A$280,"i_marche","marche_fada"),GETPIVOTDATA("Moyenne de bidon_stock",$A$280,"i_marche","marche_ouahigouya"))</f>
        <v>32.333333333333336</v>
      </c>
      <c r="D287" s="150">
        <f>MEDIAN(GETPIVOTDATA("Moyenne de savon400gr_stock",$A$280,"i_marche","marche_boussouma"),GETPIVOTDATA("Moyenne de savon400gr_stock",$A$280,"i_marche","marche_dedougou"),GETPIVOTDATA("Moyenne de savon400gr_stock",$A$280,"i_marche","marche_fada"),GETPIVOTDATA("Moyenne de savon400gr_stock",$A$280,"i_marche","marche_gaoua"),GETPIVOTDATA("Moyenne de savon400gr_stock",$A$280,"i_marche","marche_ouahigouya"))</f>
        <v>28.75</v>
      </c>
    </row>
    <row r="289" spans="1:7" x14ac:dyDescent="0.35">
      <c r="A289" s="20" t="s">
        <v>2021</v>
      </c>
    </row>
    <row r="290" spans="1:7" x14ac:dyDescent="0.35">
      <c r="A290" s="19" t="s">
        <v>2022</v>
      </c>
      <c r="B290" s="19" t="s">
        <v>1710</v>
      </c>
    </row>
    <row r="291" spans="1:7" x14ac:dyDescent="0.35">
      <c r="A291" s="19" t="s">
        <v>1711</v>
      </c>
      <c r="B291" t="s">
        <v>1192</v>
      </c>
      <c r="C291" t="s">
        <v>1126</v>
      </c>
      <c r="D291" t="s">
        <v>1166</v>
      </c>
      <c r="E291" t="s">
        <v>1161</v>
      </c>
      <c r="F291" t="s">
        <v>1155</v>
      </c>
      <c r="G291" t="s">
        <v>1712</v>
      </c>
    </row>
    <row r="292" spans="1:7" x14ac:dyDescent="0.35">
      <c r="A292" s="20" t="s">
        <v>1213</v>
      </c>
      <c r="B292" s="27"/>
      <c r="C292" s="27"/>
      <c r="D292" s="27"/>
      <c r="E292" s="27">
        <v>3</v>
      </c>
      <c r="F292" s="27">
        <v>1</v>
      </c>
      <c r="G292" s="27">
        <v>4</v>
      </c>
    </row>
    <row r="293" spans="1:7" x14ac:dyDescent="0.35">
      <c r="A293" s="20" t="s">
        <v>1548</v>
      </c>
      <c r="B293" s="27"/>
      <c r="C293" s="27"/>
      <c r="D293" s="27">
        <v>1</v>
      </c>
      <c r="E293" s="27">
        <v>3</v>
      </c>
      <c r="F293" s="27"/>
      <c r="G293" s="27">
        <v>4</v>
      </c>
    </row>
    <row r="294" spans="1:7" x14ac:dyDescent="0.35">
      <c r="A294" s="20" t="s">
        <v>1402</v>
      </c>
      <c r="B294" s="27">
        <v>1</v>
      </c>
      <c r="C294" s="27"/>
      <c r="D294" s="27"/>
      <c r="E294" s="27">
        <v>3</v>
      </c>
      <c r="F294" s="27"/>
      <c r="G294" s="27">
        <v>4</v>
      </c>
    </row>
    <row r="295" spans="1:7" x14ac:dyDescent="0.35">
      <c r="A295" s="20" t="s">
        <v>1491</v>
      </c>
      <c r="B295" s="27"/>
      <c r="C295" s="27"/>
      <c r="D295" s="27"/>
      <c r="E295" s="27">
        <v>2</v>
      </c>
      <c r="F295" s="27"/>
      <c r="G295" s="27">
        <v>2</v>
      </c>
    </row>
    <row r="296" spans="1:7" x14ac:dyDescent="0.35">
      <c r="A296" s="20" t="s">
        <v>1117</v>
      </c>
      <c r="B296" s="27"/>
      <c r="C296" s="27">
        <v>1</v>
      </c>
      <c r="D296" s="27">
        <v>2</v>
      </c>
      <c r="E296" s="27">
        <v>3</v>
      </c>
      <c r="F296" s="27"/>
      <c r="G296" s="27">
        <v>6</v>
      </c>
    </row>
    <row r="297" spans="1:7" x14ac:dyDescent="0.35">
      <c r="A297" s="20" t="s">
        <v>1712</v>
      </c>
      <c r="B297" s="27">
        <v>1</v>
      </c>
      <c r="C297" s="27">
        <v>1</v>
      </c>
      <c r="D297" s="27">
        <v>3</v>
      </c>
      <c r="E297" s="27">
        <v>14</v>
      </c>
      <c r="F297" s="27">
        <v>1</v>
      </c>
      <c r="G297" s="27">
        <v>20</v>
      </c>
    </row>
    <row r="301" spans="1:7" x14ac:dyDescent="0.35">
      <c r="A301" t="s">
        <v>2023</v>
      </c>
    </row>
    <row r="302" spans="1:7" x14ac:dyDescent="0.35">
      <c r="A302" s="19" t="s">
        <v>2024</v>
      </c>
      <c r="B302" s="19" t="s">
        <v>1710</v>
      </c>
    </row>
    <row r="303" spans="1:7" x14ac:dyDescent="0.35">
      <c r="A303" s="19" t="s">
        <v>1711</v>
      </c>
      <c r="B303" t="s">
        <v>1192</v>
      </c>
      <c r="C303" t="s">
        <v>1161</v>
      </c>
      <c r="D303" t="s">
        <v>1155</v>
      </c>
      <c r="E303" t="s">
        <v>1218</v>
      </c>
      <c r="F303" t="s">
        <v>1712</v>
      </c>
    </row>
    <row r="304" spans="1:7" x14ac:dyDescent="0.35">
      <c r="A304" s="20" t="s">
        <v>1213</v>
      </c>
      <c r="B304" s="27"/>
      <c r="C304" s="27">
        <v>2</v>
      </c>
      <c r="D304" s="27">
        <v>1</v>
      </c>
      <c r="E304" s="27">
        <v>1</v>
      </c>
      <c r="F304" s="27">
        <v>4</v>
      </c>
    </row>
    <row r="305" spans="1:6" x14ac:dyDescent="0.35">
      <c r="A305" s="20" t="s">
        <v>1402</v>
      </c>
      <c r="B305" s="27"/>
      <c r="C305" s="27">
        <v>3</v>
      </c>
      <c r="D305" s="27"/>
      <c r="E305" s="27"/>
      <c r="F305" s="27">
        <v>3</v>
      </c>
    </row>
    <row r="306" spans="1:6" x14ac:dyDescent="0.35">
      <c r="A306" s="20" t="s">
        <v>1117</v>
      </c>
      <c r="B306" s="27">
        <v>1</v>
      </c>
      <c r="C306" s="27"/>
      <c r="D306" s="27"/>
      <c r="E306" s="27"/>
      <c r="F306" s="27">
        <v>1</v>
      </c>
    </row>
    <row r="307" spans="1:6" x14ac:dyDescent="0.35">
      <c r="A307" s="20" t="s">
        <v>1712</v>
      </c>
      <c r="B307" s="27">
        <v>1</v>
      </c>
      <c r="C307" s="27">
        <v>5</v>
      </c>
      <c r="D307" s="27">
        <v>1</v>
      </c>
      <c r="E307" s="27">
        <v>1</v>
      </c>
      <c r="F307" s="27">
        <v>8</v>
      </c>
    </row>
    <row r="311" spans="1:6" x14ac:dyDescent="0.35">
      <c r="A311" t="s">
        <v>2025</v>
      </c>
    </row>
    <row r="312" spans="1:6" x14ac:dyDescent="0.35">
      <c r="A312" s="19" t="s">
        <v>2026</v>
      </c>
      <c r="B312" s="19" t="s">
        <v>1710</v>
      </c>
    </row>
    <row r="313" spans="1:6" x14ac:dyDescent="0.35">
      <c r="A313" s="19" t="s">
        <v>1711</v>
      </c>
      <c r="B313" t="s">
        <v>1192</v>
      </c>
      <c r="C313" t="s">
        <v>1126</v>
      </c>
      <c r="D313" t="s">
        <v>1166</v>
      </c>
      <c r="E313" t="s">
        <v>1161</v>
      </c>
      <c r="F313" t="s">
        <v>1712</v>
      </c>
    </row>
    <row r="314" spans="1:6" x14ac:dyDescent="0.35">
      <c r="A314" s="20" t="s">
        <v>1213</v>
      </c>
      <c r="B314" s="27"/>
      <c r="C314" s="27">
        <v>2</v>
      </c>
      <c r="D314" s="27"/>
      <c r="E314" s="27">
        <v>2</v>
      </c>
      <c r="F314" s="27">
        <v>4</v>
      </c>
    </row>
    <row r="315" spans="1:6" x14ac:dyDescent="0.35">
      <c r="A315" s="20" t="s">
        <v>1548</v>
      </c>
      <c r="B315" s="27"/>
      <c r="C315" s="27"/>
      <c r="D315" s="27">
        <v>4</v>
      </c>
      <c r="E315" s="27"/>
      <c r="F315" s="27">
        <v>4</v>
      </c>
    </row>
    <row r="316" spans="1:6" x14ac:dyDescent="0.35">
      <c r="A316" s="20" t="s">
        <v>1402</v>
      </c>
      <c r="B316" s="27">
        <v>1</v>
      </c>
      <c r="C316" s="27"/>
      <c r="D316" s="27"/>
      <c r="E316" s="27">
        <v>2</v>
      </c>
      <c r="F316" s="27">
        <v>3</v>
      </c>
    </row>
    <row r="317" spans="1:6" x14ac:dyDescent="0.35">
      <c r="A317" s="20" t="s">
        <v>1491</v>
      </c>
      <c r="B317" s="27"/>
      <c r="C317" s="27"/>
      <c r="D317" s="27"/>
      <c r="E317" s="27">
        <v>4</v>
      </c>
      <c r="F317" s="27">
        <v>4</v>
      </c>
    </row>
    <row r="318" spans="1:6" x14ac:dyDescent="0.35">
      <c r="A318" s="20" t="s">
        <v>1117</v>
      </c>
      <c r="B318" s="27"/>
      <c r="C318" s="27">
        <v>3</v>
      </c>
      <c r="D318" s="27">
        <v>2</v>
      </c>
      <c r="E318" s="27">
        <v>1</v>
      </c>
      <c r="F318" s="27">
        <v>6</v>
      </c>
    </row>
    <row r="319" spans="1:6" x14ac:dyDescent="0.35">
      <c r="A319" s="20" t="s">
        <v>1712</v>
      </c>
      <c r="B319" s="27">
        <v>1</v>
      </c>
      <c r="C319" s="27">
        <v>5</v>
      </c>
      <c r="D319" s="27">
        <v>6</v>
      </c>
      <c r="E319" s="27">
        <v>9</v>
      </c>
      <c r="F319" s="27">
        <v>21</v>
      </c>
    </row>
    <row r="320" spans="1:6" x14ac:dyDescent="0.35">
      <c r="A320" s="20"/>
      <c r="B320" s="27"/>
      <c r="C320" s="27"/>
      <c r="D320" s="27"/>
      <c r="E320" s="27"/>
      <c r="F320" s="27"/>
    </row>
    <row r="321" spans="1:8" x14ac:dyDescent="0.35">
      <c r="A321" s="20"/>
      <c r="B321" s="27"/>
      <c r="C321" s="27"/>
      <c r="D321" s="27"/>
      <c r="E321" s="27"/>
      <c r="F321" s="27"/>
    </row>
    <row r="322" spans="1:8" x14ac:dyDescent="0.35">
      <c r="A322" s="20"/>
      <c r="B322" s="27"/>
      <c r="C322" s="27"/>
      <c r="D322" s="27"/>
      <c r="E322" s="27"/>
      <c r="F322" s="27"/>
    </row>
    <row r="324" spans="1:8" x14ac:dyDescent="0.35">
      <c r="A324" s="68" t="s">
        <v>2027</v>
      </c>
      <c r="B324" s="68"/>
      <c r="C324" s="68"/>
      <c r="D324" s="68"/>
      <c r="E324" s="68"/>
      <c r="F324" s="68"/>
      <c r="G324" s="68"/>
      <c r="H324" s="68"/>
    </row>
    <row r="326" spans="1:8" x14ac:dyDescent="0.35">
      <c r="A326" t="s">
        <v>2017</v>
      </c>
    </row>
    <row r="327" spans="1:8" x14ac:dyDescent="0.35">
      <c r="A327" s="19" t="s">
        <v>1711</v>
      </c>
      <c r="B327" t="s">
        <v>2028</v>
      </c>
      <c r="C327" t="s">
        <v>2029</v>
      </c>
      <c r="D327" t="s">
        <v>2030</v>
      </c>
      <c r="E327" t="s">
        <v>2031</v>
      </c>
    </row>
    <row r="328" spans="1:8" x14ac:dyDescent="0.35">
      <c r="A328" s="20" t="s">
        <v>1213</v>
      </c>
      <c r="B328" s="27">
        <v>33.75</v>
      </c>
      <c r="C328" s="27">
        <v>40</v>
      </c>
      <c r="D328" s="27">
        <v>61.25</v>
      </c>
      <c r="E328" s="27">
        <v>42.5</v>
      </c>
    </row>
    <row r="329" spans="1:8" x14ac:dyDescent="0.35">
      <c r="A329" s="20" t="s">
        <v>1548</v>
      </c>
      <c r="B329" s="27">
        <v>75</v>
      </c>
      <c r="C329" s="27">
        <v>30</v>
      </c>
      <c r="D329" s="27">
        <v>180</v>
      </c>
      <c r="E329" s="27">
        <v>157.5</v>
      </c>
    </row>
    <row r="330" spans="1:8" x14ac:dyDescent="0.35">
      <c r="A330" s="20" t="s">
        <v>1402</v>
      </c>
      <c r="B330" s="27">
        <v>14.625</v>
      </c>
      <c r="C330" s="27">
        <v>19</v>
      </c>
      <c r="D330" s="27">
        <v>8</v>
      </c>
      <c r="E330" s="27">
        <v>11.5</v>
      </c>
    </row>
    <row r="331" spans="1:8" x14ac:dyDescent="0.35">
      <c r="A331" s="20" t="s">
        <v>1491</v>
      </c>
      <c r="B331" s="27">
        <v>19.75</v>
      </c>
      <c r="C331" s="27">
        <v>7.5</v>
      </c>
      <c r="D331" s="27">
        <v>22</v>
      </c>
      <c r="E331" s="27">
        <v>18.666666666666668</v>
      </c>
    </row>
    <row r="332" spans="1:8" x14ac:dyDescent="0.35">
      <c r="A332" s="20" t="s">
        <v>1117</v>
      </c>
      <c r="B332" s="27">
        <v>42</v>
      </c>
      <c r="C332" s="27">
        <v>60</v>
      </c>
      <c r="D332" s="27">
        <v>60</v>
      </c>
      <c r="E332" s="27">
        <v>66</v>
      </c>
    </row>
    <row r="333" spans="1:8" x14ac:dyDescent="0.35">
      <c r="A333" s="20" t="s">
        <v>1712</v>
      </c>
      <c r="B333" s="27">
        <v>33.64</v>
      </c>
      <c r="C333" s="27">
        <v>34.733333333333334</v>
      </c>
      <c r="D333" s="27">
        <v>71.315789473684205</v>
      </c>
      <c r="E333" s="27">
        <v>57.045454545454547</v>
      </c>
    </row>
    <row r="334" spans="1:8" x14ac:dyDescent="0.35">
      <c r="A334" s="149" t="s">
        <v>3785</v>
      </c>
      <c r="B334" s="150">
        <f>MEDIAN(GETPIVOTDATA("Moyenne de bache_stock",$A$327,"i_marche","marche_boussouma"),GETPIVOTDATA("Moyenne de bache_stock",$A$327,"i_marche","marche_dedougou"),GETPIVOTDATA("Moyenne de bache_stock",$A$327,"i_marche","marche_fada"),GETPIVOTDATA("Moyenne de bache_stock",$A$327,"i_marche","marche_gaoua"),GETPIVOTDATA("Moyenne de bache_stock",$A$327,"i_marche","marche_ouahigouya"))</f>
        <v>33.75</v>
      </c>
      <c r="C334" s="150">
        <f>MEDIAN(GETPIVOTDATA("Moyenne de corde_stock",$A$327,"i_marche","marche_boussouma"),GETPIVOTDATA("Moyenne de corde_stock",$A$327,"i_marche","marche_dedougou"),GETPIVOTDATA("Moyenne de corde_stock",$A$327,"i_marche","marche_fada"),GETPIVOTDATA("Moyenne de corde_stock",$A$327,"i_marche","marche_gaoua"),GETPIVOTDATA("Moyenne de corde_stock",$A$327,"i_marche","marche_ouahigouya"))</f>
        <v>30</v>
      </c>
      <c r="D334" s="150">
        <f>MEDIAN(GETPIVOTDATA("Moyenne de tenaille_stock",$A$327,"i_marche","marche_boussouma"),GETPIVOTDATA("Moyenne de tenaille_stock",$A$327,"i_marche","marche_dedougou"),,GETPIVOTDATA("Moyenne de tenaille_stock",$A$327,"i_marche","marche_fada"),GETPIVOTDATA("Moyenne de tenaille_stock",$A$327,"i_marche","marche_gaoua"),GETPIVOTDATA("Moyenne de tenaille_stock",$A$327,"i_marche","marche_ouahigouya"))</f>
        <v>41</v>
      </c>
      <c r="E334" s="150">
        <f>MEDIAN(GETPIVOTDATA("Moyenne de pelle_stock",$A$327,"i_marche","marche_boussouma"),GETPIVOTDATA("Moyenne de pelle_stock",$A$327,"i_marche","marche_dedougou"),GETPIVOTDATA("Moyenne de pelle_stock",$A$327,"i_marche","marche_fada"),GETPIVOTDATA("Moyenne de pelle_stock",$A$327,"i_marche","marche_gaoua"),GETPIVOTDATA("Moyenne de pelle_stock",$A$327,"i_marche","marche_ouahigouya"))</f>
        <v>42.5</v>
      </c>
    </row>
    <row r="336" spans="1:8" x14ac:dyDescent="0.35">
      <c r="A336" t="s">
        <v>2032</v>
      </c>
    </row>
    <row r="337" spans="1:8" x14ac:dyDescent="0.35">
      <c r="A337" s="19" t="s">
        <v>2033</v>
      </c>
      <c r="B337" s="19" t="s">
        <v>1710</v>
      </c>
    </row>
    <row r="338" spans="1:8" x14ac:dyDescent="0.35">
      <c r="A338" s="19" t="s">
        <v>1711</v>
      </c>
      <c r="B338" t="s">
        <v>1192</v>
      </c>
      <c r="C338" t="s">
        <v>1126</v>
      </c>
      <c r="D338" t="s">
        <v>1166</v>
      </c>
      <c r="E338" t="s">
        <v>1161</v>
      </c>
      <c r="F338" t="s">
        <v>1155</v>
      </c>
      <c r="G338" t="s">
        <v>1218</v>
      </c>
      <c r="H338" t="s">
        <v>1712</v>
      </c>
    </row>
    <row r="339" spans="1:8" x14ac:dyDescent="0.35">
      <c r="A339" s="20" t="s">
        <v>1213</v>
      </c>
      <c r="B339" s="27"/>
      <c r="C339" s="27"/>
      <c r="D339" s="27"/>
      <c r="E339" s="27">
        <v>3</v>
      </c>
      <c r="F339" s="27">
        <v>1</v>
      </c>
      <c r="G339" s="27"/>
      <c r="H339" s="27">
        <v>4</v>
      </c>
    </row>
    <row r="340" spans="1:8" x14ac:dyDescent="0.35">
      <c r="A340" s="20" t="s">
        <v>1548</v>
      </c>
      <c r="B340" s="27"/>
      <c r="C340" s="27"/>
      <c r="D340" s="27">
        <v>1</v>
      </c>
      <c r="E340" s="27">
        <v>3</v>
      </c>
      <c r="F340" s="27"/>
      <c r="G340" s="27"/>
      <c r="H340" s="27">
        <v>4</v>
      </c>
    </row>
    <row r="341" spans="1:8" x14ac:dyDescent="0.35">
      <c r="A341" s="20" t="s">
        <v>1402</v>
      </c>
      <c r="B341" s="27"/>
      <c r="C341" s="27"/>
      <c r="D341" s="27"/>
      <c r="E341" s="27">
        <v>7</v>
      </c>
      <c r="F341" s="27"/>
      <c r="G341" s="27">
        <v>1</v>
      </c>
      <c r="H341" s="27">
        <v>8</v>
      </c>
    </row>
    <row r="342" spans="1:8" x14ac:dyDescent="0.35">
      <c r="A342" s="20" t="s">
        <v>1491</v>
      </c>
      <c r="B342" s="27"/>
      <c r="C342" s="27"/>
      <c r="D342" s="27">
        <v>3</v>
      </c>
      <c r="E342" s="27">
        <v>1</v>
      </c>
      <c r="F342" s="27"/>
      <c r="G342" s="27"/>
      <c r="H342" s="27">
        <v>4</v>
      </c>
    </row>
    <row r="343" spans="1:8" x14ac:dyDescent="0.35">
      <c r="A343" s="20" t="s">
        <v>1117</v>
      </c>
      <c r="B343" s="27">
        <v>1</v>
      </c>
      <c r="C343" s="27">
        <v>1</v>
      </c>
      <c r="D343" s="27"/>
      <c r="E343" s="27">
        <v>3</v>
      </c>
      <c r="F343" s="27"/>
      <c r="G343" s="27"/>
      <c r="H343" s="27">
        <v>5</v>
      </c>
    </row>
    <row r="344" spans="1:8" x14ac:dyDescent="0.35">
      <c r="A344" s="20" t="s">
        <v>1712</v>
      </c>
      <c r="B344" s="27">
        <v>1</v>
      </c>
      <c r="C344" s="27">
        <v>1</v>
      </c>
      <c r="D344" s="27">
        <v>4</v>
      </c>
      <c r="E344" s="27">
        <v>17</v>
      </c>
      <c r="F344" s="27">
        <v>1</v>
      </c>
      <c r="G344" s="27">
        <v>1</v>
      </c>
      <c r="H344" s="27">
        <v>25</v>
      </c>
    </row>
    <row r="346" spans="1:8" x14ac:dyDescent="0.35">
      <c r="A346" t="s">
        <v>2034</v>
      </c>
    </row>
    <row r="347" spans="1:8" x14ac:dyDescent="0.35">
      <c r="A347" s="19" t="s">
        <v>2035</v>
      </c>
      <c r="B347" s="19" t="s">
        <v>1710</v>
      </c>
    </row>
    <row r="348" spans="1:8" x14ac:dyDescent="0.35">
      <c r="A348" s="19" t="s">
        <v>1711</v>
      </c>
      <c r="B348" t="s">
        <v>1192</v>
      </c>
      <c r="C348" t="s">
        <v>1126</v>
      </c>
      <c r="D348" t="s">
        <v>1166</v>
      </c>
      <c r="E348" t="s">
        <v>1161</v>
      </c>
      <c r="F348" t="s">
        <v>1712</v>
      </c>
    </row>
    <row r="349" spans="1:8" x14ac:dyDescent="0.35">
      <c r="A349" s="20" t="s">
        <v>1213</v>
      </c>
      <c r="B349" s="27"/>
      <c r="C349" s="27"/>
      <c r="D349" s="27">
        <v>1</v>
      </c>
      <c r="E349" s="27">
        <v>3</v>
      </c>
      <c r="F349" s="27">
        <v>4</v>
      </c>
    </row>
    <row r="350" spans="1:8" x14ac:dyDescent="0.35">
      <c r="A350" s="20" t="s">
        <v>1548</v>
      </c>
      <c r="B350" s="27"/>
      <c r="C350" s="27"/>
      <c r="D350" s="27"/>
      <c r="E350" s="27">
        <v>1</v>
      </c>
      <c r="F350" s="27">
        <v>1</v>
      </c>
    </row>
    <row r="351" spans="1:8" x14ac:dyDescent="0.35">
      <c r="A351" s="20" t="s">
        <v>1402</v>
      </c>
      <c r="B351" s="27"/>
      <c r="C351" s="27"/>
      <c r="D351" s="27"/>
      <c r="E351" s="27">
        <v>4</v>
      </c>
      <c r="F351" s="27">
        <v>4</v>
      </c>
    </row>
    <row r="352" spans="1:8" x14ac:dyDescent="0.35">
      <c r="A352" s="20" t="s">
        <v>1491</v>
      </c>
      <c r="B352" s="27"/>
      <c r="C352" s="27"/>
      <c r="D352" s="27">
        <v>1</v>
      </c>
      <c r="E352" s="27">
        <v>1</v>
      </c>
      <c r="F352" s="27">
        <v>2</v>
      </c>
    </row>
    <row r="353" spans="1:6" x14ac:dyDescent="0.35">
      <c r="A353" s="20" t="s">
        <v>1117</v>
      </c>
      <c r="B353" s="27">
        <v>1</v>
      </c>
      <c r="C353" s="27">
        <v>1</v>
      </c>
      <c r="D353" s="27"/>
      <c r="E353" s="27">
        <v>2</v>
      </c>
      <c r="F353" s="27">
        <v>4</v>
      </c>
    </row>
    <row r="354" spans="1:6" x14ac:dyDescent="0.35">
      <c r="A354" s="20" t="s">
        <v>1712</v>
      </c>
      <c r="B354" s="27">
        <v>1</v>
      </c>
      <c r="C354" s="27">
        <v>1</v>
      </c>
      <c r="D354" s="27">
        <v>2</v>
      </c>
      <c r="E354" s="27">
        <v>11</v>
      </c>
      <c r="F354" s="27">
        <v>15</v>
      </c>
    </row>
    <row r="356" spans="1:6" x14ac:dyDescent="0.35">
      <c r="A356" t="s">
        <v>2036</v>
      </c>
    </row>
    <row r="357" spans="1:6" x14ac:dyDescent="0.35">
      <c r="A357" s="19" t="s">
        <v>2037</v>
      </c>
      <c r="B357" s="19" t="s">
        <v>1710</v>
      </c>
    </row>
    <row r="358" spans="1:6" x14ac:dyDescent="0.35">
      <c r="A358" s="19" t="s">
        <v>1711</v>
      </c>
      <c r="B358" t="s">
        <v>1166</v>
      </c>
      <c r="C358" t="s">
        <v>1161</v>
      </c>
      <c r="D358" t="s">
        <v>1218</v>
      </c>
      <c r="E358" t="s">
        <v>1712</v>
      </c>
    </row>
    <row r="359" spans="1:6" x14ac:dyDescent="0.35">
      <c r="A359" s="20" t="s">
        <v>1213</v>
      </c>
      <c r="B359" s="27">
        <v>2</v>
      </c>
      <c r="C359" s="27">
        <v>2</v>
      </c>
      <c r="D359" s="27"/>
      <c r="E359" s="27">
        <v>4</v>
      </c>
    </row>
    <row r="360" spans="1:6" x14ac:dyDescent="0.35">
      <c r="A360" s="20" t="s">
        <v>1548</v>
      </c>
      <c r="B360" s="27">
        <v>4</v>
      </c>
      <c r="C360" s="27"/>
      <c r="D360" s="27"/>
      <c r="E360" s="27">
        <v>4</v>
      </c>
    </row>
    <row r="361" spans="1:6" x14ac:dyDescent="0.35">
      <c r="A361" s="20" t="s">
        <v>1402</v>
      </c>
      <c r="B361" s="27"/>
      <c r="C361" s="27">
        <v>1</v>
      </c>
      <c r="D361" s="27">
        <v>2</v>
      </c>
      <c r="E361" s="27">
        <v>3</v>
      </c>
    </row>
    <row r="362" spans="1:6" x14ac:dyDescent="0.35">
      <c r="A362" s="20" t="s">
        <v>1491</v>
      </c>
      <c r="B362" s="27">
        <v>3</v>
      </c>
      <c r="C362" s="27"/>
      <c r="D362" s="27"/>
      <c r="E362" s="27">
        <v>3</v>
      </c>
    </row>
    <row r="363" spans="1:6" x14ac:dyDescent="0.35">
      <c r="A363" s="20" t="s">
        <v>1117</v>
      </c>
      <c r="B363" s="27"/>
      <c r="C363" s="27">
        <v>5</v>
      </c>
      <c r="D363" s="27"/>
      <c r="E363" s="27">
        <v>5</v>
      </c>
    </row>
    <row r="364" spans="1:6" x14ac:dyDescent="0.35">
      <c r="A364" s="20" t="s">
        <v>1712</v>
      </c>
      <c r="B364" s="27">
        <v>9</v>
      </c>
      <c r="C364" s="27">
        <v>8</v>
      </c>
      <c r="D364" s="27">
        <v>2</v>
      </c>
      <c r="E364" s="27">
        <v>19</v>
      </c>
    </row>
    <row r="366" spans="1:6" x14ac:dyDescent="0.35">
      <c r="A366" t="s">
        <v>2038</v>
      </c>
    </row>
    <row r="367" spans="1:6" x14ac:dyDescent="0.35">
      <c r="A367" s="19" t="s">
        <v>2039</v>
      </c>
      <c r="B367" s="19" t="s">
        <v>1710</v>
      </c>
    </row>
    <row r="368" spans="1:6" x14ac:dyDescent="0.35">
      <c r="A368" s="19" t="s">
        <v>1711</v>
      </c>
      <c r="B368" t="s">
        <v>1166</v>
      </c>
      <c r="C368" t="s">
        <v>1161</v>
      </c>
      <c r="D368" t="s">
        <v>1218</v>
      </c>
      <c r="E368" t="s">
        <v>1712</v>
      </c>
    </row>
    <row r="369" spans="1:16" x14ac:dyDescent="0.35">
      <c r="A369" s="20" t="s">
        <v>1213</v>
      </c>
      <c r="B369" s="27">
        <v>1</v>
      </c>
      <c r="C369" s="27">
        <v>1</v>
      </c>
      <c r="D369" s="27">
        <v>2</v>
      </c>
      <c r="E369" s="27">
        <v>4</v>
      </c>
    </row>
    <row r="370" spans="1:16" x14ac:dyDescent="0.35">
      <c r="A370" s="20" t="s">
        <v>1548</v>
      </c>
      <c r="B370" s="27">
        <v>2</v>
      </c>
      <c r="C370" s="27">
        <v>2</v>
      </c>
      <c r="D370" s="27"/>
      <c r="E370" s="27">
        <v>4</v>
      </c>
    </row>
    <row r="371" spans="1:16" x14ac:dyDescent="0.35">
      <c r="A371" s="20" t="s">
        <v>1402</v>
      </c>
      <c r="B371" s="27"/>
      <c r="C371" s="27">
        <v>4</v>
      </c>
      <c r="D371" s="27">
        <v>2</v>
      </c>
      <c r="E371" s="27">
        <v>6</v>
      </c>
    </row>
    <row r="372" spans="1:16" x14ac:dyDescent="0.35">
      <c r="A372" s="20" t="s">
        <v>1491</v>
      </c>
      <c r="B372" s="27">
        <v>3</v>
      </c>
      <c r="C372" s="27"/>
      <c r="D372" s="27"/>
      <c r="E372" s="27">
        <v>3</v>
      </c>
    </row>
    <row r="373" spans="1:16" x14ac:dyDescent="0.35">
      <c r="A373" s="20" t="s">
        <v>1117</v>
      </c>
      <c r="B373" s="27"/>
      <c r="C373" s="27">
        <v>5</v>
      </c>
      <c r="D373" s="27"/>
      <c r="E373" s="27">
        <v>5</v>
      </c>
    </row>
    <row r="374" spans="1:16" x14ac:dyDescent="0.35">
      <c r="A374" s="20" t="s">
        <v>1712</v>
      </c>
      <c r="B374" s="27">
        <v>6</v>
      </c>
      <c r="C374" s="27">
        <v>12</v>
      </c>
      <c r="D374" s="27">
        <v>4</v>
      </c>
      <c r="E374" s="27">
        <v>22</v>
      </c>
    </row>
    <row r="377" spans="1:16" x14ac:dyDescent="0.35">
      <c r="A377" s="68" t="s">
        <v>2040</v>
      </c>
      <c r="B377" s="68"/>
      <c r="C377" s="68"/>
      <c r="D377" s="68"/>
      <c r="E377" s="68"/>
      <c r="F377" s="68"/>
      <c r="G377" s="68"/>
      <c r="H377" s="68"/>
    </row>
    <row r="379" spans="1:16" x14ac:dyDescent="0.35">
      <c r="A379" t="s">
        <v>2017</v>
      </c>
    </row>
    <row r="380" spans="1:16" x14ac:dyDescent="0.35">
      <c r="A380" s="19" t="s">
        <v>1711</v>
      </c>
      <c r="B380" t="s">
        <v>2041</v>
      </c>
      <c r="C380" t="s">
        <v>2042</v>
      </c>
      <c r="D380" t="s">
        <v>2043</v>
      </c>
      <c r="E380" t="s">
        <v>2044</v>
      </c>
      <c r="F380" t="s">
        <v>2045</v>
      </c>
      <c r="G380" t="s">
        <v>2046</v>
      </c>
      <c r="H380" t="s">
        <v>2047</v>
      </c>
      <c r="I380" t="s">
        <v>2048</v>
      </c>
      <c r="J380" t="s">
        <v>2049</v>
      </c>
      <c r="K380" t="s">
        <v>2050</v>
      </c>
      <c r="L380" t="s">
        <v>2051</v>
      </c>
      <c r="M380" t="s">
        <v>2052</v>
      </c>
      <c r="N380" t="s">
        <v>2053</v>
      </c>
      <c r="O380" t="s">
        <v>2054</v>
      </c>
      <c r="P380" t="s">
        <v>2055</v>
      </c>
    </row>
    <row r="381" spans="1:16" x14ac:dyDescent="0.35">
      <c r="A381" s="20" t="s">
        <v>1213</v>
      </c>
      <c r="B381" s="27">
        <v>17.25</v>
      </c>
      <c r="C381" s="27">
        <v>20.399999999999999</v>
      </c>
      <c r="D381" s="27">
        <v>28.75</v>
      </c>
      <c r="E381" s="27">
        <v>32.5</v>
      </c>
      <c r="F381" s="27">
        <v>31.25</v>
      </c>
      <c r="G381" s="27">
        <v>37.5</v>
      </c>
      <c r="H381" s="27">
        <v>37.5</v>
      </c>
      <c r="I381" s="27">
        <v>41.25</v>
      </c>
      <c r="J381" s="27">
        <v>35</v>
      </c>
      <c r="K381" s="27">
        <v>53.75</v>
      </c>
      <c r="L381" s="27">
        <v>45</v>
      </c>
      <c r="M381" s="27">
        <v>63.75</v>
      </c>
      <c r="N381" s="27">
        <v>47.5</v>
      </c>
      <c r="O381" s="27">
        <v>50</v>
      </c>
      <c r="P381" s="27">
        <v>26</v>
      </c>
    </row>
    <row r="382" spans="1:16" x14ac:dyDescent="0.35">
      <c r="A382" s="20" t="s">
        <v>1548</v>
      </c>
      <c r="B382" s="27">
        <v>22</v>
      </c>
      <c r="C382" s="27">
        <v>27.75</v>
      </c>
      <c r="D382" s="27">
        <v>60</v>
      </c>
      <c r="E382" s="27">
        <v>120</v>
      </c>
      <c r="F382" s="27">
        <v>127.5</v>
      </c>
      <c r="G382" s="27">
        <v>72</v>
      </c>
      <c r="H382" s="27">
        <v>60</v>
      </c>
      <c r="I382" s="27">
        <v>157.5</v>
      </c>
      <c r="J382" s="27">
        <v>90</v>
      </c>
      <c r="K382" s="27">
        <v>180</v>
      </c>
      <c r="L382" s="27">
        <v>893.33333333333337</v>
      </c>
      <c r="M382" s="27">
        <v>180</v>
      </c>
      <c r="N382" s="27">
        <v>150</v>
      </c>
      <c r="O382" s="27">
        <v>80</v>
      </c>
      <c r="P382" s="27">
        <v>37.5</v>
      </c>
    </row>
    <row r="383" spans="1:16" x14ac:dyDescent="0.35">
      <c r="A383" s="20" t="s">
        <v>1402</v>
      </c>
      <c r="B383" s="27">
        <v>13.25</v>
      </c>
      <c r="C383" s="27">
        <v>8</v>
      </c>
      <c r="D383" s="27">
        <v>6.333333333333333</v>
      </c>
      <c r="E383" s="27">
        <v>10.5</v>
      </c>
      <c r="F383" s="27">
        <v>10.5</v>
      </c>
      <c r="G383" s="27">
        <v>8.75</v>
      </c>
      <c r="H383" s="27">
        <v>6.5</v>
      </c>
      <c r="I383" s="27">
        <v>12.5</v>
      </c>
      <c r="J383" s="27">
        <v>7</v>
      </c>
      <c r="K383" s="27">
        <v>14.4</v>
      </c>
      <c r="L383" s="27">
        <v>12.2</v>
      </c>
      <c r="M383" s="27">
        <v>10</v>
      </c>
      <c r="N383" s="27">
        <v>14</v>
      </c>
      <c r="O383" s="27">
        <v>16.2</v>
      </c>
      <c r="P383" s="27">
        <v>7.4</v>
      </c>
    </row>
    <row r="384" spans="1:16" x14ac:dyDescent="0.35">
      <c r="A384" s="20" t="s">
        <v>1491</v>
      </c>
      <c r="B384" s="27">
        <v>18.666666666666668</v>
      </c>
      <c r="C384" s="27">
        <v>12.25</v>
      </c>
      <c r="D384" s="27">
        <v>21.666666666666668</v>
      </c>
      <c r="E384" s="27">
        <v>21</v>
      </c>
      <c r="F384" s="27">
        <v>18.666666666666668</v>
      </c>
      <c r="G384" s="27">
        <v>27.333333333333332</v>
      </c>
      <c r="H384" s="27">
        <v>23.75</v>
      </c>
      <c r="I384" s="27">
        <v>18.666666666666668</v>
      </c>
      <c r="J384" s="27">
        <v>17.5</v>
      </c>
      <c r="K384" s="27">
        <v>14</v>
      </c>
      <c r="L384" s="27">
        <v>21</v>
      </c>
      <c r="M384" s="27"/>
      <c r="N384" s="27">
        <v>22</v>
      </c>
      <c r="O384" s="27">
        <v>21</v>
      </c>
      <c r="P384" s="27">
        <v>7</v>
      </c>
    </row>
    <row r="385" spans="1:16" x14ac:dyDescent="0.35">
      <c r="A385" s="20" t="s">
        <v>1117</v>
      </c>
      <c r="B385" s="27">
        <v>14</v>
      </c>
      <c r="C385" s="27">
        <v>17.25</v>
      </c>
      <c r="D385" s="27">
        <v>8.6</v>
      </c>
      <c r="E385" s="27">
        <v>66</v>
      </c>
      <c r="F385" s="27">
        <v>72</v>
      </c>
      <c r="G385" s="27">
        <v>66</v>
      </c>
      <c r="H385" s="27">
        <v>42</v>
      </c>
      <c r="I385" s="27">
        <v>48.2</v>
      </c>
      <c r="J385" s="27">
        <v>50</v>
      </c>
      <c r="K385" s="27">
        <v>60</v>
      </c>
      <c r="L385" s="27">
        <v>54</v>
      </c>
      <c r="M385" s="27">
        <v>90</v>
      </c>
      <c r="N385" s="27">
        <v>62.5</v>
      </c>
      <c r="O385" s="27">
        <v>70</v>
      </c>
      <c r="P385" s="27">
        <v>42</v>
      </c>
    </row>
    <row r="386" spans="1:16" x14ac:dyDescent="0.35">
      <c r="A386" s="20" t="s">
        <v>1712</v>
      </c>
      <c r="B386" s="27">
        <v>16.352941176470587</v>
      </c>
      <c r="C386" s="27">
        <v>17.285714285714285</v>
      </c>
      <c r="D386" s="27">
        <v>18.875</v>
      </c>
      <c r="E386" s="27">
        <v>52.25</v>
      </c>
      <c r="F386" s="27">
        <v>54.65</v>
      </c>
      <c r="G386" s="27">
        <v>45.571428571428569</v>
      </c>
      <c r="H386" s="27">
        <v>35.5</v>
      </c>
      <c r="I386" s="27">
        <v>57.1</v>
      </c>
      <c r="J386" s="27">
        <v>45.38095238095238</v>
      </c>
      <c r="K386" s="27">
        <v>66.13636363636364</v>
      </c>
      <c r="L386" s="27">
        <v>170.15789473684211</v>
      </c>
      <c r="M386" s="27">
        <v>72.5</v>
      </c>
      <c r="N386" s="27">
        <v>56.45</v>
      </c>
      <c r="O386" s="27">
        <v>47.80952380952381</v>
      </c>
      <c r="P386" s="27">
        <v>26.736842105263158</v>
      </c>
    </row>
    <row r="387" spans="1:16" x14ac:dyDescent="0.35">
      <c r="A387" s="149" t="s">
        <v>3784</v>
      </c>
      <c r="B387" s="150">
        <f>MEDIAN(GETPIVOTDATA("Moyenne de combustible_bois_stock",$A$380,"i_marche","marche_boussouma"),GETPIVOTDATA("Moyenne de combustible_bois_stock",$A$380,"i_marche","marche_dedougou"),GETPIVOTDATA("Moyenne de combustible_bois_stock",$A$380,"i_marche","marche_fada"),GETPIVOTDATA("Moyenne de combustible_bois_stock",$A$380,"i_marche","marche_gaoua"),GETPIVOTDATA("Moyenne de combustible_bois_stock",$A$380,"i_marche","marche_ouahigouya"))</f>
        <v>17.25</v>
      </c>
      <c r="C387" s="150">
        <f>MEDIAN(GETPIVOTDATA("Moyenne de combustible_charbon_stock",$A$380,"i_marche","marche_boussouma"),GETPIVOTDATA("Moyenne de combustible_charbon_stock",$A$380,"i_marche","marche_dedougou"),GETPIVOTDATA("Moyenne de combustible_charbon_stock",$A$380,"i_marche","marche_fada"),GETPIVOTDATA("Moyenne de combustible_charbon_stock",$A$380,"i_marche","marche_gaoua"),GETPIVOTDATA("Moyenne de combustible_charbon_stock",$A$380,"i_marche","marche_ouahigouya"))</f>
        <v>17.25</v>
      </c>
      <c r="D387" s="150">
        <f>MEDIAN(GETPIVOTDATA("Moyenne de combustible_gaz_stock",$A$380,"i_marche","marche_boussouma"),GETPIVOTDATA("Moyenne de combustible_gaz_stock",$A$380,"i_marche","marche_dedougou"),GETPIVOTDATA("Moyenne de combustible_gaz_stock",$A$380,"i_marche","marche_fada"),GETPIVOTDATA("Moyenne de combustible_gaz_stock",$A$380,"i_marche","marche_gaoua"),GETPIVOTDATA("Moyenne de combustible_gaz_stock",$A$380,"i_marche","marche_ouahigouya"))</f>
        <v>21.666666666666668</v>
      </c>
      <c r="E387" s="150">
        <f>MEDIAN(GETPIVOTDATA("Moyenne de marmite_n7_stock",$A$380,"i_marche","marche_boussouma"),GETPIVOTDATA("Moyenne de marmite_n7_stock",$A$380,"i_marche","marche_dedougou"),GETPIVOTDATA("Moyenne de marmite_n7_stock",$A$380,"i_marche","marche_fada"),GETPIVOTDATA("Moyenne de marmite_n7_stock",$A$380,"i_marche","marche_gaoua"),GETPIVOTDATA("Moyenne de marmite_n7_stock",$A$380,"i_marche","marche_ouahigouya"))</f>
        <v>32.5</v>
      </c>
      <c r="F387" s="150">
        <f>MEDIAN(GETPIVOTDATA("Moyenne de marmite_n5_stock",$A$380,"i_marche","marche_boussouma"),GETPIVOTDATA("Moyenne de marmite_n5_stock",$A$380,"i_marche","marche_dedougou"),GETPIVOTDATA("Moyenne de marmite_n5_stock",$A$380,"i_marche","marche_fada"),GETPIVOTDATA("Moyenne de marmite_n5_stock",$A$380,"i_marche","marche_gaoua"),GETPIVOTDATA("Moyenne de marmite_n5_stock",$A$380,"i_marche","marche_ouahigouya"))</f>
        <v>31.25</v>
      </c>
      <c r="G387" s="150">
        <f>MEDIAN(GETPIVOTDATA("Moyenne de assiette_metalique_stock",$A$380,"i_marche","marche_boussouma"),GETPIVOTDATA("Moyenne de assiette_metalique_stock",$A$380,"i_marche","marche_dedougou"),GETPIVOTDATA("Moyenne de assiette_metalique_stock",$A$380,"i_marche","marche_fada"),GETPIVOTDATA("Moyenne de assiette_metalique_stock",$A$380,"i_marche","marche_gaoua"),GETPIVOTDATA("Moyenne de assiette_metalique_stock",$A$380,"i_marche","marche_ouahigouya"))</f>
        <v>37.5</v>
      </c>
      <c r="H387" s="150">
        <f>MEDIAN(GETPIVOTDATA("Moyenne de gobelet_plastique_stock",$A$380,"i_marche","marche_boussouma"),GETPIVOTDATA("Moyenne de gobelet_plastique_stock",$A$380,"i_marche","marche_dedougou"),GETPIVOTDATA("Moyenne de gobelet_plastique_stock",$A$380,"i_marche","marche_fada"),GETPIVOTDATA("Moyenne de gobelet_plastique_stock",$A$380,"i_marche","marche_gaoua"),GETPIVOTDATA("Moyenne de gobelet_plastique_stock",$A$380,"i_marche","marche_ouahigouya"))</f>
        <v>37.5</v>
      </c>
      <c r="I387" s="150">
        <f>MEDIAN(GETPIVOTDATA("Moyenne de gobelet_acier_stock",$A$380,"i_marche","marche_boussouma"),GETPIVOTDATA("Moyenne de gobelet_acier_stock",$A$380,"i_marche","marche_dedougou"),GETPIVOTDATA("Moyenne de gobelet_acier_stock",$A$380,"i_marche","marche_fada"),GETPIVOTDATA("Moyenne de gobelet_acier_stock",$A$380,"i_marche","marche_gaoua"),GETPIVOTDATA("Moyenne de gobelet_acier_stock",$A$380,"i_marche","marche_ouahigouya"))</f>
        <v>41.25</v>
      </c>
      <c r="J387" s="150">
        <f>MEDIAN(GETPIVOTDATA("Moyenne de bassine_stock",$A$380,"i_marche","marche_boussouma"),GETPIVOTDATA("Moyenne de bassine_stock",$A$380,"i_marche","marche_dedougou"),GETPIVOTDATA("Moyenne de bassine_stock",$A$380,"i_marche","marche_fada"),GETPIVOTDATA("Moyenne de bassine_stock",$A$380,"i_marche","marche_gaoua"),GETPIVOTDATA("Moyenne de bassine_stock",$A$380,"i_marche","marche_ouahigouya"))</f>
        <v>35</v>
      </c>
      <c r="K387" s="150">
        <f>MEDIAN(GETPIVOTDATA("Moyenne de natte_stock",$A$380,"i_marche","marche_boussouma"),GETPIVOTDATA("Moyenne de natte_stock",$A$380,"i_marche","marche_dedougou"),GETPIVOTDATA("Moyenne de natte_stock",$A$380,"i_marche","marche_fada"),GETPIVOTDATA("Moyenne de natte_stock",$A$380,"i_marche","marche_gaoua"),GETPIVOTDATA("Moyenne de natte_stock",$A$380,"i_marche","marche_ouahigouya"))</f>
        <v>53.75</v>
      </c>
      <c r="L387" s="150">
        <f>MEDIAN(GETPIVOTDATA("Moyenne de couverture_stock",$A$380,"i_marche","marche_boussouma"),GETPIVOTDATA("Moyenne de couverture_stock",$A$380,"i_marche","marche_dedougou"),GETPIVOTDATA("Moyenne de couverture_stock",$A$380,"i_marche","marche_fada"),GETPIVOTDATA("Moyenne de couverture_stock",$A$380,"i_marche","marche_gaoua"),GETPIVOTDATA("Moyenne de couverture_stock",$A$380,"i_marche","marche_ouahigouya"))</f>
        <v>45</v>
      </c>
      <c r="M387" s="150">
        <f>MEDIAN(GETPIVOTDATA("Moyenne de moustiquaire_stock",$A$380,"i_marche","marche_boussouma"),GETPIVOTDATA("Moyenne de moustiquaire_stock",$A$380,"i_marche","marche_dedougou"),GETPIVOTDATA("Moyenne de moustiquaire_stock",$A$380,"i_marche","marche_fada"),GETPIVOTDATA("Moyenne de moustiquaire_stock",$A$380,"i_marche","marche_ouahigouya"))</f>
        <v>76.875</v>
      </c>
      <c r="N387" s="150">
        <f>MEDIAN(GETPIVOTDATA("Moyenne de lampe_stock",$A$380,"i_marche","marche_boussouma"),GETPIVOTDATA("Moyenne de lampe_stock",$A$380,"i_marche","marche_dedougou"),GETPIVOTDATA("Moyenne de lampe_stock",$A$380,"i_marche","marche_fada"),GETPIVOTDATA("Moyenne de lampe_stock",$A$380,"i_marche","marche_gaoua"),GETPIVOTDATA("Moyenne de lampe_stock",$A$380,"i_marche","marche_ouahigouya"))</f>
        <v>47.5</v>
      </c>
      <c r="O387" s="150">
        <f>MEDIAN(GETPIVOTDATA("Moyenne de a_2_pagne_stock",$A$380,"i_marche","marche_boussouma"),GETPIVOTDATA("Moyenne de a_2_pagne_stock",$A$380,"i_marche","marche_dedougou"),GETPIVOTDATA("Moyenne de a_2_pagne_stock",$A$380,"i_marche","marche_fada"),GETPIVOTDATA("Moyenne de a_2_pagne_stock",$A$380,"i_marche","marche_gaoua"),GETPIVOTDATA("Moyenne de a_2_pagne_stock",$A$380,"i_marche","marche_ouahigouya"))</f>
        <v>50</v>
      </c>
      <c r="P387" s="150">
        <f>MEDIAN(GETPIVOTDATA("Moyenne de sac_boro_stock",$A$380,"i_marche","marche_boussouma"),GETPIVOTDATA("Moyenne de sac_boro_stock",$A$380,"i_marche","marche_dedougou"),GETPIVOTDATA("Moyenne de sac_boro_stock",$A$380,"i_marche","marche_fada"),GETPIVOTDATA("Moyenne de sac_boro_stock",$A$380,"i_marche","marche_gaoua"),GETPIVOTDATA("Moyenne de sac_boro_stock",$A$380,"i_marche","marche_ouahigouya"))</f>
        <v>26</v>
      </c>
    </row>
    <row r="388" spans="1:16" x14ac:dyDescent="0.35">
      <c r="A388" s="20"/>
      <c r="B388" s="27"/>
      <c r="C388" s="27"/>
      <c r="D388" s="27"/>
      <c r="E388" s="27"/>
      <c r="F388" s="27"/>
      <c r="G388" s="27"/>
      <c r="H388" s="27"/>
      <c r="I388" s="27"/>
      <c r="J388" s="27"/>
      <c r="K388" s="27"/>
      <c r="L388" s="27"/>
      <c r="M388" s="27"/>
      <c r="N388" s="27"/>
      <c r="O388" s="27"/>
      <c r="P388" s="27"/>
    </row>
    <row r="389" spans="1:16" x14ac:dyDescent="0.35">
      <c r="A389" s="20"/>
      <c r="B389" s="27"/>
      <c r="C389" s="27"/>
      <c r="D389" s="27"/>
      <c r="E389" s="27"/>
      <c r="F389" s="27"/>
      <c r="G389" s="27"/>
      <c r="H389" s="27"/>
      <c r="I389" s="27"/>
      <c r="J389" s="27"/>
      <c r="K389" s="27"/>
      <c r="L389" s="27"/>
      <c r="M389" s="27"/>
      <c r="N389" s="27"/>
      <c r="O389" s="27"/>
      <c r="P389" s="27"/>
    </row>
    <row r="390" spans="1:16" x14ac:dyDescent="0.35">
      <c r="A390" t="s">
        <v>2056</v>
      </c>
    </row>
    <row r="391" spans="1:16" x14ac:dyDescent="0.35">
      <c r="A391" s="19" t="s">
        <v>2057</v>
      </c>
      <c r="B391" s="19" t="s">
        <v>1710</v>
      </c>
    </row>
    <row r="392" spans="1:16" x14ac:dyDescent="0.35">
      <c r="A392" s="19" t="s">
        <v>1711</v>
      </c>
      <c r="B392" t="s">
        <v>1126</v>
      </c>
      <c r="C392" t="s">
        <v>1166</v>
      </c>
      <c r="D392" t="s">
        <v>1155</v>
      </c>
      <c r="E392" t="s">
        <v>1218</v>
      </c>
      <c r="F392" t="s">
        <v>1712</v>
      </c>
    </row>
    <row r="393" spans="1:16" x14ac:dyDescent="0.35">
      <c r="A393" s="20" t="s">
        <v>1213</v>
      </c>
      <c r="B393" s="27">
        <v>1</v>
      </c>
      <c r="C393" s="27">
        <v>3</v>
      </c>
      <c r="D393" s="27"/>
      <c r="E393" s="27"/>
      <c r="F393" s="27">
        <v>4</v>
      </c>
    </row>
    <row r="394" spans="1:16" x14ac:dyDescent="0.35">
      <c r="A394" s="20" t="s">
        <v>1548</v>
      </c>
      <c r="B394" s="27">
        <v>1</v>
      </c>
      <c r="C394" s="27"/>
      <c r="D394" s="27"/>
      <c r="E394" s="27">
        <v>1</v>
      </c>
      <c r="F394" s="27">
        <v>2</v>
      </c>
    </row>
    <row r="395" spans="1:16" x14ac:dyDescent="0.35">
      <c r="A395" s="20" t="s">
        <v>1402</v>
      </c>
      <c r="B395" s="27"/>
      <c r="C395" s="27">
        <v>1</v>
      </c>
      <c r="D395" s="27">
        <v>3</v>
      </c>
      <c r="E395" s="27"/>
      <c r="F395" s="27">
        <v>4</v>
      </c>
    </row>
    <row r="396" spans="1:16" x14ac:dyDescent="0.35">
      <c r="A396" s="20" t="s">
        <v>1491</v>
      </c>
      <c r="B396" s="27">
        <v>1</v>
      </c>
      <c r="C396" s="27">
        <v>2</v>
      </c>
      <c r="D396" s="27"/>
      <c r="E396" s="27"/>
      <c r="F396" s="27">
        <v>3</v>
      </c>
    </row>
    <row r="397" spans="1:16" x14ac:dyDescent="0.35">
      <c r="A397" s="20" t="s">
        <v>1117</v>
      </c>
      <c r="B397" s="27">
        <v>2</v>
      </c>
      <c r="C397" s="27"/>
      <c r="D397" s="27">
        <v>2</v>
      </c>
      <c r="E397" s="27"/>
      <c r="F397" s="27">
        <v>4</v>
      </c>
    </row>
    <row r="398" spans="1:16" x14ac:dyDescent="0.35">
      <c r="A398" s="20" t="s">
        <v>1712</v>
      </c>
      <c r="B398" s="27">
        <v>5</v>
      </c>
      <c r="C398" s="27">
        <v>6</v>
      </c>
      <c r="D398" s="27">
        <v>5</v>
      </c>
      <c r="E398" s="27">
        <v>1</v>
      </c>
      <c r="F398" s="27">
        <v>17</v>
      </c>
    </row>
    <row r="400" spans="1:16" x14ac:dyDescent="0.35">
      <c r="A400" t="s">
        <v>2058</v>
      </c>
    </row>
    <row r="401" spans="1:6" x14ac:dyDescent="0.35">
      <c r="A401" s="19" t="s">
        <v>2059</v>
      </c>
      <c r="B401" s="19" t="s">
        <v>1710</v>
      </c>
    </row>
    <row r="402" spans="1:6" x14ac:dyDescent="0.35">
      <c r="A402" s="19" t="s">
        <v>1711</v>
      </c>
      <c r="B402" t="s">
        <v>1126</v>
      </c>
      <c r="C402" t="s">
        <v>1166</v>
      </c>
      <c r="D402" t="s">
        <v>1155</v>
      </c>
      <c r="E402" t="s">
        <v>1218</v>
      </c>
      <c r="F402" t="s">
        <v>1712</v>
      </c>
    </row>
    <row r="403" spans="1:6" x14ac:dyDescent="0.35">
      <c r="A403" s="20" t="s">
        <v>1213</v>
      </c>
      <c r="B403" s="27">
        <v>2</v>
      </c>
      <c r="C403" s="27">
        <v>3</v>
      </c>
      <c r="D403" s="27"/>
      <c r="E403" s="27"/>
      <c r="F403" s="27">
        <v>5</v>
      </c>
    </row>
    <row r="404" spans="1:6" x14ac:dyDescent="0.35">
      <c r="A404" s="20" t="s">
        <v>1548</v>
      </c>
      <c r="B404" s="27">
        <v>1</v>
      </c>
      <c r="C404" s="27">
        <v>1</v>
      </c>
      <c r="D404" s="27">
        <v>1</v>
      </c>
      <c r="E404" s="27">
        <v>1</v>
      </c>
      <c r="F404" s="27">
        <v>4</v>
      </c>
    </row>
    <row r="405" spans="1:6" x14ac:dyDescent="0.35">
      <c r="A405" s="20" t="s">
        <v>1402</v>
      </c>
      <c r="B405" s="27"/>
      <c r="C405" s="27"/>
      <c r="D405" s="27"/>
      <c r="E405" s="27">
        <v>4</v>
      </c>
      <c r="F405" s="27">
        <v>4</v>
      </c>
    </row>
    <row r="406" spans="1:6" x14ac:dyDescent="0.35">
      <c r="A406" s="20" t="s">
        <v>1491</v>
      </c>
      <c r="B406" s="27"/>
      <c r="C406" s="27">
        <v>4</v>
      </c>
      <c r="D406" s="27"/>
      <c r="E406" s="27"/>
      <c r="F406" s="27">
        <v>4</v>
      </c>
    </row>
    <row r="407" spans="1:6" x14ac:dyDescent="0.35">
      <c r="A407" s="20" t="s">
        <v>1117</v>
      </c>
      <c r="B407" s="27">
        <v>2</v>
      </c>
      <c r="C407" s="27">
        <v>2</v>
      </c>
      <c r="D407" s="27"/>
      <c r="E407" s="27"/>
      <c r="F407" s="27">
        <v>4</v>
      </c>
    </row>
    <row r="408" spans="1:6" x14ac:dyDescent="0.35">
      <c r="A408" s="20" t="s">
        <v>1712</v>
      </c>
      <c r="B408" s="27">
        <v>5</v>
      </c>
      <c r="C408" s="27">
        <v>10</v>
      </c>
      <c r="D408" s="27">
        <v>1</v>
      </c>
      <c r="E408" s="27">
        <v>5</v>
      </c>
      <c r="F408" s="27">
        <v>21</v>
      </c>
    </row>
    <row r="410" spans="1:6" x14ac:dyDescent="0.35">
      <c r="A410" t="s">
        <v>2060</v>
      </c>
    </row>
    <row r="411" spans="1:6" x14ac:dyDescent="0.35">
      <c r="A411" s="19" t="s">
        <v>2061</v>
      </c>
      <c r="B411" s="19" t="s">
        <v>1710</v>
      </c>
    </row>
    <row r="412" spans="1:6" x14ac:dyDescent="0.35">
      <c r="A412" s="19" t="s">
        <v>1711</v>
      </c>
      <c r="B412" t="s">
        <v>1166</v>
      </c>
      <c r="C412" t="s">
        <v>1161</v>
      </c>
      <c r="D412" t="s">
        <v>1155</v>
      </c>
      <c r="E412" t="s">
        <v>1218</v>
      </c>
      <c r="F412" t="s">
        <v>1712</v>
      </c>
    </row>
    <row r="413" spans="1:6" x14ac:dyDescent="0.35">
      <c r="A413" s="20" t="s">
        <v>1213</v>
      </c>
      <c r="B413" s="27"/>
      <c r="C413" s="27">
        <v>2</v>
      </c>
      <c r="D413" s="27">
        <v>2</v>
      </c>
      <c r="E413" s="27"/>
      <c r="F413" s="27">
        <v>4</v>
      </c>
    </row>
    <row r="414" spans="1:6" x14ac:dyDescent="0.35">
      <c r="A414" s="20" t="s">
        <v>1548</v>
      </c>
      <c r="B414" s="27"/>
      <c r="C414" s="27">
        <v>1</v>
      </c>
      <c r="D414" s="27"/>
      <c r="E414" s="27"/>
      <c r="F414" s="27">
        <v>1</v>
      </c>
    </row>
    <row r="415" spans="1:6" x14ac:dyDescent="0.35">
      <c r="A415" s="20" t="s">
        <v>1402</v>
      </c>
      <c r="B415" s="27"/>
      <c r="C415" s="27">
        <v>2</v>
      </c>
      <c r="D415" s="27"/>
      <c r="E415" s="27">
        <v>1</v>
      </c>
      <c r="F415" s="27">
        <v>3</v>
      </c>
    </row>
    <row r="416" spans="1:6" x14ac:dyDescent="0.35">
      <c r="A416" s="20" t="s">
        <v>1491</v>
      </c>
      <c r="B416" s="27">
        <v>2</v>
      </c>
      <c r="C416" s="27">
        <v>1</v>
      </c>
      <c r="D416" s="27"/>
      <c r="E416" s="27"/>
      <c r="F416" s="27">
        <v>3</v>
      </c>
    </row>
    <row r="417" spans="1:6" x14ac:dyDescent="0.35">
      <c r="A417" s="20" t="s">
        <v>1117</v>
      </c>
      <c r="B417" s="27"/>
      <c r="C417" s="27">
        <v>5</v>
      </c>
      <c r="D417" s="27"/>
      <c r="E417" s="27"/>
      <c r="F417" s="27">
        <v>5</v>
      </c>
    </row>
    <row r="418" spans="1:6" x14ac:dyDescent="0.35">
      <c r="A418" s="20" t="s">
        <v>1712</v>
      </c>
      <c r="B418" s="27">
        <v>2</v>
      </c>
      <c r="C418" s="27">
        <v>11</v>
      </c>
      <c r="D418" s="27">
        <v>2</v>
      </c>
      <c r="E418" s="27">
        <v>1</v>
      </c>
      <c r="F418" s="27">
        <v>16</v>
      </c>
    </row>
    <row r="420" spans="1:6" x14ac:dyDescent="0.35">
      <c r="A420" t="s">
        <v>2062</v>
      </c>
    </row>
    <row r="421" spans="1:6" x14ac:dyDescent="0.35">
      <c r="A421" s="19" t="s">
        <v>2063</v>
      </c>
      <c r="B421" s="19" t="s">
        <v>1710</v>
      </c>
    </row>
    <row r="422" spans="1:6" x14ac:dyDescent="0.35">
      <c r="A422" s="19" t="s">
        <v>1711</v>
      </c>
      <c r="B422" t="s">
        <v>1126</v>
      </c>
      <c r="C422" t="s">
        <v>1166</v>
      </c>
      <c r="D422" t="s">
        <v>1161</v>
      </c>
      <c r="E422" t="s">
        <v>2064</v>
      </c>
      <c r="F422" t="s">
        <v>1712</v>
      </c>
    </row>
    <row r="423" spans="1:6" x14ac:dyDescent="0.35">
      <c r="A423" s="20" t="s">
        <v>1213</v>
      </c>
      <c r="B423" s="27"/>
      <c r="C423" s="27">
        <v>1</v>
      </c>
      <c r="D423" s="27">
        <v>3</v>
      </c>
      <c r="E423" s="27"/>
      <c r="F423" s="27">
        <v>4</v>
      </c>
    </row>
    <row r="424" spans="1:6" x14ac:dyDescent="0.35">
      <c r="A424" s="20" t="s">
        <v>1548</v>
      </c>
      <c r="B424" s="27"/>
      <c r="C424" s="27">
        <v>2</v>
      </c>
      <c r="D424" s="27">
        <v>2</v>
      </c>
      <c r="E424" s="27"/>
      <c r="F424" s="27">
        <v>4</v>
      </c>
    </row>
    <row r="425" spans="1:6" x14ac:dyDescent="0.35">
      <c r="A425" s="20" t="s">
        <v>1402</v>
      </c>
      <c r="B425" s="27"/>
      <c r="C425" s="27"/>
      <c r="D425" s="27">
        <v>4</v>
      </c>
      <c r="E425" s="27"/>
      <c r="F425" s="27">
        <v>4</v>
      </c>
    </row>
    <row r="426" spans="1:6" x14ac:dyDescent="0.35">
      <c r="A426" s="20" t="s">
        <v>1491</v>
      </c>
      <c r="B426" s="27"/>
      <c r="C426" s="27">
        <v>1</v>
      </c>
      <c r="D426" s="27">
        <v>2</v>
      </c>
      <c r="E426" s="27"/>
      <c r="F426" s="27">
        <v>3</v>
      </c>
    </row>
    <row r="427" spans="1:6" x14ac:dyDescent="0.35">
      <c r="A427" s="20" t="s">
        <v>1117</v>
      </c>
      <c r="B427" s="27">
        <v>4</v>
      </c>
      <c r="C427" s="27"/>
      <c r="D427" s="27">
        <v>1</v>
      </c>
      <c r="E427" s="27"/>
      <c r="F427" s="27">
        <v>5</v>
      </c>
    </row>
    <row r="428" spans="1:6" x14ac:dyDescent="0.35">
      <c r="A428" s="20" t="s">
        <v>1712</v>
      </c>
      <c r="B428" s="27">
        <v>4</v>
      </c>
      <c r="C428" s="27">
        <v>4</v>
      </c>
      <c r="D428" s="27">
        <v>12</v>
      </c>
      <c r="E428" s="27"/>
      <c r="F428" s="27">
        <v>20</v>
      </c>
    </row>
    <row r="430" spans="1:6" x14ac:dyDescent="0.35">
      <c r="A430" t="s">
        <v>2065</v>
      </c>
    </row>
    <row r="431" spans="1:6" x14ac:dyDescent="0.35">
      <c r="A431" s="19" t="s">
        <v>2066</v>
      </c>
      <c r="B431" s="19" t="s">
        <v>1710</v>
      </c>
    </row>
    <row r="432" spans="1:6" x14ac:dyDescent="0.35">
      <c r="A432" s="19" t="s">
        <v>1711</v>
      </c>
      <c r="B432" t="s">
        <v>1126</v>
      </c>
      <c r="C432" t="s">
        <v>1166</v>
      </c>
      <c r="D432" t="s">
        <v>1161</v>
      </c>
      <c r="E432" t="s">
        <v>1712</v>
      </c>
    </row>
    <row r="433" spans="1:5" x14ac:dyDescent="0.35">
      <c r="A433" s="20" t="s">
        <v>1213</v>
      </c>
      <c r="B433" s="27"/>
      <c r="C433" s="27">
        <v>1</v>
      </c>
      <c r="D433" s="27">
        <v>3</v>
      </c>
      <c r="E433" s="27">
        <v>4</v>
      </c>
    </row>
    <row r="434" spans="1:5" x14ac:dyDescent="0.35">
      <c r="A434" s="20" t="s">
        <v>1548</v>
      </c>
      <c r="B434" s="27"/>
      <c r="C434" s="27">
        <v>2</v>
      </c>
      <c r="D434" s="27">
        <v>2</v>
      </c>
      <c r="E434" s="27">
        <v>4</v>
      </c>
    </row>
    <row r="435" spans="1:5" x14ac:dyDescent="0.35">
      <c r="A435" s="20" t="s">
        <v>1402</v>
      </c>
      <c r="B435" s="27"/>
      <c r="C435" s="27"/>
      <c r="D435" s="27">
        <v>4</v>
      </c>
      <c r="E435" s="27">
        <v>4</v>
      </c>
    </row>
    <row r="436" spans="1:5" x14ac:dyDescent="0.35">
      <c r="A436" s="20" t="s">
        <v>1491</v>
      </c>
      <c r="B436" s="27"/>
      <c r="C436" s="27">
        <v>1</v>
      </c>
      <c r="D436" s="27">
        <v>2</v>
      </c>
      <c r="E436" s="27">
        <v>3</v>
      </c>
    </row>
    <row r="437" spans="1:5" x14ac:dyDescent="0.35">
      <c r="A437" s="20" t="s">
        <v>1117</v>
      </c>
      <c r="B437" s="27">
        <v>4</v>
      </c>
      <c r="C437" s="27"/>
      <c r="D437" s="27">
        <v>1</v>
      </c>
      <c r="E437" s="27">
        <v>5</v>
      </c>
    </row>
    <row r="438" spans="1:5" x14ac:dyDescent="0.35">
      <c r="A438" s="20" t="s">
        <v>1712</v>
      </c>
      <c r="B438" s="27">
        <v>4</v>
      </c>
      <c r="C438" s="27">
        <v>4</v>
      </c>
      <c r="D438" s="27">
        <v>12</v>
      </c>
      <c r="E438" s="27">
        <v>20</v>
      </c>
    </row>
    <row r="440" spans="1:5" x14ac:dyDescent="0.35">
      <c r="A440" t="s">
        <v>2067</v>
      </c>
    </row>
    <row r="441" spans="1:5" x14ac:dyDescent="0.35">
      <c r="A441" s="19" t="s">
        <v>2068</v>
      </c>
      <c r="B441" s="19" t="s">
        <v>1710</v>
      </c>
    </row>
    <row r="442" spans="1:5" x14ac:dyDescent="0.35">
      <c r="A442" s="19" t="s">
        <v>1711</v>
      </c>
      <c r="B442" t="s">
        <v>1126</v>
      </c>
      <c r="C442" t="s">
        <v>1166</v>
      </c>
      <c r="D442" t="s">
        <v>1161</v>
      </c>
      <c r="E442" t="s">
        <v>1712</v>
      </c>
    </row>
    <row r="443" spans="1:5" x14ac:dyDescent="0.35">
      <c r="A443" s="20" t="s">
        <v>1213</v>
      </c>
      <c r="B443" s="27"/>
      <c r="C443" s="27">
        <v>1</v>
      </c>
      <c r="D443" s="27">
        <v>3</v>
      </c>
      <c r="E443" s="27">
        <v>4</v>
      </c>
    </row>
    <row r="444" spans="1:5" x14ac:dyDescent="0.35">
      <c r="A444" s="20" t="s">
        <v>1548</v>
      </c>
      <c r="B444" s="27"/>
      <c r="C444" s="27">
        <v>1</v>
      </c>
      <c r="D444" s="27">
        <v>4</v>
      </c>
      <c r="E444" s="27">
        <v>5</v>
      </c>
    </row>
    <row r="445" spans="1:5" x14ac:dyDescent="0.35">
      <c r="A445" s="20" t="s">
        <v>1402</v>
      </c>
      <c r="B445" s="27"/>
      <c r="C445" s="27"/>
      <c r="D445" s="27">
        <v>4</v>
      </c>
      <c r="E445" s="27">
        <v>4</v>
      </c>
    </row>
    <row r="446" spans="1:5" x14ac:dyDescent="0.35">
      <c r="A446" s="20" t="s">
        <v>1491</v>
      </c>
      <c r="B446" s="27"/>
      <c r="C446" s="27">
        <v>3</v>
      </c>
      <c r="D446" s="27"/>
      <c r="E446" s="27">
        <v>3</v>
      </c>
    </row>
    <row r="447" spans="1:5" x14ac:dyDescent="0.35">
      <c r="A447" s="20" t="s">
        <v>1117</v>
      </c>
      <c r="B447" s="27">
        <v>2</v>
      </c>
      <c r="C447" s="27">
        <v>1</v>
      </c>
      <c r="D447" s="27">
        <v>2</v>
      </c>
      <c r="E447" s="27">
        <v>5</v>
      </c>
    </row>
    <row r="448" spans="1:5" x14ac:dyDescent="0.35">
      <c r="A448" s="20" t="s">
        <v>1712</v>
      </c>
      <c r="B448" s="27">
        <v>2</v>
      </c>
      <c r="C448" s="27">
        <v>6</v>
      </c>
      <c r="D448" s="27">
        <v>13</v>
      </c>
      <c r="E448" s="27">
        <v>21</v>
      </c>
    </row>
    <row r="450" spans="1:7" x14ac:dyDescent="0.35">
      <c r="A450" t="s">
        <v>2069</v>
      </c>
    </row>
    <row r="451" spans="1:7" x14ac:dyDescent="0.35">
      <c r="A451" s="19" t="s">
        <v>2070</v>
      </c>
      <c r="B451" s="19" t="s">
        <v>1710</v>
      </c>
    </row>
    <row r="452" spans="1:7" x14ac:dyDescent="0.35">
      <c r="A452" s="19" t="s">
        <v>1711</v>
      </c>
      <c r="B452" t="s">
        <v>1126</v>
      </c>
      <c r="C452" t="s">
        <v>1166</v>
      </c>
      <c r="D452" t="s">
        <v>1161</v>
      </c>
      <c r="E452" t="s">
        <v>1712</v>
      </c>
    </row>
    <row r="453" spans="1:7" x14ac:dyDescent="0.35">
      <c r="A453" s="20" t="s">
        <v>1213</v>
      </c>
      <c r="B453" s="27"/>
      <c r="C453" s="27">
        <v>2</v>
      </c>
      <c r="D453" s="27">
        <v>2</v>
      </c>
      <c r="E453" s="27">
        <v>4</v>
      </c>
    </row>
    <row r="454" spans="1:7" x14ac:dyDescent="0.35">
      <c r="A454" s="20" t="s">
        <v>1548</v>
      </c>
      <c r="B454" s="27"/>
      <c r="C454" s="27">
        <v>2</v>
      </c>
      <c r="D454" s="27">
        <v>3</v>
      </c>
      <c r="E454" s="27">
        <v>5</v>
      </c>
    </row>
    <row r="455" spans="1:7" x14ac:dyDescent="0.35">
      <c r="A455" s="20" t="s">
        <v>1402</v>
      </c>
      <c r="B455" s="27"/>
      <c r="C455" s="27"/>
      <c r="D455" s="27">
        <v>4</v>
      </c>
      <c r="E455" s="27">
        <v>4</v>
      </c>
    </row>
    <row r="456" spans="1:7" x14ac:dyDescent="0.35">
      <c r="A456" s="20" t="s">
        <v>1491</v>
      </c>
      <c r="B456" s="27"/>
      <c r="C456" s="27">
        <v>1</v>
      </c>
      <c r="D456" s="27">
        <v>3</v>
      </c>
      <c r="E456" s="27">
        <v>4</v>
      </c>
    </row>
    <row r="457" spans="1:7" x14ac:dyDescent="0.35">
      <c r="A457" s="20" t="s">
        <v>1117</v>
      </c>
      <c r="B457" s="27">
        <v>2</v>
      </c>
      <c r="C457" s="27">
        <v>2</v>
      </c>
      <c r="D457" s="27">
        <v>1</v>
      </c>
      <c r="E457" s="27">
        <v>5</v>
      </c>
    </row>
    <row r="458" spans="1:7" x14ac:dyDescent="0.35">
      <c r="A458" s="20" t="s">
        <v>1712</v>
      </c>
      <c r="B458" s="27">
        <v>2</v>
      </c>
      <c r="C458" s="27">
        <v>7</v>
      </c>
      <c r="D458" s="27">
        <v>13</v>
      </c>
      <c r="E458" s="27">
        <v>22</v>
      </c>
    </row>
    <row r="460" spans="1:7" x14ac:dyDescent="0.35">
      <c r="A460" t="s">
        <v>2071</v>
      </c>
    </row>
    <row r="461" spans="1:7" x14ac:dyDescent="0.35">
      <c r="A461" s="19" t="s">
        <v>2072</v>
      </c>
      <c r="B461" s="19" t="s">
        <v>1710</v>
      </c>
    </row>
    <row r="462" spans="1:7" x14ac:dyDescent="0.35">
      <c r="A462" s="19" t="s">
        <v>1711</v>
      </c>
      <c r="B462" t="s">
        <v>1126</v>
      </c>
      <c r="C462" t="s">
        <v>1166</v>
      </c>
      <c r="D462" t="s">
        <v>1161</v>
      </c>
      <c r="E462" t="s">
        <v>1218</v>
      </c>
      <c r="F462" t="s">
        <v>2064</v>
      </c>
      <c r="G462" t="s">
        <v>1712</v>
      </c>
    </row>
    <row r="463" spans="1:7" x14ac:dyDescent="0.35">
      <c r="A463" s="20" t="s">
        <v>1213</v>
      </c>
      <c r="B463" s="27"/>
      <c r="C463" s="27">
        <v>2</v>
      </c>
      <c r="D463" s="27">
        <v>2</v>
      </c>
      <c r="E463" s="27"/>
      <c r="F463" s="27"/>
      <c r="G463" s="27">
        <v>4</v>
      </c>
    </row>
    <row r="464" spans="1:7" x14ac:dyDescent="0.35">
      <c r="A464" s="20" t="s">
        <v>1548</v>
      </c>
      <c r="B464" s="27"/>
      <c r="C464" s="27"/>
      <c r="D464" s="27">
        <v>4</v>
      </c>
      <c r="E464" s="27"/>
      <c r="F464" s="27"/>
      <c r="G464" s="27">
        <v>4</v>
      </c>
    </row>
    <row r="465" spans="1:7" x14ac:dyDescent="0.35">
      <c r="A465" s="20" t="s">
        <v>1402</v>
      </c>
      <c r="B465" s="27"/>
      <c r="C465" s="27"/>
      <c r="D465" s="27">
        <v>4</v>
      </c>
      <c r="E465" s="27"/>
      <c r="F465" s="27"/>
      <c r="G465" s="27">
        <v>4</v>
      </c>
    </row>
    <row r="466" spans="1:7" x14ac:dyDescent="0.35">
      <c r="A466" s="20" t="s">
        <v>1491</v>
      </c>
      <c r="B466" s="27"/>
      <c r="C466" s="27">
        <v>2</v>
      </c>
      <c r="D466" s="27"/>
      <c r="E466" s="27">
        <v>1</v>
      </c>
      <c r="F466" s="27"/>
      <c r="G466" s="27">
        <v>3</v>
      </c>
    </row>
    <row r="467" spans="1:7" x14ac:dyDescent="0.35">
      <c r="A467" s="20" t="s">
        <v>1117</v>
      </c>
      <c r="B467" s="27">
        <v>2</v>
      </c>
      <c r="C467" s="27">
        <v>1</v>
      </c>
      <c r="D467" s="27">
        <v>2</v>
      </c>
      <c r="E467" s="27"/>
      <c r="F467" s="27"/>
      <c r="G467" s="27">
        <v>5</v>
      </c>
    </row>
    <row r="468" spans="1:7" x14ac:dyDescent="0.35">
      <c r="A468" s="20" t="s">
        <v>1712</v>
      </c>
      <c r="B468" s="27">
        <v>2</v>
      </c>
      <c r="C468" s="27">
        <v>5</v>
      </c>
      <c r="D468" s="27">
        <v>12</v>
      </c>
      <c r="E468" s="27">
        <v>1</v>
      </c>
      <c r="F468" s="27"/>
      <c r="G468" s="27">
        <v>20</v>
      </c>
    </row>
    <row r="470" spans="1:7" x14ac:dyDescent="0.35">
      <c r="A470" t="s">
        <v>2073</v>
      </c>
    </row>
    <row r="471" spans="1:7" x14ac:dyDescent="0.35">
      <c r="A471" s="19" t="s">
        <v>2074</v>
      </c>
      <c r="B471" s="19" t="s">
        <v>1710</v>
      </c>
    </row>
    <row r="472" spans="1:7" x14ac:dyDescent="0.35">
      <c r="A472" s="19" t="s">
        <v>1711</v>
      </c>
      <c r="B472" t="s">
        <v>1126</v>
      </c>
      <c r="C472" t="s">
        <v>1166</v>
      </c>
      <c r="D472" t="s">
        <v>1161</v>
      </c>
      <c r="E472" t="s">
        <v>1712</v>
      </c>
    </row>
    <row r="473" spans="1:7" x14ac:dyDescent="0.35">
      <c r="A473" s="20" t="s">
        <v>1213</v>
      </c>
      <c r="B473" s="27"/>
      <c r="C473" s="27">
        <v>1</v>
      </c>
      <c r="D473" s="27">
        <v>3</v>
      </c>
      <c r="E473" s="27">
        <v>4</v>
      </c>
    </row>
    <row r="474" spans="1:7" x14ac:dyDescent="0.35">
      <c r="A474" s="20" t="s">
        <v>1548</v>
      </c>
      <c r="B474" s="27"/>
      <c r="C474" s="27">
        <v>1</v>
      </c>
      <c r="D474" s="27">
        <v>4</v>
      </c>
      <c r="E474" s="27">
        <v>5</v>
      </c>
    </row>
    <row r="475" spans="1:7" x14ac:dyDescent="0.35">
      <c r="A475" s="20" t="s">
        <v>1402</v>
      </c>
      <c r="B475" s="27"/>
      <c r="C475" s="27"/>
      <c r="D475" s="27">
        <v>4</v>
      </c>
      <c r="E475" s="27">
        <v>4</v>
      </c>
    </row>
    <row r="476" spans="1:7" x14ac:dyDescent="0.35">
      <c r="A476" s="20" t="s">
        <v>1491</v>
      </c>
      <c r="B476" s="27"/>
      <c r="C476" s="27"/>
      <c r="D476" s="27">
        <v>2</v>
      </c>
      <c r="E476" s="27">
        <v>2</v>
      </c>
    </row>
    <row r="477" spans="1:7" x14ac:dyDescent="0.35">
      <c r="A477" s="20" t="s">
        <v>1117</v>
      </c>
      <c r="B477" s="27">
        <v>2</v>
      </c>
      <c r="C477" s="27">
        <v>3</v>
      </c>
      <c r="D477" s="27">
        <v>1</v>
      </c>
      <c r="E477" s="27">
        <v>6</v>
      </c>
    </row>
    <row r="478" spans="1:7" x14ac:dyDescent="0.35">
      <c r="A478" s="20" t="s">
        <v>1712</v>
      </c>
      <c r="B478" s="27">
        <v>2</v>
      </c>
      <c r="C478" s="27">
        <v>5</v>
      </c>
      <c r="D478" s="27">
        <v>14</v>
      </c>
      <c r="E478" s="27">
        <v>21</v>
      </c>
    </row>
    <row r="481" spans="1:6" x14ac:dyDescent="0.35">
      <c r="A481" t="s">
        <v>2075</v>
      </c>
    </row>
    <row r="482" spans="1:6" x14ac:dyDescent="0.35">
      <c r="A482" s="19" t="s">
        <v>2076</v>
      </c>
      <c r="B482" s="19" t="s">
        <v>1710</v>
      </c>
    </row>
    <row r="483" spans="1:6" x14ac:dyDescent="0.35">
      <c r="A483" s="19" t="s">
        <v>1711</v>
      </c>
      <c r="B483" t="s">
        <v>1126</v>
      </c>
      <c r="C483" t="s">
        <v>1166</v>
      </c>
      <c r="D483" t="s">
        <v>1161</v>
      </c>
      <c r="E483" t="s">
        <v>1218</v>
      </c>
      <c r="F483" t="s">
        <v>1712</v>
      </c>
    </row>
    <row r="484" spans="1:6" x14ac:dyDescent="0.35">
      <c r="A484" s="20" t="s">
        <v>1213</v>
      </c>
      <c r="B484" s="27"/>
      <c r="C484" s="27">
        <v>1</v>
      </c>
      <c r="D484" s="27">
        <v>3</v>
      </c>
      <c r="E484" s="27"/>
      <c r="F484" s="27">
        <v>4</v>
      </c>
    </row>
    <row r="485" spans="1:6" x14ac:dyDescent="0.35">
      <c r="A485" s="20" t="s">
        <v>1548</v>
      </c>
      <c r="B485" s="27"/>
      <c r="C485" s="27">
        <v>1</v>
      </c>
      <c r="D485" s="27">
        <v>3</v>
      </c>
      <c r="E485" s="27"/>
      <c r="F485" s="27">
        <v>4</v>
      </c>
    </row>
    <row r="486" spans="1:6" x14ac:dyDescent="0.35">
      <c r="A486" s="20" t="s">
        <v>1402</v>
      </c>
      <c r="B486" s="27"/>
      <c r="C486" s="27"/>
      <c r="D486" s="27">
        <v>5</v>
      </c>
      <c r="E486" s="27"/>
      <c r="F486" s="27">
        <v>5</v>
      </c>
    </row>
    <row r="487" spans="1:6" x14ac:dyDescent="0.35">
      <c r="A487" s="20" t="s">
        <v>1491</v>
      </c>
      <c r="B487" s="27"/>
      <c r="C487" s="27"/>
      <c r="D487" s="27">
        <v>1</v>
      </c>
      <c r="E487" s="27">
        <v>1</v>
      </c>
      <c r="F487" s="27">
        <v>2</v>
      </c>
    </row>
    <row r="488" spans="1:6" x14ac:dyDescent="0.35">
      <c r="A488" s="20" t="s">
        <v>1117</v>
      </c>
      <c r="B488" s="27">
        <v>2</v>
      </c>
      <c r="C488" s="27">
        <v>4</v>
      </c>
      <c r="D488" s="27">
        <v>1</v>
      </c>
      <c r="E488" s="27"/>
      <c r="F488" s="27">
        <v>7</v>
      </c>
    </row>
    <row r="489" spans="1:6" x14ac:dyDescent="0.35">
      <c r="A489" s="20" t="s">
        <v>1712</v>
      </c>
      <c r="B489" s="27">
        <v>2</v>
      </c>
      <c r="C489" s="27">
        <v>6</v>
      </c>
      <c r="D489" s="27">
        <v>13</v>
      </c>
      <c r="E489" s="27">
        <v>1</v>
      </c>
      <c r="F489" s="27">
        <v>22</v>
      </c>
    </row>
    <row r="492" spans="1:6" x14ac:dyDescent="0.35">
      <c r="A492" t="s">
        <v>2077</v>
      </c>
    </row>
    <row r="493" spans="1:6" x14ac:dyDescent="0.35">
      <c r="A493" s="19" t="s">
        <v>2078</v>
      </c>
      <c r="B493" s="19" t="s">
        <v>1710</v>
      </c>
    </row>
    <row r="494" spans="1:6" x14ac:dyDescent="0.35">
      <c r="A494" s="19" t="s">
        <v>1711</v>
      </c>
      <c r="B494" t="s">
        <v>1126</v>
      </c>
      <c r="C494" t="s">
        <v>1166</v>
      </c>
      <c r="D494" t="s">
        <v>1161</v>
      </c>
      <c r="E494" t="s">
        <v>1218</v>
      </c>
      <c r="F494" t="s">
        <v>1712</v>
      </c>
    </row>
    <row r="495" spans="1:6" x14ac:dyDescent="0.35">
      <c r="A495" s="20" t="s">
        <v>1213</v>
      </c>
      <c r="B495" s="27"/>
      <c r="C495" s="27">
        <v>2</v>
      </c>
      <c r="D495" s="27">
        <v>1</v>
      </c>
      <c r="E495" s="27">
        <v>1</v>
      </c>
      <c r="F495" s="27">
        <v>4</v>
      </c>
    </row>
    <row r="496" spans="1:6" x14ac:dyDescent="0.35">
      <c r="A496" s="20" t="s">
        <v>1548</v>
      </c>
      <c r="B496" s="27"/>
      <c r="C496" s="27"/>
      <c r="D496" s="27">
        <v>3</v>
      </c>
      <c r="E496" s="27"/>
      <c r="F496" s="27">
        <v>3</v>
      </c>
    </row>
    <row r="497" spans="1:6" x14ac:dyDescent="0.35">
      <c r="A497" s="20" t="s">
        <v>1402</v>
      </c>
      <c r="B497" s="27"/>
      <c r="C497" s="27"/>
      <c r="D497" s="27">
        <v>5</v>
      </c>
      <c r="E497" s="27"/>
      <c r="F497" s="27">
        <v>5</v>
      </c>
    </row>
    <row r="498" spans="1:6" x14ac:dyDescent="0.35">
      <c r="A498" s="20" t="s">
        <v>1491</v>
      </c>
      <c r="B498" s="27">
        <v>1</v>
      </c>
      <c r="C498" s="27"/>
      <c r="D498" s="27">
        <v>1</v>
      </c>
      <c r="E498" s="27"/>
      <c r="F498" s="27">
        <v>2</v>
      </c>
    </row>
    <row r="499" spans="1:6" x14ac:dyDescent="0.35">
      <c r="A499" s="20" t="s">
        <v>1117</v>
      </c>
      <c r="B499" s="27">
        <v>1</v>
      </c>
      <c r="C499" s="27">
        <v>2</v>
      </c>
      <c r="D499" s="27">
        <v>2</v>
      </c>
      <c r="E499" s="27"/>
      <c r="F499" s="27">
        <v>5</v>
      </c>
    </row>
    <row r="500" spans="1:6" x14ac:dyDescent="0.35">
      <c r="A500" s="20" t="s">
        <v>1712</v>
      </c>
      <c r="B500" s="27">
        <v>2</v>
      </c>
      <c r="C500" s="27">
        <v>4</v>
      </c>
      <c r="D500" s="27">
        <v>12</v>
      </c>
      <c r="E500" s="27">
        <v>1</v>
      </c>
      <c r="F500" s="27">
        <v>19</v>
      </c>
    </row>
    <row r="502" spans="1:6" x14ac:dyDescent="0.35">
      <c r="A502" t="s">
        <v>2079</v>
      </c>
    </row>
    <row r="503" spans="1:6" x14ac:dyDescent="0.35">
      <c r="A503" s="19" t="s">
        <v>2080</v>
      </c>
      <c r="B503" s="19" t="s">
        <v>1710</v>
      </c>
    </row>
    <row r="504" spans="1:6" x14ac:dyDescent="0.35">
      <c r="A504" s="19" t="s">
        <v>1711</v>
      </c>
      <c r="B504" t="s">
        <v>1126</v>
      </c>
      <c r="C504" t="s">
        <v>1166</v>
      </c>
      <c r="D504" t="s">
        <v>1161</v>
      </c>
      <c r="E504" t="s">
        <v>2064</v>
      </c>
      <c r="F504" t="s">
        <v>1712</v>
      </c>
    </row>
    <row r="505" spans="1:6" x14ac:dyDescent="0.35">
      <c r="A505" s="20" t="s">
        <v>1213</v>
      </c>
      <c r="B505" s="27">
        <v>1</v>
      </c>
      <c r="C505" s="27">
        <v>1</v>
      </c>
      <c r="D505" s="27">
        <v>2</v>
      </c>
      <c r="E505" s="27"/>
      <c r="F505" s="27">
        <v>4</v>
      </c>
    </row>
    <row r="506" spans="1:6" x14ac:dyDescent="0.35">
      <c r="A506" s="20" t="s">
        <v>1548</v>
      </c>
      <c r="B506" s="27"/>
      <c r="C506" s="27"/>
      <c r="D506" s="27">
        <v>2</v>
      </c>
      <c r="E506" s="27"/>
      <c r="F506" s="27">
        <v>2</v>
      </c>
    </row>
    <row r="507" spans="1:6" x14ac:dyDescent="0.35">
      <c r="A507" s="20" t="s">
        <v>1402</v>
      </c>
      <c r="B507" s="27"/>
      <c r="C507" s="27"/>
      <c r="D507" s="27">
        <v>4</v>
      </c>
      <c r="E507" s="27"/>
      <c r="F507" s="27">
        <v>4</v>
      </c>
    </row>
    <row r="508" spans="1:6" x14ac:dyDescent="0.35">
      <c r="A508" s="20" t="s">
        <v>1491</v>
      </c>
      <c r="B508" s="27"/>
      <c r="C508" s="27"/>
      <c r="D508" s="27"/>
      <c r="E508" s="27"/>
      <c r="F508" s="27"/>
    </row>
    <row r="509" spans="1:6" x14ac:dyDescent="0.35">
      <c r="A509" s="20" t="s">
        <v>1117</v>
      </c>
      <c r="B509" s="27">
        <v>2</v>
      </c>
      <c r="C509" s="27"/>
      <c r="D509" s="27">
        <v>2</v>
      </c>
      <c r="E509" s="27"/>
      <c r="F509" s="27">
        <v>4</v>
      </c>
    </row>
    <row r="510" spans="1:6" x14ac:dyDescent="0.35">
      <c r="A510" s="20" t="s">
        <v>1712</v>
      </c>
      <c r="B510" s="27">
        <v>3</v>
      </c>
      <c r="C510" s="27">
        <v>1</v>
      </c>
      <c r="D510" s="27">
        <v>10</v>
      </c>
      <c r="E510" s="27"/>
      <c r="F510" s="27">
        <v>14</v>
      </c>
    </row>
    <row r="512" spans="1:6" x14ac:dyDescent="0.35">
      <c r="A512" t="s">
        <v>2081</v>
      </c>
    </row>
    <row r="513" spans="1:6" x14ac:dyDescent="0.35">
      <c r="A513" s="19" t="s">
        <v>2082</v>
      </c>
      <c r="B513" s="19" t="s">
        <v>1710</v>
      </c>
    </row>
    <row r="514" spans="1:6" x14ac:dyDescent="0.35">
      <c r="A514" s="19" t="s">
        <v>1711</v>
      </c>
      <c r="B514" t="s">
        <v>1126</v>
      </c>
      <c r="C514" t="s">
        <v>1166</v>
      </c>
      <c r="D514" t="s">
        <v>1161</v>
      </c>
      <c r="E514" t="s">
        <v>1218</v>
      </c>
      <c r="F514" t="s">
        <v>1712</v>
      </c>
    </row>
    <row r="515" spans="1:6" x14ac:dyDescent="0.35">
      <c r="A515" s="20" t="s">
        <v>1213</v>
      </c>
      <c r="B515" s="27"/>
      <c r="C515" s="27">
        <v>1</v>
      </c>
      <c r="D515" s="27">
        <v>1</v>
      </c>
      <c r="E515" s="27">
        <v>2</v>
      </c>
      <c r="F515" s="27">
        <v>4</v>
      </c>
    </row>
    <row r="516" spans="1:6" x14ac:dyDescent="0.35">
      <c r="A516" s="20" t="s">
        <v>1548</v>
      </c>
      <c r="B516" s="27"/>
      <c r="C516" s="27">
        <v>3</v>
      </c>
      <c r="D516" s="27"/>
      <c r="E516" s="27"/>
      <c r="F516" s="27">
        <v>3</v>
      </c>
    </row>
    <row r="517" spans="1:6" x14ac:dyDescent="0.35">
      <c r="A517" s="20" t="s">
        <v>1402</v>
      </c>
      <c r="B517" s="27"/>
      <c r="C517" s="27"/>
      <c r="D517" s="27">
        <v>5</v>
      </c>
      <c r="E517" s="27"/>
      <c r="F517" s="27">
        <v>5</v>
      </c>
    </row>
    <row r="518" spans="1:6" x14ac:dyDescent="0.35">
      <c r="A518" s="20" t="s">
        <v>1491</v>
      </c>
      <c r="B518" s="27"/>
      <c r="C518" s="27"/>
      <c r="D518" s="27">
        <v>2</v>
      </c>
      <c r="E518" s="27"/>
      <c r="F518" s="27">
        <v>2</v>
      </c>
    </row>
    <row r="519" spans="1:6" x14ac:dyDescent="0.35">
      <c r="A519" s="20" t="s">
        <v>1117</v>
      </c>
      <c r="B519" s="27">
        <v>1</v>
      </c>
      <c r="C519" s="27">
        <v>3</v>
      </c>
      <c r="D519" s="27">
        <v>2</v>
      </c>
      <c r="E519" s="27"/>
      <c r="F519" s="27">
        <v>6</v>
      </c>
    </row>
    <row r="520" spans="1:6" x14ac:dyDescent="0.35">
      <c r="A520" s="20" t="s">
        <v>1712</v>
      </c>
      <c r="B520" s="27">
        <v>1</v>
      </c>
      <c r="C520" s="27">
        <v>7</v>
      </c>
      <c r="D520" s="27">
        <v>10</v>
      </c>
      <c r="E520" s="27">
        <v>2</v>
      </c>
      <c r="F520" s="27">
        <v>20</v>
      </c>
    </row>
    <row r="522" spans="1:6" x14ac:dyDescent="0.35">
      <c r="A522" t="s">
        <v>2083</v>
      </c>
    </row>
    <row r="523" spans="1:6" x14ac:dyDescent="0.35">
      <c r="A523" s="19" t="s">
        <v>2084</v>
      </c>
      <c r="B523" s="19" t="s">
        <v>1710</v>
      </c>
    </row>
    <row r="524" spans="1:6" x14ac:dyDescent="0.35">
      <c r="A524" s="19" t="s">
        <v>1711</v>
      </c>
      <c r="B524" t="s">
        <v>1126</v>
      </c>
      <c r="C524" t="s">
        <v>1166</v>
      </c>
      <c r="D524" t="s">
        <v>1161</v>
      </c>
      <c r="E524" t="s">
        <v>1218</v>
      </c>
      <c r="F524" t="s">
        <v>1712</v>
      </c>
    </row>
    <row r="525" spans="1:6" x14ac:dyDescent="0.35">
      <c r="A525" s="20" t="s">
        <v>1213</v>
      </c>
      <c r="B525" s="27"/>
      <c r="C525" s="27">
        <v>1</v>
      </c>
      <c r="D525" s="27">
        <v>2</v>
      </c>
      <c r="E525" s="27">
        <v>1</v>
      </c>
      <c r="F525" s="27">
        <v>4</v>
      </c>
    </row>
    <row r="526" spans="1:6" x14ac:dyDescent="0.35">
      <c r="A526" s="20" t="s">
        <v>1548</v>
      </c>
      <c r="B526" s="27"/>
      <c r="C526" s="27">
        <v>1</v>
      </c>
      <c r="D526" s="27">
        <v>2</v>
      </c>
      <c r="E526" s="27"/>
      <c r="F526" s="27">
        <v>3</v>
      </c>
    </row>
    <row r="527" spans="1:6" x14ac:dyDescent="0.35">
      <c r="A527" s="20" t="s">
        <v>1402</v>
      </c>
      <c r="B527" s="27"/>
      <c r="C527" s="27"/>
      <c r="D527" s="27">
        <v>5</v>
      </c>
      <c r="E527" s="27"/>
      <c r="F527" s="27">
        <v>5</v>
      </c>
    </row>
    <row r="528" spans="1:6" x14ac:dyDescent="0.35">
      <c r="A528" s="20" t="s">
        <v>1491</v>
      </c>
      <c r="B528" s="27"/>
      <c r="C528" s="27">
        <v>3</v>
      </c>
      <c r="D528" s="27"/>
      <c r="E528" s="27"/>
      <c r="F528" s="27">
        <v>3</v>
      </c>
    </row>
    <row r="529" spans="1:6" x14ac:dyDescent="0.35">
      <c r="A529" s="20" t="s">
        <v>1117</v>
      </c>
      <c r="B529" s="27">
        <v>2</v>
      </c>
      <c r="C529" s="27">
        <v>1</v>
      </c>
      <c r="D529" s="27">
        <v>3</v>
      </c>
      <c r="E529" s="27"/>
      <c r="F529" s="27">
        <v>6</v>
      </c>
    </row>
    <row r="530" spans="1:6" x14ac:dyDescent="0.35">
      <c r="A530" s="20" t="s">
        <v>1712</v>
      </c>
      <c r="B530" s="27">
        <v>2</v>
      </c>
      <c r="C530" s="27">
        <v>6</v>
      </c>
      <c r="D530" s="27">
        <v>12</v>
      </c>
      <c r="E530" s="27">
        <v>1</v>
      </c>
      <c r="F530" s="27">
        <v>21</v>
      </c>
    </row>
    <row r="532" spans="1:6" x14ac:dyDescent="0.35">
      <c r="A532" t="s">
        <v>2085</v>
      </c>
    </row>
    <row r="533" spans="1:6" x14ac:dyDescent="0.35">
      <c r="A533" s="19" t="s">
        <v>2086</v>
      </c>
      <c r="B533" s="19" t="s">
        <v>1710</v>
      </c>
    </row>
    <row r="534" spans="1:6" x14ac:dyDescent="0.35">
      <c r="A534" s="19" t="s">
        <v>1711</v>
      </c>
      <c r="B534" t="s">
        <v>1126</v>
      </c>
      <c r="C534" t="s">
        <v>1166</v>
      </c>
      <c r="D534" t="s">
        <v>1161</v>
      </c>
      <c r="E534" t="s">
        <v>1218</v>
      </c>
      <c r="F534" t="s">
        <v>1712</v>
      </c>
    </row>
    <row r="535" spans="1:6" x14ac:dyDescent="0.35">
      <c r="A535" s="20" t="s">
        <v>1213</v>
      </c>
      <c r="B535" s="27"/>
      <c r="C535" s="27">
        <v>1</v>
      </c>
      <c r="D535" s="27">
        <v>1</v>
      </c>
      <c r="E535" s="27">
        <v>2</v>
      </c>
      <c r="F535" s="27">
        <v>4</v>
      </c>
    </row>
    <row r="536" spans="1:6" x14ac:dyDescent="0.35">
      <c r="A536" s="20" t="s">
        <v>1548</v>
      </c>
      <c r="B536" s="27"/>
      <c r="C536" s="27">
        <v>3</v>
      </c>
      <c r="D536" s="27">
        <v>1</v>
      </c>
      <c r="E536" s="27"/>
      <c r="F536" s="27">
        <v>4</v>
      </c>
    </row>
    <row r="537" spans="1:6" x14ac:dyDescent="0.35">
      <c r="A537" s="20" t="s">
        <v>1402</v>
      </c>
      <c r="B537" s="27"/>
      <c r="C537" s="27"/>
      <c r="D537" s="27">
        <v>5</v>
      </c>
      <c r="E537" s="27"/>
      <c r="F537" s="27">
        <v>5</v>
      </c>
    </row>
    <row r="538" spans="1:6" x14ac:dyDescent="0.35">
      <c r="A538" s="20" t="s">
        <v>1491</v>
      </c>
      <c r="B538" s="27"/>
      <c r="C538" s="27"/>
      <c r="D538" s="27">
        <v>1</v>
      </c>
      <c r="E538" s="27"/>
      <c r="F538" s="27">
        <v>1</v>
      </c>
    </row>
    <row r="539" spans="1:6" x14ac:dyDescent="0.35">
      <c r="A539" s="20" t="s">
        <v>1117</v>
      </c>
      <c r="B539" s="27">
        <v>1</v>
      </c>
      <c r="C539" s="27">
        <v>1</v>
      </c>
      <c r="D539" s="27">
        <v>3</v>
      </c>
      <c r="E539" s="27"/>
      <c r="F539" s="27">
        <v>5</v>
      </c>
    </row>
    <row r="540" spans="1:6" x14ac:dyDescent="0.35">
      <c r="A540" s="20" t="s">
        <v>1712</v>
      </c>
      <c r="B540" s="27">
        <v>1</v>
      </c>
      <c r="C540" s="27">
        <v>5</v>
      </c>
      <c r="D540" s="27">
        <v>11</v>
      </c>
      <c r="E540" s="27">
        <v>2</v>
      </c>
      <c r="F540" s="27">
        <v>19</v>
      </c>
    </row>
  </sheetData>
  <pageMargins left="0.7" right="0.7" top="0.75" bottom="0.75" header="0.3" footer="0.3"/>
  <pageSetup paperSize="9" orientation="portrait" r:id="rId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32"/>
  <sheetViews>
    <sheetView zoomScale="90" zoomScaleNormal="90" workbookViewId="0">
      <selection activeCell="D83" sqref="D83"/>
    </sheetView>
  </sheetViews>
  <sheetFormatPr baseColWidth="10" defaultColWidth="11.453125" defaultRowHeight="14.5" x14ac:dyDescent="0.35"/>
  <cols>
    <col min="1" max="1" width="20.1796875" bestFit="1" customWidth="1"/>
    <col min="2" max="2" width="55.81640625" bestFit="1" customWidth="1"/>
    <col min="3" max="3" width="70.26953125" bestFit="1" customWidth="1"/>
    <col min="4" max="4" width="57.26953125" bestFit="1" customWidth="1"/>
    <col min="5" max="5" width="65.7265625" bestFit="1" customWidth="1"/>
    <col min="6" max="6" width="67.1796875" bestFit="1" customWidth="1"/>
    <col min="7" max="7" width="66" bestFit="1" customWidth="1"/>
    <col min="8" max="8" width="67.7265625" bestFit="1" customWidth="1"/>
    <col min="9" max="9" width="71" bestFit="1" customWidth="1"/>
    <col min="10" max="10" width="62.54296875" bestFit="1" customWidth="1"/>
    <col min="11" max="11" width="71.54296875" bestFit="1" customWidth="1"/>
    <col min="12" max="12" width="48.81640625" bestFit="1" customWidth="1"/>
    <col min="13" max="13" width="47.453125" bestFit="1" customWidth="1"/>
    <col min="14" max="14" width="51.54296875" bestFit="1" customWidth="1"/>
    <col min="15" max="29" width="49.453125" bestFit="1" customWidth="1"/>
  </cols>
  <sheetData>
    <row r="2" spans="1:18" x14ac:dyDescent="0.35">
      <c r="A2" s="6" t="s">
        <v>2087</v>
      </c>
      <c r="B2" s="7"/>
      <c r="C2" s="7"/>
      <c r="D2" s="7"/>
      <c r="E2" s="7"/>
      <c r="F2" s="7"/>
      <c r="G2" s="7"/>
      <c r="H2" s="7"/>
      <c r="I2" s="7"/>
      <c r="J2" s="7"/>
      <c r="K2" s="8"/>
      <c r="L2" s="8"/>
      <c r="M2" s="9"/>
      <c r="N2" s="10"/>
      <c r="O2" s="10"/>
      <c r="P2" s="9"/>
      <c r="Q2" s="9"/>
      <c r="R2" s="9"/>
    </row>
    <row r="4" spans="1:18" x14ac:dyDescent="0.35">
      <c r="A4" s="19" t="s">
        <v>1711</v>
      </c>
      <c r="B4" t="s">
        <v>2088</v>
      </c>
      <c r="C4" t="s">
        <v>2089</v>
      </c>
      <c r="D4" t="s">
        <v>2090</v>
      </c>
      <c r="E4" t="s">
        <v>2091</v>
      </c>
    </row>
    <row r="5" spans="1:18" x14ac:dyDescent="0.35">
      <c r="A5" s="20" t="s">
        <v>1213</v>
      </c>
      <c r="B5" s="27">
        <v>2</v>
      </c>
      <c r="C5" s="27">
        <v>4</v>
      </c>
      <c r="D5" s="27">
        <v>0</v>
      </c>
      <c r="E5" s="27">
        <v>0</v>
      </c>
    </row>
    <row r="6" spans="1:18" x14ac:dyDescent="0.35">
      <c r="A6" s="20" t="s">
        <v>1548</v>
      </c>
      <c r="B6" s="27">
        <v>8</v>
      </c>
      <c r="C6" s="27">
        <v>0</v>
      </c>
      <c r="D6" s="27">
        <v>0</v>
      </c>
      <c r="E6" s="27">
        <v>1</v>
      </c>
    </row>
    <row r="7" spans="1:18" x14ac:dyDescent="0.35">
      <c r="A7" s="20" t="s">
        <v>1402</v>
      </c>
      <c r="B7" s="27">
        <v>6</v>
      </c>
      <c r="C7" s="27">
        <v>0</v>
      </c>
      <c r="D7" s="27">
        <v>1</v>
      </c>
      <c r="E7" s="27">
        <v>0</v>
      </c>
    </row>
    <row r="8" spans="1:18" x14ac:dyDescent="0.35">
      <c r="A8" s="20" t="s">
        <v>1491</v>
      </c>
      <c r="B8" s="27">
        <v>3</v>
      </c>
      <c r="C8" s="27">
        <v>2</v>
      </c>
      <c r="D8" s="27">
        <v>0</v>
      </c>
      <c r="E8" s="27">
        <v>0</v>
      </c>
    </row>
    <row r="9" spans="1:18" x14ac:dyDescent="0.35">
      <c r="A9" s="20" t="s">
        <v>1117</v>
      </c>
      <c r="B9" s="27">
        <v>8</v>
      </c>
      <c r="C9" s="27">
        <v>3</v>
      </c>
      <c r="D9" s="27">
        <v>0</v>
      </c>
      <c r="E9" s="27">
        <v>0</v>
      </c>
    </row>
    <row r="10" spans="1:18" x14ac:dyDescent="0.35">
      <c r="A10" s="20" t="s">
        <v>1712</v>
      </c>
      <c r="B10" s="27">
        <v>27</v>
      </c>
      <c r="C10" s="27">
        <v>9</v>
      </c>
      <c r="D10" s="27">
        <v>1</v>
      </c>
      <c r="E10" s="27">
        <v>1</v>
      </c>
    </row>
    <row r="14" spans="1:18" x14ac:dyDescent="0.35">
      <c r="A14" s="15" t="s">
        <v>2092</v>
      </c>
      <c r="B14" s="16"/>
      <c r="C14" s="16"/>
      <c r="D14" s="16"/>
      <c r="E14" s="16"/>
      <c r="F14" s="17"/>
      <c r="G14" s="17"/>
      <c r="H14" s="17"/>
      <c r="I14" s="17"/>
      <c r="J14" s="17"/>
      <c r="K14" s="18"/>
      <c r="L14" s="18"/>
      <c r="M14" s="9"/>
      <c r="N14" s="10"/>
      <c r="O14" s="10"/>
      <c r="P14" s="9"/>
      <c r="Q14" s="9"/>
      <c r="R14" s="9"/>
    </row>
    <row r="16" spans="1:18" x14ac:dyDescent="0.35">
      <c r="A16" s="19" t="s">
        <v>1711</v>
      </c>
      <c r="B16" t="s">
        <v>2093</v>
      </c>
      <c r="C16" t="s">
        <v>2094</v>
      </c>
      <c r="D16" t="s">
        <v>2095</v>
      </c>
      <c r="E16" t="s">
        <v>2096</v>
      </c>
    </row>
    <row r="17" spans="1:18" x14ac:dyDescent="0.35">
      <c r="A17" s="20" t="s">
        <v>1213</v>
      </c>
      <c r="B17" s="27">
        <v>3</v>
      </c>
      <c r="C17" s="27">
        <v>3</v>
      </c>
      <c r="D17" s="27">
        <v>4</v>
      </c>
      <c r="E17" s="27">
        <v>0</v>
      </c>
    </row>
    <row r="18" spans="1:18" x14ac:dyDescent="0.35">
      <c r="A18" s="20" t="s">
        <v>1548</v>
      </c>
      <c r="B18" s="27"/>
      <c r="C18" s="27"/>
      <c r="D18" s="27"/>
      <c r="E18" s="27"/>
    </row>
    <row r="19" spans="1:18" x14ac:dyDescent="0.35">
      <c r="A19" s="20" t="s">
        <v>1402</v>
      </c>
      <c r="B19" s="27"/>
      <c r="C19" s="27"/>
      <c r="D19" s="27"/>
      <c r="E19" s="27"/>
    </row>
    <row r="20" spans="1:18" x14ac:dyDescent="0.35">
      <c r="A20" s="20" t="s">
        <v>1491</v>
      </c>
      <c r="B20" s="27">
        <v>1</v>
      </c>
      <c r="C20" s="27">
        <v>0</v>
      </c>
      <c r="D20" s="27">
        <v>1</v>
      </c>
      <c r="E20" s="27">
        <v>0</v>
      </c>
    </row>
    <row r="21" spans="1:18" x14ac:dyDescent="0.35">
      <c r="A21" s="20" t="s">
        <v>1117</v>
      </c>
      <c r="B21" s="27">
        <v>0</v>
      </c>
      <c r="C21" s="27">
        <v>2</v>
      </c>
      <c r="D21" s="27">
        <v>2</v>
      </c>
      <c r="E21" s="27">
        <v>0</v>
      </c>
    </row>
    <row r="22" spans="1:18" x14ac:dyDescent="0.35">
      <c r="A22" s="20" t="s">
        <v>1712</v>
      </c>
      <c r="B22" s="27">
        <v>4</v>
      </c>
      <c r="C22" s="27">
        <v>5</v>
      </c>
      <c r="D22" s="27">
        <v>7</v>
      </c>
      <c r="E22" s="27">
        <v>0</v>
      </c>
    </row>
    <row r="24" spans="1:18" x14ac:dyDescent="0.35">
      <c r="A24" s="20"/>
    </row>
    <row r="25" spans="1:18" x14ac:dyDescent="0.35">
      <c r="A25" s="15" t="s">
        <v>2097</v>
      </c>
      <c r="B25" s="16"/>
      <c r="C25" s="16"/>
      <c r="D25" s="16"/>
      <c r="E25" s="16"/>
      <c r="F25" s="17"/>
      <c r="G25" s="17"/>
      <c r="H25" s="17"/>
      <c r="I25" s="17"/>
      <c r="J25" s="17"/>
      <c r="K25" s="18"/>
      <c r="L25" s="18"/>
      <c r="M25" s="9"/>
      <c r="N25" s="10"/>
      <c r="O25" s="10"/>
      <c r="P25" s="9"/>
      <c r="Q25" s="9"/>
      <c r="R25" s="9"/>
    </row>
    <row r="27" spans="1:18" x14ac:dyDescent="0.35">
      <c r="A27" s="19" t="s">
        <v>1711</v>
      </c>
      <c r="B27" t="s">
        <v>2098</v>
      </c>
      <c r="C27" t="s">
        <v>2099</v>
      </c>
      <c r="D27" t="s">
        <v>2100</v>
      </c>
      <c r="E27" t="s">
        <v>2101</v>
      </c>
      <c r="F27" t="s">
        <v>2102</v>
      </c>
      <c r="G27" t="s">
        <v>2103</v>
      </c>
      <c r="H27" t="s">
        <v>2104</v>
      </c>
      <c r="I27" t="s">
        <v>2105</v>
      </c>
      <c r="J27" t="s">
        <v>2106</v>
      </c>
      <c r="K27" t="s">
        <v>2107</v>
      </c>
      <c r="L27" t="s">
        <v>2108</v>
      </c>
      <c r="M27" t="s">
        <v>2109</v>
      </c>
    </row>
    <row r="28" spans="1:18" x14ac:dyDescent="0.35">
      <c r="A28" s="20" t="s">
        <v>1213</v>
      </c>
      <c r="B28" s="27">
        <v>3</v>
      </c>
      <c r="C28" s="27">
        <v>0</v>
      </c>
      <c r="D28" s="27">
        <v>0</v>
      </c>
      <c r="E28" s="27">
        <v>0</v>
      </c>
      <c r="F28" s="27">
        <v>0</v>
      </c>
      <c r="G28" s="27">
        <v>3</v>
      </c>
      <c r="H28" s="27">
        <v>0</v>
      </c>
      <c r="I28" s="27">
        <v>0</v>
      </c>
      <c r="J28" s="27">
        <v>0</v>
      </c>
      <c r="K28" s="27">
        <v>0</v>
      </c>
      <c r="L28" s="27">
        <v>0</v>
      </c>
      <c r="M28" s="27">
        <v>0</v>
      </c>
    </row>
    <row r="29" spans="1:18" x14ac:dyDescent="0.35">
      <c r="A29" s="20" t="s">
        <v>1548</v>
      </c>
      <c r="B29" s="27"/>
      <c r="C29" s="27"/>
      <c r="D29" s="27"/>
      <c r="E29" s="27"/>
      <c r="F29" s="27"/>
      <c r="G29" s="27"/>
      <c r="H29" s="27"/>
      <c r="I29" s="27"/>
      <c r="J29" s="27"/>
      <c r="K29" s="27"/>
      <c r="L29" s="27"/>
      <c r="M29" s="27"/>
    </row>
    <row r="30" spans="1:18" x14ac:dyDescent="0.35">
      <c r="A30" s="20" t="s">
        <v>1402</v>
      </c>
      <c r="B30" s="27"/>
      <c r="C30" s="27"/>
      <c r="D30" s="27"/>
      <c r="E30" s="27"/>
      <c r="F30" s="27"/>
      <c r="G30" s="27"/>
      <c r="H30" s="27"/>
      <c r="I30" s="27"/>
      <c r="J30" s="27"/>
      <c r="K30" s="27"/>
      <c r="L30" s="27"/>
      <c r="M30" s="27"/>
    </row>
    <row r="31" spans="1:18" x14ac:dyDescent="0.35">
      <c r="A31" s="20" t="s">
        <v>1491</v>
      </c>
      <c r="B31" s="27">
        <v>1</v>
      </c>
      <c r="C31" s="27">
        <v>0</v>
      </c>
      <c r="D31" s="27">
        <v>0</v>
      </c>
      <c r="E31" s="27">
        <v>0</v>
      </c>
      <c r="F31" s="27">
        <v>0</v>
      </c>
      <c r="G31" s="27">
        <v>2</v>
      </c>
      <c r="H31" s="27">
        <v>0</v>
      </c>
      <c r="I31" s="27">
        <v>0</v>
      </c>
      <c r="J31" s="27">
        <v>0</v>
      </c>
      <c r="K31" s="27">
        <v>0</v>
      </c>
      <c r="L31" s="27">
        <v>0</v>
      </c>
      <c r="M31" s="27">
        <v>0</v>
      </c>
    </row>
    <row r="32" spans="1:18" x14ac:dyDescent="0.35">
      <c r="A32" s="20" t="s">
        <v>1117</v>
      </c>
      <c r="B32" s="27">
        <v>0</v>
      </c>
      <c r="C32" s="27">
        <v>0</v>
      </c>
      <c r="D32" s="27">
        <v>0</v>
      </c>
      <c r="E32" s="27">
        <v>0</v>
      </c>
      <c r="F32" s="27">
        <v>0</v>
      </c>
      <c r="G32" s="27">
        <v>3</v>
      </c>
      <c r="H32" s="27">
        <v>0</v>
      </c>
      <c r="I32" s="27">
        <v>0</v>
      </c>
      <c r="J32" s="27">
        <v>0</v>
      </c>
      <c r="K32" s="27">
        <v>0</v>
      </c>
      <c r="L32" s="27">
        <v>0</v>
      </c>
      <c r="M32" s="27">
        <v>0</v>
      </c>
    </row>
    <row r="33" spans="1:18" x14ac:dyDescent="0.35">
      <c r="A33" s="20" t="s">
        <v>1712</v>
      </c>
      <c r="B33" s="27">
        <v>4</v>
      </c>
      <c r="C33" s="27">
        <v>0</v>
      </c>
      <c r="D33" s="27">
        <v>0</v>
      </c>
      <c r="E33" s="27">
        <v>0</v>
      </c>
      <c r="F33" s="27">
        <v>0</v>
      </c>
      <c r="G33" s="27">
        <v>8</v>
      </c>
      <c r="H33" s="27">
        <v>0</v>
      </c>
      <c r="I33" s="27">
        <v>0</v>
      </c>
      <c r="J33" s="27">
        <v>0</v>
      </c>
      <c r="K33" s="27">
        <v>0</v>
      </c>
      <c r="L33" s="27">
        <v>0</v>
      </c>
      <c r="M33" s="27">
        <v>0</v>
      </c>
    </row>
    <row r="37" spans="1:18" x14ac:dyDescent="0.35">
      <c r="A37" s="76" t="s">
        <v>2110</v>
      </c>
      <c r="B37" s="7"/>
      <c r="C37" s="7"/>
      <c r="D37" s="7"/>
      <c r="E37" s="7"/>
      <c r="F37" s="7"/>
      <c r="G37" s="7"/>
      <c r="H37" s="7"/>
      <c r="I37" s="7"/>
      <c r="J37" s="7"/>
      <c r="K37" s="8"/>
      <c r="L37" s="8"/>
      <c r="M37" s="9"/>
      <c r="N37" s="10"/>
      <c r="O37" s="10"/>
      <c r="P37" s="9"/>
      <c r="Q37" s="9"/>
      <c r="R37" s="9"/>
    </row>
    <row r="39" spans="1:18" x14ac:dyDescent="0.35">
      <c r="A39" s="19" t="s">
        <v>1711</v>
      </c>
      <c r="B39" t="s">
        <v>2111</v>
      </c>
      <c r="C39" t="s">
        <v>2112</v>
      </c>
      <c r="D39" t="s">
        <v>2113</v>
      </c>
      <c r="E39" t="s">
        <v>2114</v>
      </c>
    </row>
    <row r="40" spans="1:18" x14ac:dyDescent="0.35">
      <c r="A40" s="20" t="s">
        <v>1213</v>
      </c>
      <c r="B40" s="27">
        <v>6</v>
      </c>
      <c r="C40" s="27">
        <v>0</v>
      </c>
      <c r="D40" s="27">
        <v>0</v>
      </c>
      <c r="E40" s="27">
        <v>0</v>
      </c>
    </row>
    <row r="41" spans="1:18" x14ac:dyDescent="0.35">
      <c r="A41" s="20" t="s">
        <v>1548</v>
      </c>
      <c r="B41" s="27">
        <v>4</v>
      </c>
      <c r="C41" s="27">
        <v>0</v>
      </c>
      <c r="D41" s="27">
        <v>1</v>
      </c>
      <c r="E41" s="27">
        <v>0</v>
      </c>
    </row>
    <row r="42" spans="1:18" x14ac:dyDescent="0.35">
      <c r="A42" s="20" t="s">
        <v>1402</v>
      </c>
      <c r="B42" s="27">
        <v>5</v>
      </c>
      <c r="C42" s="27">
        <v>3</v>
      </c>
      <c r="D42" s="27">
        <v>1</v>
      </c>
      <c r="E42" s="27">
        <v>0</v>
      </c>
    </row>
    <row r="43" spans="1:18" x14ac:dyDescent="0.35">
      <c r="A43" s="20" t="s">
        <v>1491</v>
      </c>
      <c r="B43" s="27">
        <v>4</v>
      </c>
      <c r="C43" s="27">
        <v>1</v>
      </c>
      <c r="D43" s="27">
        <v>0</v>
      </c>
      <c r="E43" s="27">
        <v>0</v>
      </c>
    </row>
    <row r="44" spans="1:18" x14ac:dyDescent="0.35">
      <c r="A44" s="20" t="s">
        <v>1117</v>
      </c>
      <c r="B44" s="27">
        <v>6</v>
      </c>
      <c r="C44" s="27">
        <v>1</v>
      </c>
      <c r="D44" s="27">
        <v>0</v>
      </c>
      <c r="E44" s="27">
        <v>0</v>
      </c>
    </row>
    <row r="45" spans="1:18" x14ac:dyDescent="0.35">
      <c r="A45" s="20" t="s">
        <v>1712</v>
      </c>
      <c r="B45" s="27">
        <v>25</v>
      </c>
      <c r="C45" s="27">
        <v>5</v>
      </c>
      <c r="D45" s="27">
        <v>2</v>
      </c>
      <c r="E45" s="27">
        <v>0</v>
      </c>
    </row>
    <row r="46" spans="1:18" x14ac:dyDescent="0.35">
      <c r="B46" s="88"/>
      <c r="C46" s="88"/>
    </row>
    <row r="47" spans="1:18" x14ac:dyDescent="0.35">
      <c r="B47" s="146"/>
    </row>
    <row r="49" spans="1:18" x14ac:dyDescent="0.35">
      <c r="A49" s="15" t="s">
        <v>2115</v>
      </c>
      <c r="B49" s="16"/>
      <c r="C49" s="16"/>
      <c r="D49" s="16"/>
      <c r="E49" s="16"/>
      <c r="F49" s="17"/>
      <c r="G49" s="17"/>
      <c r="H49" s="17"/>
      <c r="I49" s="17"/>
      <c r="J49" s="17"/>
      <c r="K49" s="18"/>
      <c r="L49" s="18"/>
      <c r="M49" s="9"/>
      <c r="N49" s="10"/>
      <c r="O49" s="10"/>
      <c r="P49" s="9"/>
      <c r="Q49" s="9"/>
      <c r="R49" s="9"/>
    </row>
    <row r="51" spans="1:18" x14ac:dyDescent="0.35">
      <c r="A51" s="19" t="s">
        <v>1711</v>
      </c>
      <c r="B51" t="s">
        <v>2116</v>
      </c>
      <c r="C51" t="s">
        <v>2117</v>
      </c>
      <c r="D51" t="s">
        <v>2118</v>
      </c>
      <c r="E51" t="s">
        <v>2119</v>
      </c>
      <c r="F51" t="s">
        <v>2120</v>
      </c>
    </row>
    <row r="52" spans="1:18" x14ac:dyDescent="0.35">
      <c r="A52" s="20" t="s">
        <v>1213</v>
      </c>
      <c r="B52" s="27"/>
      <c r="C52" s="27"/>
      <c r="D52" s="27"/>
      <c r="E52" s="27"/>
      <c r="F52" s="27"/>
    </row>
    <row r="53" spans="1:18" x14ac:dyDescent="0.35">
      <c r="A53" s="20" t="s">
        <v>1548</v>
      </c>
      <c r="B53" s="27"/>
      <c r="C53" s="27"/>
      <c r="D53" s="27"/>
      <c r="E53" s="27"/>
      <c r="F53" s="27"/>
    </row>
    <row r="54" spans="1:18" x14ac:dyDescent="0.35">
      <c r="A54" s="20" t="s">
        <v>1402</v>
      </c>
      <c r="B54" s="27">
        <v>2</v>
      </c>
      <c r="C54" s="27">
        <v>0</v>
      </c>
      <c r="D54" s="27">
        <v>1</v>
      </c>
      <c r="E54" s="27">
        <v>2</v>
      </c>
      <c r="F54" s="27">
        <v>0</v>
      </c>
    </row>
    <row r="55" spans="1:18" x14ac:dyDescent="0.35">
      <c r="A55" s="20" t="s">
        <v>1491</v>
      </c>
      <c r="B55" s="27">
        <v>1</v>
      </c>
      <c r="C55" s="27">
        <v>1</v>
      </c>
      <c r="D55" s="27">
        <v>1</v>
      </c>
      <c r="E55" s="27">
        <v>1</v>
      </c>
      <c r="F55" s="27">
        <v>0</v>
      </c>
    </row>
    <row r="56" spans="1:18" x14ac:dyDescent="0.35">
      <c r="A56" s="20" t="s">
        <v>1117</v>
      </c>
      <c r="B56" s="27">
        <v>0</v>
      </c>
      <c r="C56" s="27">
        <v>1</v>
      </c>
      <c r="D56" s="27">
        <v>0</v>
      </c>
      <c r="E56" s="27">
        <v>0</v>
      </c>
      <c r="F56" s="27">
        <v>0</v>
      </c>
    </row>
    <row r="57" spans="1:18" x14ac:dyDescent="0.35">
      <c r="A57" s="20" t="s">
        <v>1712</v>
      </c>
      <c r="B57" s="27">
        <v>3</v>
      </c>
      <c r="C57" s="27">
        <v>2</v>
      </c>
      <c r="D57" s="27">
        <v>2</v>
      </c>
      <c r="E57" s="27">
        <v>3</v>
      </c>
      <c r="F57" s="27">
        <v>0</v>
      </c>
    </row>
    <row r="60" spans="1:18" x14ac:dyDescent="0.35">
      <c r="A60" s="15" t="s">
        <v>2121</v>
      </c>
      <c r="B60" s="16"/>
      <c r="C60" s="16"/>
      <c r="D60" s="16"/>
      <c r="E60" s="16"/>
      <c r="F60" s="17"/>
      <c r="G60" s="17"/>
      <c r="H60" s="17"/>
      <c r="I60" s="17"/>
      <c r="J60" s="17"/>
      <c r="K60" s="18"/>
      <c r="L60" s="18"/>
      <c r="M60" s="9"/>
      <c r="N60" s="10"/>
      <c r="O60" s="10"/>
      <c r="P60" s="9"/>
      <c r="Q60" s="9"/>
      <c r="R60" s="9"/>
    </row>
    <row r="62" spans="1:18" x14ac:dyDescent="0.35">
      <c r="A62" s="19" t="s">
        <v>1711</v>
      </c>
      <c r="B62" t="s">
        <v>2122</v>
      </c>
      <c r="C62" t="s">
        <v>2123</v>
      </c>
      <c r="D62" t="s">
        <v>2124</v>
      </c>
      <c r="E62" t="s">
        <v>2125</v>
      </c>
      <c r="F62" t="s">
        <v>2126</v>
      </c>
      <c r="G62" t="s">
        <v>2127</v>
      </c>
      <c r="H62" t="s">
        <v>2128</v>
      </c>
      <c r="I62" t="s">
        <v>2129</v>
      </c>
      <c r="J62" t="s">
        <v>2130</v>
      </c>
      <c r="K62" t="s">
        <v>2131</v>
      </c>
      <c r="L62" t="s">
        <v>2132</v>
      </c>
      <c r="M62" t="s">
        <v>2133</v>
      </c>
    </row>
    <row r="63" spans="1:18" x14ac:dyDescent="0.35">
      <c r="A63" s="20" t="s">
        <v>1213</v>
      </c>
      <c r="B63" s="27"/>
      <c r="C63" s="27"/>
      <c r="D63" s="27"/>
      <c r="E63" s="27"/>
      <c r="F63" s="27"/>
      <c r="G63" s="27"/>
      <c r="H63" s="27"/>
      <c r="I63" s="27"/>
      <c r="J63" s="27"/>
      <c r="K63" s="27"/>
      <c r="L63" s="27"/>
      <c r="M63" s="27"/>
    </row>
    <row r="64" spans="1:18" x14ac:dyDescent="0.35">
      <c r="A64" s="20" t="s">
        <v>1548</v>
      </c>
      <c r="B64" s="27"/>
      <c r="C64" s="27"/>
      <c r="D64" s="27"/>
      <c r="E64" s="27"/>
      <c r="F64" s="27"/>
      <c r="G64" s="27"/>
      <c r="H64" s="27"/>
      <c r="I64" s="27"/>
      <c r="J64" s="27"/>
      <c r="K64" s="27"/>
      <c r="L64" s="27"/>
      <c r="M64" s="27"/>
    </row>
    <row r="65" spans="1:18" x14ac:dyDescent="0.35">
      <c r="A65" s="20" t="s">
        <v>1402</v>
      </c>
      <c r="B65" s="27">
        <v>2</v>
      </c>
      <c r="C65" s="27">
        <v>0</v>
      </c>
      <c r="D65" s="27">
        <v>0</v>
      </c>
      <c r="E65" s="27">
        <v>0</v>
      </c>
      <c r="F65" s="27">
        <v>0</v>
      </c>
      <c r="G65" s="27">
        <v>3</v>
      </c>
      <c r="H65" s="27">
        <v>0</v>
      </c>
      <c r="I65" s="27">
        <v>0</v>
      </c>
      <c r="J65" s="27">
        <v>0</v>
      </c>
      <c r="K65" s="27">
        <v>0</v>
      </c>
      <c r="L65" s="27">
        <v>0</v>
      </c>
      <c r="M65" s="27">
        <v>0</v>
      </c>
    </row>
    <row r="66" spans="1:18" x14ac:dyDescent="0.35">
      <c r="A66" s="20" t="s">
        <v>1491</v>
      </c>
      <c r="B66" s="27">
        <v>0</v>
      </c>
      <c r="C66" s="27">
        <v>0</v>
      </c>
      <c r="D66" s="27">
        <v>0</v>
      </c>
      <c r="E66" s="27">
        <v>0</v>
      </c>
      <c r="F66" s="27">
        <v>0</v>
      </c>
      <c r="G66" s="27">
        <v>1</v>
      </c>
      <c r="H66" s="27">
        <v>0</v>
      </c>
      <c r="I66" s="27">
        <v>0</v>
      </c>
      <c r="J66" s="27">
        <v>0</v>
      </c>
      <c r="K66" s="27">
        <v>0</v>
      </c>
      <c r="L66" s="27">
        <v>0</v>
      </c>
      <c r="M66" s="27">
        <v>0</v>
      </c>
    </row>
    <row r="67" spans="1:18" x14ac:dyDescent="0.35">
      <c r="A67" s="20" t="s">
        <v>1117</v>
      </c>
      <c r="B67" s="27">
        <v>1</v>
      </c>
      <c r="C67" s="27">
        <v>0</v>
      </c>
      <c r="D67" s="27">
        <v>0</v>
      </c>
      <c r="E67" s="27">
        <v>0</v>
      </c>
      <c r="F67" s="27">
        <v>0</v>
      </c>
      <c r="G67" s="27">
        <v>1</v>
      </c>
      <c r="H67" s="27">
        <v>0</v>
      </c>
      <c r="I67" s="27">
        <v>0</v>
      </c>
      <c r="J67" s="27">
        <v>0</v>
      </c>
      <c r="K67" s="27">
        <v>0</v>
      </c>
      <c r="L67" s="27">
        <v>0</v>
      </c>
      <c r="M67" s="27">
        <v>0</v>
      </c>
    </row>
    <row r="68" spans="1:18" x14ac:dyDescent="0.35">
      <c r="A68" s="20" t="s">
        <v>1712</v>
      </c>
      <c r="B68" s="27">
        <v>3</v>
      </c>
      <c r="C68" s="27">
        <v>0</v>
      </c>
      <c r="D68" s="27">
        <v>0</v>
      </c>
      <c r="E68" s="27">
        <v>0</v>
      </c>
      <c r="F68" s="27">
        <v>0</v>
      </c>
      <c r="G68" s="27">
        <v>5</v>
      </c>
      <c r="H68" s="27">
        <v>0</v>
      </c>
      <c r="I68" s="27">
        <v>0</v>
      </c>
      <c r="J68" s="27">
        <v>0</v>
      </c>
      <c r="K68" s="27">
        <v>0</v>
      </c>
      <c r="L68" s="27">
        <v>0</v>
      </c>
      <c r="M68" s="27">
        <v>0</v>
      </c>
    </row>
    <row r="72" spans="1:18" x14ac:dyDescent="0.35">
      <c r="A72" s="15" t="s">
        <v>2134</v>
      </c>
      <c r="B72" s="16"/>
      <c r="C72" s="16"/>
      <c r="D72" s="16"/>
      <c r="E72" s="16"/>
      <c r="F72" s="17"/>
      <c r="G72" s="17"/>
      <c r="H72" s="17"/>
      <c r="I72" s="17"/>
      <c r="J72" s="17"/>
      <c r="K72" s="18"/>
      <c r="L72" s="18"/>
      <c r="M72" s="9"/>
      <c r="N72" s="10"/>
      <c r="O72" s="10"/>
      <c r="P72" s="9"/>
      <c r="Q72" s="9"/>
      <c r="R72" s="9"/>
    </row>
    <row r="74" spans="1:18" x14ac:dyDescent="0.35">
      <c r="A74" s="19" t="s">
        <v>1711</v>
      </c>
      <c r="B74" t="s">
        <v>2135</v>
      </c>
      <c r="C74" t="s">
        <v>2136</v>
      </c>
      <c r="D74" t="s">
        <v>2137</v>
      </c>
      <c r="E74" t="s">
        <v>2138</v>
      </c>
    </row>
    <row r="75" spans="1:18" x14ac:dyDescent="0.35">
      <c r="A75" s="20" t="s">
        <v>1213</v>
      </c>
      <c r="B75" s="27">
        <v>21</v>
      </c>
      <c r="C75" s="27">
        <v>1</v>
      </c>
      <c r="D75" s="27">
        <v>0</v>
      </c>
      <c r="E75" s="27">
        <v>0</v>
      </c>
    </row>
    <row r="76" spans="1:18" x14ac:dyDescent="0.35">
      <c r="A76" s="20" t="s">
        <v>1548</v>
      </c>
      <c r="B76" s="27">
        <v>9</v>
      </c>
      <c r="C76" s="27">
        <v>7</v>
      </c>
      <c r="D76" s="27">
        <v>1</v>
      </c>
      <c r="E76" s="27">
        <v>1</v>
      </c>
    </row>
    <row r="77" spans="1:18" x14ac:dyDescent="0.35">
      <c r="A77" s="20" t="s">
        <v>1402</v>
      </c>
      <c r="B77" s="27">
        <v>13</v>
      </c>
      <c r="C77" s="27">
        <v>12</v>
      </c>
      <c r="D77" s="27">
        <v>0</v>
      </c>
      <c r="E77" s="27">
        <v>0</v>
      </c>
    </row>
    <row r="78" spans="1:18" x14ac:dyDescent="0.35">
      <c r="A78" s="20" t="s">
        <v>1491</v>
      </c>
      <c r="B78" s="27">
        <v>18</v>
      </c>
      <c r="C78" s="27">
        <v>2</v>
      </c>
      <c r="D78" s="27">
        <v>0</v>
      </c>
      <c r="E78" s="27">
        <v>0</v>
      </c>
    </row>
    <row r="79" spans="1:18" x14ac:dyDescent="0.35">
      <c r="A79" s="20" t="s">
        <v>1117</v>
      </c>
      <c r="B79" s="27">
        <v>11</v>
      </c>
      <c r="C79" s="27">
        <v>12</v>
      </c>
      <c r="D79" s="27">
        <v>0</v>
      </c>
      <c r="E79" s="27">
        <v>0</v>
      </c>
    </row>
    <row r="80" spans="1:18" x14ac:dyDescent="0.35">
      <c r="A80" s="20" t="s">
        <v>1712</v>
      </c>
      <c r="B80" s="27">
        <v>72</v>
      </c>
      <c r="C80" s="27">
        <v>34</v>
      </c>
      <c r="D80" s="27">
        <v>1</v>
      </c>
      <c r="E80" s="27">
        <v>1</v>
      </c>
    </row>
    <row r="82" spans="1:18" x14ac:dyDescent="0.35">
      <c r="B82" s="146"/>
      <c r="C82" s="146"/>
    </row>
    <row r="83" spans="1:18" x14ac:dyDescent="0.35">
      <c r="B83" s="88"/>
      <c r="C83" s="88"/>
    </row>
    <row r="85" spans="1:18" x14ac:dyDescent="0.35">
      <c r="A85" s="15" t="s">
        <v>2139</v>
      </c>
      <c r="B85" s="16"/>
      <c r="C85" s="16"/>
      <c r="D85" s="16"/>
      <c r="E85" s="16"/>
      <c r="F85" s="17"/>
      <c r="G85" s="17"/>
      <c r="H85" s="17"/>
      <c r="I85" s="17"/>
      <c r="J85" s="17"/>
      <c r="K85" s="18"/>
      <c r="L85" s="18"/>
      <c r="M85" s="9"/>
      <c r="N85" s="10"/>
      <c r="O85" s="10"/>
      <c r="P85" s="9"/>
      <c r="Q85" s="9"/>
      <c r="R85" s="9"/>
    </row>
    <row r="87" spans="1:18" x14ac:dyDescent="0.35">
      <c r="A87" s="19" t="s">
        <v>1711</v>
      </c>
      <c r="B87" t="s">
        <v>2140</v>
      </c>
      <c r="C87" t="s">
        <v>2141</v>
      </c>
      <c r="D87" t="s">
        <v>2142</v>
      </c>
      <c r="E87" t="s">
        <v>2143</v>
      </c>
      <c r="F87" t="s">
        <v>2144</v>
      </c>
      <c r="G87" t="s">
        <v>2145</v>
      </c>
      <c r="H87" t="s">
        <v>2146</v>
      </c>
      <c r="I87" t="s">
        <v>2147</v>
      </c>
      <c r="J87" t="s">
        <v>2148</v>
      </c>
      <c r="K87" t="s">
        <v>2149</v>
      </c>
      <c r="L87" t="s">
        <v>2150</v>
      </c>
      <c r="M87" t="s">
        <v>2151</v>
      </c>
      <c r="N87" t="s">
        <v>2152</v>
      </c>
      <c r="O87" t="s">
        <v>2153</v>
      </c>
      <c r="P87" t="s">
        <v>2154</v>
      </c>
      <c r="Q87" t="s">
        <v>2155</v>
      </c>
    </row>
    <row r="88" spans="1:18" x14ac:dyDescent="0.35">
      <c r="A88" s="20" t="s">
        <v>1213</v>
      </c>
      <c r="B88" s="27">
        <v>1</v>
      </c>
      <c r="C88" s="27">
        <v>1</v>
      </c>
      <c r="D88" s="27">
        <v>1</v>
      </c>
      <c r="E88" s="27">
        <v>0</v>
      </c>
      <c r="F88" s="27">
        <v>0</v>
      </c>
      <c r="G88" s="27">
        <v>0</v>
      </c>
      <c r="H88" s="27">
        <v>0</v>
      </c>
      <c r="I88" s="27">
        <v>0</v>
      </c>
      <c r="J88" s="27">
        <v>0</v>
      </c>
      <c r="K88" s="27">
        <v>0</v>
      </c>
      <c r="L88" s="27">
        <v>0</v>
      </c>
      <c r="M88" s="27">
        <v>0</v>
      </c>
      <c r="N88" s="27">
        <v>0</v>
      </c>
      <c r="O88" s="27">
        <v>0</v>
      </c>
      <c r="P88" s="27">
        <v>0</v>
      </c>
      <c r="Q88" s="27">
        <v>0</v>
      </c>
    </row>
    <row r="89" spans="1:18" x14ac:dyDescent="0.35">
      <c r="A89" s="20" t="s">
        <v>1548</v>
      </c>
      <c r="B89" s="27">
        <v>3</v>
      </c>
      <c r="C89" s="27">
        <v>2</v>
      </c>
      <c r="D89" s="27">
        <v>3</v>
      </c>
      <c r="E89" s="27">
        <v>1</v>
      </c>
      <c r="F89" s="27">
        <v>1</v>
      </c>
      <c r="G89" s="27">
        <v>0</v>
      </c>
      <c r="H89" s="27">
        <v>0</v>
      </c>
      <c r="I89" s="27">
        <v>0</v>
      </c>
      <c r="J89" s="27">
        <v>0</v>
      </c>
      <c r="K89" s="27">
        <v>0</v>
      </c>
      <c r="L89" s="27">
        <v>0</v>
      </c>
      <c r="M89" s="27">
        <v>0</v>
      </c>
      <c r="N89" s="27">
        <v>0</v>
      </c>
      <c r="O89" s="27">
        <v>0</v>
      </c>
      <c r="P89" s="27">
        <v>0</v>
      </c>
      <c r="Q89" s="27">
        <v>0</v>
      </c>
    </row>
    <row r="90" spans="1:18" x14ac:dyDescent="0.35">
      <c r="A90" s="20" t="s">
        <v>1402</v>
      </c>
      <c r="B90" s="27">
        <v>2</v>
      </c>
      <c r="C90" s="27">
        <v>0</v>
      </c>
      <c r="D90" s="27">
        <v>4</v>
      </c>
      <c r="E90" s="27">
        <v>3</v>
      </c>
      <c r="F90" s="27">
        <v>3</v>
      </c>
      <c r="G90" s="27">
        <v>2</v>
      </c>
      <c r="H90" s="27">
        <v>1</v>
      </c>
      <c r="I90" s="27">
        <v>1</v>
      </c>
      <c r="J90" s="27">
        <v>2</v>
      </c>
      <c r="K90" s="27">
        <v>2</v>
      </c>
      <c r="L90" s="27">
        <v>2</v>
      </c>
      <c r="M90" s="27">
        <v>1</v>
      </c>
      <c r="N90" s="27">
        <v>1</v>
      </c>
      <c r="O90" s="27">
        <v>3</v>
      </c>
      <c r="P90" s="27">
        <v>0</v>
      </c>
      <c r="Q90" s="27">
        <v>0</v>
      </c>
    </row>
    <row r="91" spans="1:18" x14ac:dyDescent="0.35">
      <c r="A91" s="20" t="s">
        <v>1491</v>
      </c>
      <c r="B91" s="27">
        <v>0</v>
      </c>
      <c r="C91" s="27">
        <v>0</v>
      </c>
      <c r="D91" s="27">
        <v>1</v>
      </c>
      <c r="E91" s="27">
        <v>1</v>
      </c>
      <c r="F91" s="27">
        <v>1</v>
      </c>
      <c r="G91" s="27">
        <v>0</v>
      </c>
      <c r="H91" s="27">
        <v>0</v>
      </c>
      <c r="I91" s="27">
        <v>0</v>
      </c>
      <c r="J91" s="27">
        <v>0</v>
      </c>
      <c r="K91" s="27">
        <v>0</v>
      </c>
      <c r="L91" s="27">
        <v>0</v>
      </c>
      <c r="M91" s="27">
        <v>0</v>
      </c>
      <c r="N91" s="27">
        <v>0</v>
      </c>
      <c r="O91" s="27">
        <v>0</v>
      </c>
      <c r="P91" s="27">
        <v>0</v>
      </c>
      <c r="Q91" s="27">
        <v>0</v>
      </c>
    </row>
    <row r="92" spans="1:18" x14ac:dyDescent="0.35">
      <c r="A92" s="20" t="s">
        <v>1117</v>
      </c>
      <c r="B92" s="27">
        <v>3</v>
      </c>
      <c r="C92" s="27">
        <v>4</v>
      </c>
      <c r="D92" s="27">
        <v>3</v>
      </c>
      <c r="E92" s="27">
        <v>1</v>
      </c>
      <c r="F92" s="27">
        <v>1</v>
      </c>
      <c r="G92" s="27">
        <v>1</v>
      </c>
      <c r="H92" s="27">
        <v>0</v>
      </c>
      <c r="I92" s="27">
        <v>0</v>
      </c>
      <c r="J92" s="27">
        <v>1</v>
      </c>
      <c r="K92" s="27">
        <v>1</v>
      </c>
      <c r="L92" s="27">
        <v>0</v>
      </c>
      <c r="M92" s="27">
        <v>1</v>
      </c>
      <c r="N92" s="27">
        <v>0</v>
      </c>
      <c r="O92" s="27">
        <v>0</v>
      </c>
      <c r="P92" s="27">
        <v>1</v>
      </c>
      <c r="Q92" s="27">
        <v>0</v>
      </c>
    </row>
    <row r="93" spans="1:18" x14ac:dyDescent="0.35">
      <c r="A93" s="20" t="s">
        <v>1712</v>
      </c>
      <c r="B93" s="27">
        <v>9</v>
      </c>
      <c r="C93" s="27">
        <v>7</v>
      </c>
      <c r="D93" s="27">
        <v>12</v>
      </c>
      <c r="E93" s="27">
        <v>6</v>
      </c>
      <c r="F93" s="27">
        <v>6</v>
      </c>
      <c r="G93" s="27">
        <v>3</v>
      </c>
      <c r="H93" s="27">
        <v>1</v>
      </c>
      <c r="I93" s="27">
        <v>1</v>
      </c>
      <c r="J93" s="27">
        <v>3</v>
      </c>
      <c r="K93" s="27">
        <v>3</v>
      </c>
      <c r="L93" s="27">
        <v>2</v>
      </c>
      <c r="M93" s="27">
        <v>2</v>
      </c>
      <c r="N93" s="27">
        <v>1</v>
      </c>
      <c r="O93" s="27">
        <v>3</v>
      </c>
      <c r="P93" s="27">
        <v>1</v>
      </c>
      <c r="Q93" s="27">
        <v>0</v>
      </c>
    </row>
    <row r="97" spans="1:18" x14ac:dyDescent="0.35">
      <c r="A97" s="15" t="s">
        <v>2156</v>
      </c>
      <c r="B97" s="16"/>
      <c r="C97" s="16"/>
      <c r="D97" s="16"/>
      <c r="E97" s="16"/>
      <c r="F97" s="17"/>
      <c r="G97" s="17"/>
      <c r="H97" s="17"/>
      <c r="I97" s="17"/>
      <c r="J97" s="17"/>
      <c r="K97" s="18"/>
      <c r="L97" s="18"/>
      <c r="M97" s="9"/>
      <c r="N97" s="10"/>
      <c r="O97" s="10"/>
      <c r="P97" s="9"/>
      <c r="Q97" s="9"/>
      <c r="R97" s="9"/>
    </row>
    <row r="99" spans="1:18" x14ac:dyDescent="0.35">
      <c r="A99" s="19" t="s">
        <v>1711</v>
      </c>
      <c r="B99" t="s">
        <v>2157</v>
      </c>
      <c r="C99" t="s">
        <v>2158</v>
      </c>
      <c r="D99" t="s">
        <v>2159</v>
      </c>
      <c r="E99" t="s">
        <v>2160</v>
      </c>
      <c r="F99" t="s">
        <v>2161</v>
      </c>
      <c r="G99" t="s">
        <v>2162</v>
      </c>
      <c r="H99" t="s">
        <v>2163</v>
      </c>
      <c r="I99" t="s">
        <v>2164</v>
      </c>
      <c r="J99" t="s">
        <v>2165</v>
      </c>
      <c r="K99" t="s">
        <v>2166</v>
      </c>
      <c r="L99" t="s">
        <v>2167</v>
      </c>
      <c r="M99" t="s">
        <v>2168</v>
      </c>
    </row>
    <row r="100" spans="1:18" x14ac:dyDescent="0.35">
      <c r="A100" s="20" t="s">
        <v>1213</v>
      </c>
      <c r="B100" s="27">
        <v>0</v>
      </c>
      <c r="C100" s="27">
        <v>0</v>
      </c>
      <c r="D100" s="27">
        <v>0</v>
      </c>
      <c r="E100" s="27">
        <v>0</v>
      </c>
      <c r="F100" s="27">
        <v>0</v>
      </c>
      <c r="G100" s="27">
        <v>1</v>
      </c>
      <c r="H100" s="27">
        <v>0</v>
      </c>
      <c r="I100" s="27">
        <v>0</v>
      </c>
      <c r="J100" s="27">
        <v>0</v>
      </c>
      <c r="K100" s="27">
        <v>0</v>
      </c>
      <c r="L100" s="27">
        <v>0</v>
      </c>
      <c r="M100" s="27">
        <v>0</v>
      </c>
    </row>
    <row r="101" spans="1:18" x14ac:dyDescent="0.35">
      <c r="A101" s="20" t="s">
        <v>1548</v>
      </c>
      <c r="B101" s="27">
        <v>0</v>
      </c>
      <c r="C101" s="27">
        <v>0</v>
      </c>
      <c r="D101" s="27">
        <v>0</v>
      </c>
      <c r="E101" s="27">
        <v>0</v>
      </c>
      <c r="F101" s="27">
        <v>0</v>
      </c>
      <c r="G101" s="27">
        <v>5</v>
      </c>
      <c r="H101" s="27">
        <v>1</v>
      </c>
      <c r="I101" s="27">
        <v>0</v>
      </c>
      <c r="J101" s="27">
        <v>1</v>
      </c>
      <c r="K101" s="27">
        <v>0</v>
      </c>
      <c r="L101" s="27">
        <v>0</v>
      </c>
      <c r="M101" s="27">
        <v>1</v>
      </c>
    </row>
    <row r="102" spans="1:18" x14ac:dyDescent="0.35">
      <c r="A102" s="20" t="s">
        <v>1402</v>
      </c>
      <c r="B102" s="27">
        <v>6</v>
      </c>
      <c r="C102" s="27">
        <v>0</v>
      </c>
      <c r="D102" s="27">
        <v>0</v>
      </c>
      <c r="E102" s="27">
        <v>0</v>
      </c>
      <c r="F102" s="27">
        <v>0</v>
      </c>
      <c r="G102" s="27">
        <v>8</v>
      </c>
      <c r="H102" s="27">
        <v>1</v>
      </c>
      <c r="I102" s="27">
        <v>0</v>
      </c>
      <c r="J102" s="27">
        <v>2</v>
      </c>
      <c r="K102" s="27">
        <v>0</v>
      </c>
      <c r="L102" s="27">
        <v>0</v>
      </c>
      <c r="M102" s="27">
        <v>2</v>
      </c>
    </row>
    <row r="103" spans="1:18" x14ac:dyDescent="0.35">
      <c r="A103" s="20" t="s">
        <v>1491</v>
      </c>
      <c r="B103" s="27">
        <v>1</v>
      </c>
      <c r="C103" s="27">
        <v>0</v>
      </c>
      <c r="D103" s="27">
        <v>0</v>
      </c>
      <c r="E103" s="27">
        <v>0</v>
      </c>
      <c r="F103" s="27">
        <v>0</v>
      </c>
      <c r="G103" s="27">
        <v>1</v>
      </c>
      <c r="H103" s="27">
        <v>0</v>
      </c>
      <c r="I103" s="27">
        <v>0</v>
      </c>
      <c r="J103" s="27">
        <v>0</v>
      </c>
      <c r="K103" s="27">
        <v>0</v>
      </c>
      <c r="L103" s="27">
        <v>1</v>
      </c>
      <c r="M103" s="27">
        <v>0</v>
      </c>
    </row>
    <row r="104" spans="1:18" x14ac:dyDescent="0.35">
      <c r="A104" s="20" t="s">
        <v>1117</v>
      </c>
      <c r="B104" s="27">
        <v>2</v>
      </c>
      <c r="C104" s="27">
        <v>0</v>
      </c>
      <c r="D104" s="27">
        <v>0</v>
      </c>
      <c r="E104" s="27">
        <v>4</v>
      </c>
      <c r="F104" s="27">
        <v>0</v>
      </c>
      <c r="G104" s="27">
        <v>10</v>
      </c>
      <c r="H104" s="27">
        <v>2</v>
      </c>
      <c r="I104" s="27">
        <v>0</v>
      </c>
      <c r="J104" s="27">
        <v>3</v>
      </c>
      <c r="K104" s="27">
        <v>0</v>
      </c>
      <c r="L104" s="27">
        <v>0</v>
      </c>
      <c r="M104" s="27">
        <v>0</v>
      </c>
    </row>
    <row r="105" spans="1:18" x14ac:dyDescent="0.35">
      <c r="A105" s="20" t="s">
        <v>1712</v>
      </c>
      <c r="B105" s="27">
        <v>9</v>
      </c>
      <c r="C105" s="27">
        <v>0</v>
      </c>
      <c r="D105" s="27">
        <v>0</v>
      </c>
      <c r="E105" s="27">
        <v>4</v>
      </c>
      <c r="F105" s="27">
        <v>0</v>
      </c>
      <c r="G105" s="27">
        <v>25</v>
      </c>
      <c r="H105" s="27">
        <v>4</v>
      </c>
      <c r="I105" s="27">
        <v>0</v>
      </c>
      <c r="J105" s="27">
        <v>6</v>
      </c>
      <c r="K105" s="27">
        <v>0</v>
      </c>
      <c r="L105" s="27">
        <v>1</v>
      </c>
      <c r="M105" s="27">
        <v>3</v>
      </c>
    </row>
    <row r="109" spans="1:18" x14ac:dyDescent="0.35">
      <c r="A109" s="6" t="s">
        <v>2169</v>
      </c>
      <c r="B109" s="7"/>
      <c r="C109" s="7"/>
      <c r="D109" s="7"/>
      <c r="E109" s="7"/>
      <c r="F109" s="7"/>
      <c r="G109" s="7"/>
      <c r="H109" s="7"/>
      <c r="I109" s="7"/>
      <c r="J109" s="7"/>
      <c r="K109" s="8"/>
      <c r="L109" s="8"/>
      <c r="M109" s="9"/>
      <c r="N109" s="10"/>
      <c r="O109" s="10"/>
      <c r="P109" s="9"/>
      <c r="Q109" s="9"/>
      <c r="R109" s="9"/>
    </row>
    <row r="111" spans="1:18" x14ac:dyDescent="0.35">
      <c r="A111" s="19" t="s">
        <v>1711</v>
      </c>
      <c r="B111" t="s">
        <v>2170</v>
      </c>
      <c r="C111" t="s">
        <v>2171</v>
      </c>
      <c r="D111" t="s">
        <v>2172</v>
      </c>
      <c r="E111" t="s">
        <v>2173</v>
      </c>
    </row>
    <row r="112" spans="1:18" x14ac:dyDescent="0.35">
      <c r="A112" s="20" t="s">
        <v>1213</v>
      </c>
      <c r="B112" s="27">
        <v>28</v>
      </c>
      <c r="C112" s="27">
        <v>6</v>
      </c>
      <c r="D112" s="27">
        <v>0</v>
      </c>
      <c r="E112" s="27">
        <v>0</v>
      </c>
    </row>
    <row r="113" spans="1:29" x14ac:dyDescent="0.35">
      <c r="A113" s="20" t="s">
        <v>1712</v>
      </c>
      <c r="B113" s="27">
        <v>28</v>
      </c>
      <c r="C113" s="27">
        <v>6</v>
      </c>
      <c r="D113" s="27">
        <v>0</v>
      </c>
      <c r="E113" s="27">
        <v>0</v>
      </c>
    </row>
    <row r="117" spans="1:29" x14ac:dyDescent="0.35">
      <c r="A117" s="15" t="s">
        <v>2174</v>
      </c>
      <c r="B117" s="16"/>
      <c r="C117" s="16"/>
      <c r="D117" s="16"/>
      <c r="E117" s="16"/>
      <c r="F117" s="17"/>
      <c r="G117" s="17"/>
      <c r="H117" s="17"/>
      <c r="I117" s="17"/>
      <c r="J117" s="17"/>
      <c r="K117" s="18"/>
      <c r="L117" s="18"/>
      <c r="M117" s="9"/>
      <c r="N117" s="10"/>
      <c r="O117" s="10"/>
      <c r="P117" s="9"/>
      <c r="Q117" s="9"/>
      <c r="R117" s="9"/>
    </row>
    <row r="119" spans="1:29" x14ac:dyDescent="0.35">
      <c r="A119" s="19" t="s">
        <v>1711</v>
      </c>
      <c r="B119" t="s">
        <v>2175</v>
      </c>
      <c r="C119" t="s">
        <v>2176</v>
      </c>
      <c r="D119" t="s">
        <v>2177</v>
      </c>
      <c r="E119" t="s">
        <v>2178</v>
      </c>
      <c r="F119" t="s">
        <v>2179</v>
      </c>
      <c r="G119" t="s">
        <v>2180</v>
      </c>
      <c r="H119" t="s">
        <v>2181</v>
      </c>
      <c r="I119" t="s">
        <v>2182</v>
      </c>
      <c r="J119" t="s">
        <v>2183</v>
      </c>
      <c r="K119" t="s">
        <v>2184</v>
      </c>
      <c r="L119" t="s">
        <v>2185</v>
      </c>
      <c r="M119" t="s">
        <v>2186</v>
      </c>
      <c r="N119" t="s">
        <v>2187</v>
      </c>
      <c r="O119" t="s">
        <v>2188</v>
      </c>
      <c r="P119" t="s">
        <v>2189</v>
      </c>
      <c r="Q119" t="s">
        <v>2190</v>
      </c>
      <c r="R119" t="s">
        <v>2191</v>
      </c>
      <c r="S119" t="s">
        <v>2192</v>
      </c>
      <c r="T119" t="s">
        <v>2193</v>
      </c>
      <c r="U119" t="s">
        <v>2194</v>
      </c>
      <c r="V119" t="s">
        <v>2195</v>
      </c>
      <c r="W119" t="s">
        <v>2196</v>
      </c>
      <c r="X119" t="s">
        <v>2197</v>
      </c>
      <c r="Y119" t="s">
        <v>2198</v>
      </c>
      <c r="Z119" t="s">
        <v>2199</v>
      </c>
      <c r="AA119" t="s">
        <v>2200</v>
      </c>
      <c r="AB119" t="s">
        <v>2201</v>
      </c>
      <c r="AC119" t="s">
        <v>2202</v>
      </c>
    </row>
    <row r="120" spans="1:29" x14ac:dyDescent="0.35">
      <c r="A120" s="20" t="s">
        <v>1213</v>
      </c>
      <c r="B120" s="27">
        <v>2</v>
      </c>
      <c r="C120" s="27">
        <v>2</v>
      </c>
      <c r="D120" s="27">
        <v>2</v>
      </c>
      <c r="E120" s="27">
        <v>2</v>
      </c>
      <c r="F120" s="27">
        <v>2</v>
      </c>
      <c r="G120" s="27">
        <v>0</v>
      </c>
      <c r="H120" s="27">
        <v>0</v>
      </c>
      <c r="I120" s="27">
        <v>2</v>
      </c>
      <c r="J120" s="27">
        <v>2</v>
      </c>
      <c r="K120" s="27">
        <v>1</v>
      </c>
      <c r="L120" s="27">
        <v>0</v>
      </c>
      <c r="M120" s="27">
        <v>0</v>
      </c>
      <c r="N120" s="27">
        <v>0</v>
      </c>
      <c r="O120" s="27">
        <v>0</v>
      </c>
      <c r="P120" s="27">
        <v>0</v>
      </c>
      <c r="Q120" s="27">
        <v>0</v>
      </c>
      <c r="R120" s="27">
        <v>2</v>
      </c>
      <c r="S120" s="27">
        <v>2</v>
      </c>
      <c r="T120" s="27">
        <v>2</v>
      </c>
      <c r="U120" s="27">
        <v>2</v>
      </c>
      <c r="V120" s="27">
        <v>1</v>
      </c>
      <c r="W120" s="27">
        <v>0</v>
      </c>
      <c r="X120" s="27">
        <v>0</v>
      </c>
      <c r="Y120" s="27">
        <v>1</v>
      </c>
      <c r="Z120" s="27">
        <v>1</v>
      </c>
      <c r="AA120" s="27">
        <v>0</v>
      </c>
      <c r="AB120" s="27">
        <v>0</v>
      </c>
      <c r="AC120" s="27">
        <v>0</v>
      </c>
    </row>
    <row r="121" spans="1:29" x14ac:dyDescent="0.35">
      <c r="A121" s="20" t="s">
        <v>1712</v>
      </c>
      <c r="B121" s="27">
        <v>2</v>
      </c>
      <c r="C121" s="27">
        <v>2</v>
      </c>
      <c r="D121" s="27">
        <v>2</v>
      </c>
      <c r="E121" s="27">
        <v>2</v>
      </c>
      <c r="F121" s="27">
        <v>2</v>
      </c>
      <c r="G121" s="27">
        <v>0</v>
      </c>
      <c r="H121" s="27">
        <v>0</v>
      </c>
      <c r="I121" s="27">
        <v>2</v>
      </c>
      <c r="J121" s="27">
        <v>2</v>
      </c>
      <c r="K121" s="27">
        <v>1</v>
      </c>
      <c r="L121" s="27">
        <v>0</v>
      </c>
      <c r="M121" s="27">
        <v>0</v>
      </c>
      <c r="N121" s="27">
        <v>0</v>
      </c>
      <c r="O121" s="27">
        <v>0</v>
      </c>
      <c r="P121" s="27">
        <v>0</v>
      </c>
      <c r="Q121" s="27">
        <v>0</v>
      </c>
      <c r="R121" s="27">
        <v>2</v>
      </c>
      <c r="S121" s="27">
        <v>2</v>
      </c>
      <c r="T121" s="27">
        <v>2</v>
      </c>
      <c r="U121" s="27">
        <v>2</v>
      </c>
      <c r="V121" s="27">
        <v>1</v>
      </c>
      <c r="W121" s="27">
        <v>0</v>
      </c>
      <c r="X121" s="27">
        <v>0</v>
      </c>
      <c r="Y121" s="27">
        <v>1</v>
      </c>
      <c r="Z121" s="27">
        <v>1</v>
      </c>
      <c r="AA121" s="27">
        <v>0</v>
      </c>
      <c r="AB121" s="27">
        <v>0</v>
      </c>
      <c r="AC121" s="27">
        <v>0</v>
      </c>
    </row>
    <row r="127" spans="1:29" x14ac:dyDescent="0.35">
      <c r="A127" s="15" t="s">
        <v>2203</v>
      </c>
      <c r="B127" s="16"/>
      <c r="C127" s="16"/>
      <c r="D127" s="16"/>
      <c r="E127" s="16"/>
      <c r="F127" s="17"/>
      <c r="G127" s="17"/>
      <c r="H127" s="17"/>
      <c r="I127" s="17"/>
      <c r="J127" s="17"/>
      <c r="K127" s="18"/>
      <c r="L127" s="18"/>
      <c r="M127" s="9"/>
      <c r="N127" s="10"/>
      <c r="O127" s="10"/>
      <c r="P127" s="9"/>
      <c r="Q127" s="9"/>
      <c r="R127" s="9"/>
    </row>
    <row r="130" spans="1:14" x14ac:dyDescent="0.35">
      <c r="A130" s="19" t="s">
        <v>1711</v>
      </c>
      <c r="B130" t="s">
        <v>2204</v>
      </c>
      <c r="C130" t="s">
        <v>2205</v>
      </c>
      <c r="D130" t="s">
        <v>2206</v>
      </c>
      <c r="E130" t="s">
        <v>2207</v>
      </c>
      <c r="F130" t="s">
        <v>2208</v>
      </c>
      <c r="G130" t="s">
        <v>2209</v>
      </c>
      <c r="H130" t="s">
        <v>2210</v>
      </c>
      <c r="I130" t="s">
        <v>2211</v>
      </c>
      <c r="J130" t="s">
        <v>2212</v>
      </c>
      <c r="K130" t="s">
        <v>2213</v>
      </c>
      <c r="L130" t="s">
        <v>2214</v>
      </c>
      <c r="M130" t="s">
        <v>2215</v>
      </c>
      <c r="N130" t="s">
        <v>2216</v>
      </c>
    </row>
    <row r="131" spans="1:14" x14ac:dyDescent="0.35">
      <c r="A131" s="20" t="s">
        <v>1213</v>
      </c>
      <c r="B131" s="27">
        <v>2</v>
      </c>
      <c r="C131" s="27">
        <v>0</v>
      </c>
      <c r="D131" s="27">
        <v>0</v>
      </c>
      <c r="E131" s="27">
        <v>0</v>
      </c>
      <c r="F131" s="27">
        <v>0</v>
      </c>
      <c r="G131" s="27">
        <v>4</v>
      </c>
      <c r="H131" s="27">
        <v>2</v>
      </c>
      <c r="I131" s="27">
        <v>0</v>
      </c>
      <c r="J131" s="27">
        <v>0</v>
      </c>
      <c r="K131" s="27">
        <v>0</v>
      </c>
      <c r="L131" s="27">
        <v>0</v>
      </c>
      <c r="M131" s="27">
        <v>0</v>
      </c>
      <c r="N131" s="27"/>
    </row>
    <row r="132" spans="1:14" x14ac:dyDescent="0.35">
      <c r="A132" s="20" t="s">
        <v>1712</v>
      </c>
      <c r="B132" s="27">
        <v>2</v>
      </c>
      <c r="C132" s="27">
        <v>0</v>
      </c>
      <c r="D132" s="27">
        <v>0</v>
      </c>
      <c r="E132" s="27">
        <v>0</v>
      </c>
      <c r="F132" s="27">
        <v>0</v>
      </c>
      <c r="G132" s="27">
        <v>4</v>
      </c>
      <c r="H132" s="27">
        <v>2</v>
      </c>
      <c r="I132" s="27">
        <v>0</v>
      </c>
      <c r="J132" s="27">
        <v>0</v>
      </c>
      <c r="K132" s="27">
        <v>0</v>
      </c>
      <c r="L132" s="27">
        <v>0</v>
      </c>
      <c r="M132" s="27">
        <v>0</v>
      </c>
      <c r="N132"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66"/>
  <sheetViews>
    <sheetView tabSelected="1" zoomScale="80" zoomScaleNormal="80" workbookViewId="0">
      <selection activeCell="D15" sqref="D15"/>
    </sheetView>
  </sheetViews>
  <sheetFormatPr baseColWidth="10" defaultColWidth="11.453125" defaultRowHeight="14.5" x14ac:dyDescent="0.35"/>
  <cols>
    <col min="1" max="1" width="20.7265625" bestFit="1" customWidth="1"/>
    <col min="2" max="2" width="40.81640625" bestFit="1" customWidth="1"/>
    <col min="3" max="3" width="40.453125" bestFit="1" customWidth="1"/>
    <col min="4" max="4" width="40.7265625" bestFit="1" customWidth="1"/>
    <col min="5" max="5" width="39" bestFit="1" customWidth="1"/>
    <col min="6" max="6" width="41" bestFit="1" customWidth="1"/>
    <col min="7" max="7" width="41.1796875" bestFit="1" customWidth="1"/>
    <col min="8" max="8" width="38" bestFit="1" customWidth="1"/>
    <col min="9" max="9" width="41.1796875" bestFit="1" customWidth="1"/>
    <col min="10" max="10" width="36.26953125" bestFit="1" customWidth="1"/>
  </cols>
  <sheetData>
    <row r="3" spans="1:18" x14ac:dyDescent="0.35">
      <c r="A3" s="15" t="s">
        <v>2217</v>
      </c>
      <c r="B3" s="16"/>
      <c r="C3" s="16"/>
      <c r="D3" s="16"/>
      <c r="E3" s="16"/>
      <c r="F3" s="17"/>
      <c r="G3" s="17"/>
      <c r="H3" s="17"/>
      <c r="I3" s="17"/>
      <c r="J3" s="17"/>
      <c r="K3" s="18"/>
      <c r="L3" s="18"/>
      <c r="M3" s="9"/>
      <c r="N3" s="10"/>
      <c r="O3" s="10"/>
      <c r="P3" s="9"/>
      <c r="Q3" s="9"/>
      <c r="R3" s="9"/>
    </row>
    <row r="4" spans="1:18" x14ac:dyDescent="0.35">
      <c r="A4" t="s">
        <v>2218</v>
      </c>
    </row>
    <row r="6" spans="1:18" x14ac:dyDescent="0.35">
      <c r="A6" s="19" t="s">
        <v>1711</v>
      </c>
      <c r="B6" t="s">
        <v>2219</v>
      </c>
      <c r="C6" t="s">
        <v>2220</v>
      </c>
      <c r="D6" t="s">
        <v>2221</v>
      </c>
      <c r="E6" t="s">
        <v>2222</v>
      </c>
      <c r="F6" t="s">
        <v>2223</v>
      </c>
      <c r="G6" t="s">
        <v>2224</v>
      </c>
      <c r="H6" t="s">
        <v>2225</v>
      </c>
    </row>
    <row r="7" spans="1:18" x14ac:dyDescent="0.35">
      <c r="A7" s="20" t="s">
        <v>1213</v>
      </c>
      <c r="B7" s="27">
        <v>68</v>
      </c>
      <c r="C7" s="27">
        <v>0</v>
      </c>
      <c r="D7" s="27">
        <v>0</v>
      </c>
      <c r="E7" s="27">
        <v>14</v>
      </c>
      <c r="F7" s="27">
        <v>0</v>
      </c>
      <c r="G7" s="27">
        <v>0</v>
      </c>
      <c r="H7" s="27"/>
    </row>
    <row r="8" spans="1:18" x14ac:dyDescent="0.35">
      <c r="A8" s="20" t="s">
        <v>1548</v>
      </c>
      <c r="B8" s="27">
        <v>18</v>
      </c>
      <c r="C8" s="27">
        <v>1</v>
      </c>
      <c r="D8" s="27">
        <v>3</v>
      </c>
      <c r="E8" s="27">
        <v>3</v>
      </c>
      <c r="F8" s="27">
        <v>0</v>
      </c>
      <c r="G8" s="27">
        <v>0</v>
      </c>
      <c r="H8" s="27"/>
    </row>
    <row r="9" spans="1:18" x14ac:dyDescent="0.35">
      <c r="A9" s="20" t="s">
        <v>1402</v>
      </c>
      <c r="B9" s="27">
        <v>28</v>
      </c>
      <c r="C9" s="27">
        <v>5</v>
      </c>
      <c r="D9" s="27">
        <v>0</v>
      </c>
      <c r="E9" s="27">
        <v>14</v>
      </c>
      <c r="F9" s="27">
        <v>0</v>
      </c>
      <c r="G9" s="27">
        <v>1</v>
      </c>
      <c r="H9" s="27">
        <v>1</v>
      </c>
    </row>
    <row r="10" spans="1:18" x14ac:dyDescent="0.35">
      <c r="A10" s="20" t="s">
        <v>1491</v>
      </c>
      <c r="B10" s="27">
        <v>25</v>
      </c>
      <c r="C10" s="27">
        <v>0</v>
      </c>
      <c r="D10" s="27">
        <v>3</v>
      </c>
      <c r="E10" s="27">
        <v>20</v>
      </c>
      <c r="F10" s="27">
        <v>0</v>
      </c>
      <c r="G10" s="27">
        <v>0</v>
      </c>
      <c r="H10" s="27"/>
    </row>
    <row r="11" spans="1:18" x14ac:dyDescent="0.35">
      <c r="A11" s="20" t="s">
        <v>1117</v>
      </c>
      <c r="B11" s="27">
        <v>25</v>
      </c>
      <c r="C11" s="27">
        <v>1</v>
      </c>
      <c r="D11" s="27">
        <v>2</v>
      </c>
      <c r="E11" s="27">
        <v>25</v>
      </c>
      <c r="F11" s="27">
        <v>0</v>
      </c>
      <c r="G11" s="27">
        <v>0</v>
      </c>
      <c r="H11" s="27"/>
    </row>
    <row r="12" spans="1:18" x14ac:dyDescent="0.35">
      <c r="A12" s="20" t="s">
        <v>1712</v>
      </c>
      <c r="B12" s="27">
        <v>164</v>
      </c>
      <c r="C12" s="27">
        <v>7</v>
      </c>
      <c r="D12" s="27">
        <v>8</v>
      </c>
      <c r="E12" s="27">
        <v>76</v>
      </c>
      <c r="F12" s="27">
        <v>0</v>
      </c>
      <c r="G12" s="27">
        <v>1</v>
      </c>
      <c r="H12" s="27">
        <v>1</v>
      </c>
    </row>
    <row r="22" spans="1:18" x14ac:dyDescent="0.35">
      <c r="A22" s="15" t="s">
        <v>2226</v>
      </c>
      <c r="B22" s="16"/>
      <c r="C22" s="16"/>
      <c r="D22" s="16"/>
      <c r="E22" s="16"/>
      <c r="F22" s="17"/>
      <c r="G22" s="17"/>
      <c r="H22" s="17"/>
      <c r="I22" s="17"/>
      <c r="J22" s="17"/>
      <c r="K22" s="18"/>
      <c r="L22" s="18"/>
      <c r="M22" s="9"/>
      <c r="N22" s="10"/>
      <c r="O22" s="10"/>
      <c r="P22" s="9"/>
      <c r="Q22" s="9"/>
      <c r="R22" s="9"/>
    </row>
    <row r="23" spans="1:18" ht="17.5" customHeight="1" x14ac:dyDescent="0.35"/>
    <row r="24" spans="1:18" x14ac:dyDescent="0.35">
      <c r="A24" s="19" t="s">
        <v>2227</v>
      </c>
      <c r="B24" s="19" t="s">
        <v>1710</v>
      </c>
    </row>
    <row r="25" spans="1:18" x14ac:dyDescent="0.35">
      <c r="A25" s="19" t="s">
        <v>1711</v>
      </c>
      <c r="B25" t="s">
        <v>1151</v>
      </c>
      <c r="C25" t="s">
        <v>1429</v>
      </c>
      <c r="D25" t="s">
        <v>1178</v>
      </c>
      <c r="E25" t="s">
        <v>1133</v>
      </c>
      <c r="F25" t="s">
        <v>1712</v>
      </c>
    </row>
    <row r="26" spans="1:18" x14ac:dyDescent="0.35">
      <c r="A26" s="20" t="s">
        <v>1213</v>
      </c>
      <c r="B26" s="27">
        <v>44</v>
      </c>
      <c r="C26" s="27"/>
      <c r="D26" s="27"/>
      <c r="E26" s="27">
        <v>24</v>
      </c>
      <c r="F26" s="27">
        <v>68</v>
      </c>
    </row>
    <row r="27" spans="1:18" x14ac:dyDescent="0.35">
      <c r="A27" s="20" t="s">
        <v>1548</v>
      </c>
      <c r="B27" s="27">
        <v>2</v>
      </c>
      <c r="C27" s="27">
        <v>2</v>
      </c>
      <c r="D27" s="27">
        <v>9</v>
      </c>
      <c r="E27" s="27">
        <v>5</v>
      </c>
      <c r="F27" s="27">
        <v>18</v>
      </c>
    </row>
    <row r="28" spans="1:18" x14ac:dyDescent="0.35">
      <c r="A28" s="20" t="s">
        <v>1402</v>
      </c>
      <c r="B28" s="27">
        <v>9</v>
      </c>
      <c r="C28" s="27"/>
      <c r="D28" s="27">
        <v>15</v>
      </c>
      <c r="E28" s="27">
        <v>4</v>
      </c>
      <c r="F28" s="27">
        <v>28</v>
      </c>
    </row>
    <row r="29" spans="1:18" x14ac:dyDescent="0.35">
      <c r="A29" s="20" t="s">
        <v>1491</v>
      </c>
      <c r="B29" s="27">
        <v>17</v>
      </c>
      <c r="C29" s="27">
        <v>1</v>
      </c>
      <c r="D29" s="27">
        <v>2</v>
      </c>
      <c r="E29" s="27">
        <v>5</v>
      </c>
      <c r="F29" s="27">
        <v>25</v>
      </c>
    </row>
    <row r="30" spans="1:18" x14ac:dyDescent="0.35">
      <c r="A30" s="20" t="s">
        <v>1117</v>
      </c>
      <c r="B30" s="27">
        <v>8</v>
      </c>
      <c r="C30" s="27"/>
      <c r="D30" s="27">
        <v>9</v>
      </c>
      <c r="E30" s="27">
        <v>8</v>
      </c>
      <c r="F30" s="27">
        <v>25</v>
      </c>
    </row>
    <row r="31" spans="1:18" x14ac:dyDescent="0.35">
      <c r="A31" s="20" t="s">
        <v>1712</v>
      </c>
      <c r="B31" s="27">
        <v>80</v>
      </c>
      <c r="C31" s="27">
        <v>3</v>
      </c>
      <c r="D31" s="27">
        <v>35</v>
      </c>
      <c r="E31" s="27">
        <v>46</v>
      </c>
      <c r="F31" s="27">
        <v>164</v>
      </c>
    </row>
    <row r="34" spans="1:18" x14ac:dyDescent="0.35">
      <c r="A34" s="151" t="s">
        <v>3783</v>
      </c>
      <c r="B34" s="152"/>
      <c r="C34" s="152"/>
      <c r="D34" s="152"/>
      <c r="E34" s="152"/>
      <c r="F34" s="17"/>
      <c r="G34" s="17"/>
      <c r="H34" s="17"/>
      <c r="I34" s="17"/>
      <c r="J34" s="17"/>
      <c r="K34" s="18"/>
      <c r="L34" s="18"/>
      <c r="M34" s="9"/>
      <c r="N34" s="10"/>
      <c r="O34" s="10"/>
      <c r="P34" s="9"/>
      <c r="Q34" s="9"/>
      <c r="R34" s="9"/>
    </row>
    <row r="35" spans="1:18" x14ac:dyDescent="0.35">
      <c r="A35" s="146" t="s">
        <v>2228</v>
      </c>
      <c r="B35" s="146"/>
      <c r="C35" s="146"/>
      <c r="D35" s="146"/>
      <c r="E35" s="146"/>
    </row>
    <row r="36" spans="1:18" x14ac:dyDescent="0.35">
      <c r="A36" s="146" t="s">
        <v>2229</v>
      </c>
      <c r="B36" s="146" t="s">
        <v>1710</v>
      </c>
      <c r="C36" s="146"/>
      <c r="D36" s="146"/>
      <c r="E36" s="146"/>
    </row>
    <row r="37" spans="1:18" x14ac:dyDescent="0.35">
      <c r="A37" s="146" t="s">
        <v>1711</v>
      </c>
      <c r="B37" s="146" t="s">
        <v>1150</v>
      </c>
      <c r="C37" s="146" t="s">
        <v>1121</v>
      </c>
      <c r="D37" s="146" t="s">
        <v>1712</v>
      </c>
      <c r="E37" s="146"/>
    </row>
    <row r="38" spans="1:18" x14ac:dyDescent="0.35">
      <c r="A38" s="153" t="s">
        <v>1213</v>
      </c>
      <c r="B38" s="154">
        <v>0.41463414634146339</v>
      </c>
      <c r="C38" s="154">
        <v>0</v>
      </c>
      <c r="D38" s="154">
        <v>0.41463414634146339</v>
      </c>
      <c r="E38" s="146"/>
    </row>
    <row r="39" spans="1:18" x14ac:dyDescent="0.35">
      <c r="A39" s="153" t="s">
        <v>1548</v>
      </c>
      <c r="B39" s="154">
        <v>0.10975609756097561</v>
      </c>
      <c r="C39" s="154">
        <v>0</v>
      </c>
      <c r="D39" s="154">
        <v>0.10975609756097561</v>
      </c>
      <c r="E39" s="146"/>
    </row>
    <row r="40" spans="1:18" x14ac:dyDescent="0.35">
      <c r="A40" s="153" t="s">
        <v>1402</v>
      </c>
      <c r="B40" s="154">
        <v>0.16463414634146342</v>
      </c>
      <c r="C40" s="154">
        <v>6.0975609756097563E-3</v>
      </c>
      <c r="D40" s="154">
        <v>0.17073170731707318</v>
      </c>
      <c r="E40" s="146"/>
    </row>
    <row r="41" spans="1:18" x14ac:dyDescent="0.35">
      <c r="A41" s="153" t="s">
        <v>1491</v>
      </c>
      <c r="B41" s="154">
        <v>0.13414634146341464</v>
      </c>
      <c r="C41" s="154">
        <v>1.8292682926829267E-2</v>
      </c>
      <c r="D41" s="154">
        <v>0.1524390243902439</v>
      </c>
      <c r="E41" s="146"/>
    </row>
    <row r="42" spans="1:18" x14ac:dyDescent="0.35">
      <c r="A42" s="153" t="s">
        <v>1117</v>
      </c>
      <c r="B42" s="154">
        <v>0.12195121951219512</v>
      </c>
      <c r="C42" s="154">
        <v>3.048780487804878E-2</v>
      </c>
      <c r="D42" s="154">
        <v>0.1524390243902439</v>
      </c>
      <c r="E42" s="146"/>
    </row>
    <row r="43" spans="1:18" x14ac:dyDescent="0.35">
      <c r="A43" s="153" t="s">
        <v>1712</v>
      </c>
      <c r="B43" s="154">
        <v>0.94512195121951215</v>
      </c>
      <c r="C43" s="154">
        <v>5.4878048780487805E-2</v>
      </c>
      <c r="D43" s="154">
        <v>1</v>
      </c>
      <c r="E43" s="146"/>
    </row>
    <row r="47" spans="1:18" x14ac:dyDescent="0.35">
      <c r="A47" s="15" t="s">
        <v>2230</v>
      </c>
      <c r="B47" s="16"/>
      <c r="C47" s="16"/>
      <c r="D47" s="16"/>
      <c r="E47" s="16"/>
      <c r="F47" s="17"/>
      <c r="G47" s="17"/>
      <c r="H47" s="17"/>
      <c r="I47" s="17"/>
      <c r="J47" s="17"/>
      <c r="K47" s="18"/>
      <c r="L47" s="18"/>
      <c r="M47" s="9"/>
      <c r="N47" s="10"/>
      <c r="O47" s="10"/>
      <c r="P47" s="9"/>
      <c r="Q47" s="9"/>
      <c r="R47" s="9"/>
    </row>
    <row r="49" spans="1:18" x14ac:dyDescent="0.35">
      <c r="A49" s="19" t="s">
        <v>1711</v>
      </c>
      <c r="B49" t="s">
        <v>2231</v>
      </c>
      <c r="C49" t="s">
        <v>2232</v>
      </c>
      <c r="D49" t="s">
        <v>2233</v>
      </c>
      <c r="E49" t="s">
        <v>2234</v>
      </c>
      <c r="F49" t="s">
        <v>2235</v>
      </c>
      <c r="G49" t="s">
        <v>2236</v>
      </c>
      <c r="H49" t="s">
        <v>2237</v>
      </c>
      <c r="I49" t="s">
        <v>2238</v>
      </c>
      <c r="J49" t="s">
        <v>2239</v>
      </c>
    </row>
    <row r="50" spans="1:18" x14ac:dyDescent="0.35">
      <c r="A50" s="20" t="s">
        <v>1213</v>
      </c>
      <c r="B50" s="27"/>
      <c r="C50" s="27"/>
      <c r="D50" s="27"/>
      <c r="E50" s="27"/>
      <c r="F50" s="27"/>
      <c r="G50" s="27"/>
      <c r="H50" s="27"/>
      <c r="I50" s="27"/>
      <c r="J50" s="27"/>
    </row>
    <row r="51" spans="1:18" x14ac:dyDescent="0.35">
      <c r="A51" s="20" t="s">
        <v>1548</v>
      </c>
      <c r="B51" s="27"/>
      <c r="C51" s="27"/>
      <c r="D51" s="27"/>
      <c r="E51" s="27"/>
      <c r="F51" s="27"/>
      <c r="G51" s="27"/>
      <c r="H51" s="27"/>
      <c r="I51" s="27"/>
      <c r="J51" s="27"/>
    </row>
    <row r="52" spans="1:18" x14ac:dyDescent="0.35">
      <c r="A52" s="20" t="s">
        <v>1402</v>
      </c>
      <c r="B52" s="27">
        <v>1</v>
      </c>
      <c r="C52" s="27">
        <v>1</v>
      </c>
      <c r="D52" s="27">
        <v>0</v>
      </c>
      <c r="E52" s="27">
        <v>0</v>
      </c>
      <c r="F52" s="27">
        <v>0</v>
      </c>
      <c r="G52" s="27">
        <v>0</v>
      </c>
      <c r="H52" s="27">
        <v>0</v>
      </c>
      <c r="I52" s="27">
        <v>0</v>
      </c>
      <c r="J52" s="27"/>
    </row>
    <row r="53" spans="1:18" x14ac:dyDescent="0.35">
      <c r="A53" s="20" t="s">
        <v>1491</v>
      </c>
      <c r="B53" s="27">
        <v>0</v>
      </c>
      <c r="C53" s="27">
        <v>1</v>
      </c>
      <c r="D53" s="27">
        <v>0</v>
      </c>
      <c r="E53" s="27">
        <v>0</v>
      </c>
      <c r="F53" s="27">
        <v>0</v>
      </c>
      <c r="G53" s="27">
        <v>0</v>
      </c>
      <c r="H53" s="27">
        <v>0</v>
      </c>
      <c r="I53" s="27">
        <v>2</v>
      </c>
      <c r="J53" s="27"/>
    </row>
    <row r="54" spans="1:18" x14ac:dyDescent="0.35">
      <c r="A54" s="20" t="s">
        <v>1117</v>
      </c>
      <c r="B54" s="27">
        <v>0</v>
      </c>
      <c r="C54" s="27">
        <v>0</v>
      </c>
      <c r="D54" s="27">
        <v>0</v>
      </c>
      <c r="E54" s="27">
        <v>0</v>
      </c>
      <c r="F54" s="27">
        <v>0</v>
      </c>
      <c r="G54" s="27">
        <v>5</v>
      </c>
      <c r="H54" s="27">
        <v>0</v>
      </c>
      <c r="I54" s="27">
        <v>0</v>
      </c>
      <c r="J54" s="27"/>
    </row>
    <row r="55" spans="1:18" x14ac:dyDescent="0.35">
      <c r="A55" s="20" t="s">
        <v>1712</v>
      </c>
      <c r="B55" s="27">
        <v>1</v>
      </c>
      <c r="C55" s="27">
        <v>2</v>
      </c>
      <c r="D55" s="27">
        <v>0</v>
      </c>
      <c r="E55" s="27">
        <v>0</v>
      </c>
      <c r="F55" s="27">
        <v>0</v>
      </c>
      <c r="G55" s="27">
        <v>5</v>
      </c>
      <c r="H55" s="27">
        <v>0</v>
      </c>
      <c r="I55" s="27">
        <v>2</v>
      </c>
      <c r="J55" s="27"/>
    </row>
    <row r="58" spans="1:18" x14ac:dyDescent="0.35">
      <c r="A58" s="15" t="s">
        <v>2240</v>
      </c>
      <c r="B58" s="16"/>
      <c r="C58" s="16"/>
      <c r="D58" s="16"/>
      <c r="E58" s="16"/>
      <c r="F58" s="17"/>
      <c r="G58" s="17"/>
      <c r="H58" s="17"/>
      <c r="I58" s="17"/>
      <c r="J58" s="17"/>
      <c r="K58" s="18"/>
      <c r="L58" s="18"/>
      <c r="M58" s="9"/>
      <c r="N58" s="10"/>
      <c r="O58" s="10"/>
      <c r="P58" s="9"/>
      <c r="Q58" s="9"/>
      <c r="R58" s="9"/>
    </row>
    <row r="60" spans="1:18" x14ac:dyDescent="0.35">
      <c r="A60" s="19" t="s">
        <v>1711</v>
      </c>
      <c r="B60" t="s">
        <v>2241</v>
      </c>
      <c r="C60" t="s">
        <v>2242</v>
      </c>
      <c r="D60" t="s">
        <v>2243</v>
      </c>
      <c r="E60" t="s">
        <v>2244</v>
      </c>
      <c r="F60" t="s">
        <v>2245</v>
      </c>
      <c r="G60" t="s">
        <v>2246</v>
      </c>
      <c r="H60" t="s">
        <v>2247</v>
      </c>
      <c r="I60" t="s">
        <v>2248</v>
      </c>
      <c r="J60" t="s">
        <v>2249</v>
      </c>
    </row>
    <row r="61" spans="1:18" x14ac:dyDescent="0.35">
      <c r="A61" s="20" t="s">
        <v>1213</v>
      </c>
      <c r="B61" s="27">
        <v>0</v>
      </c>
      <c r="C61" s="27">
        <v>0</v>
      </c>
      <c r="D61" s="27">
        <v>0</v>
      </c>
      <c r="E61" s="27">
        <v>0</v>
      </c>
      <c r="F61" s="27">
        <v>0</v>
      </c>
      <c r="G61" s="27">
        <v>0</v>
      </c>
      <c r="H61" s="27">
        <v>0</v>
      </c>
      <c r="I61" s="27">
        <v>68</v>
      </c>
      <c r="J61" s="27">
        <v>0</v>
      </c>
    </row>
    <row r="62" spans="1:18" x14ac:dyDescent="0.35">
      <c r="A62" s="20" t="s">
        <v>1548</v>
      </c>
      <c r="B62" s="27">
        <v>0</v>
      </c>
      <c r="C62" s="27">
        <v>0</v>
      </c>
      <c r="D62" s="27">
        <v>0</v>
      </c>
      <c r="E62" s="27">
        <v>0</v>
      </c>
      <c r="F62" s="27">
        <v>0</v>
      </c>
      <c r="G62" s="27">
        <v>0</v>
      </c>
      <c r="H62" s="27">
        <v>0</v>
      </c>
      <c r="I62" s="27">
        <v>18</v>
      </c>
      <c r="J62" s="27">
        <v>0</v>
      </c>
    </row>
    <row r="63" spans="1:18" x14ac:dyDescent="0.35">
      <c r="A63" s="20" t="s">
        <v>1402</v>
      </c>
      <c r="B63" s="27">
        <v>4</v>
      </c>
      <c r="C63" s="27">
        <v>6</v>
      </c>
      <c r="D63" s="27">
        <v>2</v>
      </c>
      <c r="E63" s="27">
        <v>2</v>
      </c>
      <c r="F63" s="27">
        <v>1</v>
      </c>
      <c r="G63" s="27">
        <v>1</v>
      </c>
      <c r="H63" s="27">
        <v>0</v>
      </c>
      <c r="I63" s="27">
        <v>20</v>
      </c>
      <c r="J63" s="27">
        <v>0</v>
      </c>
    </row>
    <row r="64" spans="1:18" x14ac:dyDescent="0.35">
      <c r="A64" s="20" t="s">
        <v>1491</v>
      </c>
      <c r="B64" s="27">
        <v>2</v>
      </c>
      <c r="C64" s="27">
        <v>1</v>
      </c>
      <c r="D64" s="27">
        <v>0</v>
      </c>
      <c r="E64" s="27">
        <v>0</v>
      </c>
      <c r="F64" s="27">
        <v>0</v>
      </c>
      <c r="G64" s="27">
        <v>0</v>
      </c>
      <c r="H64" s="27">
        <v>0</v>
      </c>
      <c r="I64" s="27">
        <v>1</v>
      </c>
      <c r="J64" s="27">
        <v>22</v>
      </c>
    </row>
    <row r="65" spans="1:10" x14ac:dyDescent="0.35">
      <c r="A65" s="20" t="s">
        <v>1117</v>
      </c>
      <c r="B65" s="27">
        <v>0</v>
      </c>
      <c r="C65" s="27">
        <v>0</v>
      </c>
      <c r="D65" s="27">
        <v>0</v>
      </c>
      <c r="E65" s="27">
        <v>0</v>
      </c>
      <c r="F65" s="27">
        <v>0</v>
      </c>
      <c r="G65" s="27">
        <v>0</v>
      </c>
      <c r="H65" s="27">
        <v>0</v>
      </c>
      <c r="I65" s="27">
        <v>25</v>
      </c>
      <c r="J65" s="27">
        <v>0</v>
      </c>
    </row>
    <row r="66" spans="1:10" x14ac:dyDescent="0.35">
      <c r="A66" s="20" t="s">
        <v>1712</v>
      </c>
      <c r="B66" s="27">
        <v>6</v>
      </c>
      <c r="C66" s="27">
        <v>7</v>
      </c>
      <c r="D66" s="27">
        <v>2</v>
      </c>
      <c r="E66" s="27">
        <v>2</v>
      </c>
      <c r="F66" s="27">
        <v>1</v>
      </c>
      <c r="G66" s="27">
        <v>1</v>
      </c>
      <c r="H66" s="27">
        <v>0</v>
      </c>
      <c r="I66" s="27">
        <v>132</v>
      </c>
      <c r="J66" s="27">
        <v>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16" workbookViewId="0">
      <selection activeCell="A908" sqref="A908"/>
    </sheetView>
  </sheetViews>
  <sheetFormatPr baseColWidth="10" defaultColWidth="8.81640625" defaultRowHeight="14.5" x14ac:dyDescent="0.35"/>
  <cols>
    <col min="1" max="1" width="36.54296875" bestFit="1" customWidth="1"/>
    <col min="2" max="2" width="41" customWidth="1"/>
    <col min="3" max="3" width="63.1796875" customWidth="1"/>
    <col min="6" max="6" width="17.54296875" customWidth="1"/>
    <col min="7" max="7" width="101.54296875" bestFit="1" customWidth="1"/>
    <col min="8" max="8" width="100.54296875" customWidth="1"/>
    <col min="12" max="12" width="33.54296875" customWidth="1"/>
  </cols>
  <sheetData>
    <row r="1" spans="1:15" s="29" customFormat="1" ht="14" x14ac:dyDescent="0.3">
      <c r="A1" s="29" t="s">
        <v>2250</v>
      </c>
      <c r="B1" s="29" t="s">
        <v>2251</v>
      </c>
      <c r="C1" s="29" t="s">
        <v>2252</v>
      </c>
      <c r="D1" s="29" t="s">
        <v>2253</v>
      </c>
      <c r="E1" s="29" t="s">
        <v>2254</v>
      </c>
      <c r="F1" s="29" t="s">
        <v>2255</v>
      </c>
      <c r="G1" s="29" t="s">
        <v>2256</v>
      </c>
      <c r="H1" s="29" t="s">
        <v>2257</v>
      </c>
      <c r="I1" s="29" t="s">
        <v>2258</v>
      </c>
      <c r="J1" s="29" t="s">
        <v>2259</v>
      </c>
      <c r="K1" s="29" t="s">
        <v>2260</v>
      </c>
      <c r="L1" s="29" t="s">
        <v>2261</v>
      </c>
      <c r="M1" s="29" t="s">
        <v>2262</v>
      </c>
      <c r="N1" s="29" t="s">
        <v>2263</v>
      </c>
      <c r="O1" s="29" t="s">
        <v>2264</v>
      </c>
    </row>
    <row r="2" spans="1:15" s="30" customFormat="1" ht="14" x14ac:dyDescent="0.3">
      <c r="A2" s="30" t="s">
        <v>48</v>
      </c>
      <c r="B2" s="30" t="s">
        <v>48</v>
      </c>
      <c r="C2" s="30" t="s">
        <v>2265</v>
      </c>
    </row>
    <row r="3" spans="1:15" s="30" customFormat="1" ht="14" x14ac:dyDescent="0.3">
      <c r="A3" s="30" t="s">
        <v>49</v>
      </c>
      <c r="B3" s="30" t="s">
        <v>49</v>
      </c>
      <c r="C3" s="30" t="s">
        <v>2266</v>
      </c>
    </row>
    <row r="4" spans="1:15" s="30" customFormat="1" ht="14" x14ac:dyDescent="0.3">
      <c r="A4" s="30" t="s">
        <v>46</v>
      </c>
      <c r="B4" s="30" t="s">
        <v>46</v>
      </c>
      <c r="C4" s="30" t="s">
        <v>2267</v>
      </c>
    </row>
    <row r="5" spans="1:15" x14ac:dyDescent="0.35">
      <c r="A5" t="s">
        <v>2268</v>
      </c>
      <c r="B5" s="30" t="s">
        <v>2268</v>
      </c>
      <c r="C5" s="30" t="s">
        <v>2269</v>
      </c>
      <c r="I5" s="31"/>
    </row>
    <row r="6" spans="1:15" x14ac:dyDescent="0.35">
      <c r="A6" t="s">
        <v>50</v>
      </c>
      <c r="B6" s="30" t="s">
        <v>50</v>
      </c>
      <c r="C6" s="30" t="s">
        <v>2270</v>
      </c>
      <c r="I6" s="31"/>
    </row>
    <row r="7" spans="1:15" s="30" customFormat="1" ht="14" x14ac:dyDescent="0.3">
      <c r="A7" s="30" t="s">
        <v>2271</v>
      </c>
      <c r="B7" s="30" t="s">
        <v>51</v>
      </c>
      <c r="C7" s="30" t="s">
        <v>2272</v>
      </c>
      <c r="D7" s="30" t="s">
        <v>2273</v>
      </c>
    </row>
    <row r="8" spans="1:15" s="32" customFormat="1" ht="14" x14ac:dyDescent="0.3">
      <c r="A8" s="32" t="s">
        <v>2274</v>
      </c>
      <c r="B8" s="32" t="s">
        <v>2275</v>
      </c>
      <c r="C8" s="32" t="s">
        <v>2276</v>
      </c>
    </row>
    <row r="9" spans="1:15" s="30" customFormat="1" ht="14" x14ac:dyDescent="0.3">
      <c r="A9" s="30" t="s">
        <v>2271</v>
      </c>
      <c r="B9" s="30" t="s">
        <v>52</v>
      </c>
      <c r="C9" s="30" t="s">
        <v>2277</v>
      </c>
      <c r="D9" s="30" t="s">
        <v>2273</v>
      </c>
    </row>
    <row r="10" spans="1:15" s="30" customFormat="1" ht="14" x14ac:dyDescent="0.3">
      <c r="A10" s="30" t="s">
        <v>2278</v>
      </c>
      <c r="B10" s="30" t="s">
        <v>2279</v>
      </c>
      <c r="C10" s="33" t="s">
        <v>2280</v>
      </c>
      <c r="D10" s="30" t="s">
        <v>2281</v>
      </c>
      <c r="H10" s="30" t="s">
        <v>2282</v>
      </c>
    </row>
    <row r="11" spans="1:15" s="30" customFormat="1" ht="14" x14ac:dyDescent="0.3">
      <c r="A11" s="30" t="s">
        <v>2283</v>
      </c>
      <c r="B11" s="30" t="s">
        <v>53</v>
      </c>
      <c r="C11" s="30" t="s">
        <v>2284</v>
      </c>
      <c r="D11" s="30" t="s">
        <v>2281</v>
      </c>
    </row>
    <row r="12" spans="1:15" s="30" customFormat="1" ht="14" x14ac:dyDescent="0.3">
      <c r="A12" s="30" t="s">
        <v>2285</v>
      </c>
      <c r="B12" s="30" t="s">
        <v>54</v>
      </c>
      <c r="C12" s="30" t="s">
        <v>2286</v>
      </c>
      <c r="D12" s="30" t="s">
        <v>2281</v>
      </c>
      <c r="F12" s="30" t="s">
        <v>2287</v>
      </c>
      <c r="G12" s="30" t="s">
        <v>2288</v>
      </c>
    </row>
    <row r="13" spans="1:15" s="30" customFormat="1" ht="14" x14ac:dyDescent="0.3">
      <c r="A13" s="30" t="s">
        <v>2289</v>
      </c>
      <c r="B13" s="30" t="s">
        <v>55</v>
      </c>
      <c r="C13" s="30" t="s">
        <v>2290</v>
      </c>
      <c r="D13" s="30" t="s">
        <v>2281</v>
      </c>
      <c r="J13" s="34"/>
    </row>
    <row r="14" spans="1:15" s="30" customFormat="1" ht="14" x14ac:dyDescent="0.3">
      <c r="A14" s="30" t="s">
        <v>2291</v>
      </c>
      <c r="B14" s="30" t="s">
        <v>56</v>
      </c>
      <c r="C14" s="30" t="s">
        <v>2292</v>
      </c>
      <c r="D14" s="30" t="s">
        <v>2281</v>
      </c>
      <c r="I14" s="30" t="s">
        <v>2293</v>
      </c>
      <c r="J14" s="34"/>
    </row>
    <row r="15" spans="1:15" s="30" customFormat="1" ht="14" x14ac:dyDescent="0.3">
      <c r="A15" s="30" t="s">
        <v>2294</v>
      </c>
      <c r="B15" s="30" t="s">
        <v>47</v>
      </c>
      <c r="C15" s="30" t="s">
        <v>2295</v>
      </c>
      <c r="D15" s="30" t="s">
        <v>2281</v>
      </c>
      <c r="I15" s="30" t="s">
        <v>2296</v>
      </c>
      <c r="J15" s="34"/>
    </row>
    <row r="16" spans="1:15" s="30" customFormat="1" ht="14" x14ac:dyDescent="0.3">
      <c r="A16" s="30" t="s">
        <v>2297</v>
      </c>
      <c r="B16" s="30" t="s">
        <v>57</v>
      </c>
      <c r="C16" s="30" t="s">
        <v>2298</v>
      </c>
      <c r="D16" s="30" t="s">
        <v>2281</v>
      </c>
      <c r="I16" s="30" t="s">
        <v>2299</v>
      </c>
      <c r="J16" s="34"/>
    </row>
    <row r="17" spans="1:13" s="30" customFormat="1" ht="14" x14ac:dyDescent="0.3">
      <c r="A17" s="30" t="s">
        <v>2300</v>
      </c>
      <c r="B17" s="30" t="s">
        <v>58</v>
      </c>
      <c r="C17" s="30" t="s">
        <v>2301</v>
      </c>
      <c r="D17" s="30" t="s">
        <v>2281</v>
      </c>
    </row>
    <row r="18" spans="1:13" s="32" customFormat="1" ht="14" x14ac:dyDescent="0.3">
      <c r="A18" s="32" t="s">
        <v>2302</v>
      </c>
      <c r="B18" s="32" t="s">
        <v>2275</v>
      </c>
    </row>
    <row r="19" spans="1:13" s="30" customFormat="1" ht="14" x14ac:dyDescent="0.3">
      <c r="A19" s="30" t="s">
        <v>2271</v>
      </c>
      <c r="B19" s="30" t="s">
        <v>59</v>
      </c>
      <c r="C19" s="30" t="s">
        <v>2303</v>
      </c>
      <c r="E19" s="30" t="s">
        <v>2304</v>
      </c>
    </row>
    <row r="20" spans="1:13" s="30" customFormat="1" ht="14" x14ac:dyDescent="0.3">
      <c r="A20" s="30" t="s">
        <v>2271</v>
      </c>
      <c r="B20" s="30" t="s">
        <v>60</v>
      </c>
      <c r="C20" s="30" t="s">
        <v>2305</v>
      </c>
      <c r="E20" s="30" t="s">
        <v>2306</v>
      </c>
    </row>
    <row r="21" spans="1:13" s="30" customFormat="1" ht="14" x14ac:dyDescent="0.3">
      <c r="A21" s="30" t="s">
        <v>2307</v>
      </c>
      <c r="B21" s="30" t="s">
        <v>61</v>
      </c>
      <c r="C21" s="30" t="s">
        <v>2308</v>
      </c>
      <c r="D21" s="30" t="s">
        <v>2281</v>
      </c>
      <c r="M21" s="30" t="s">
        <v>2309</v>
      </c>
    </row>
    <row r="22" spans="1:13" x14ac:dyDescent="0.35">
      <c r="A22" s="30" t="s">
        <v>2307</v>
      </c>
      <c r="B22" s="30" t="s">
        <v>62</v>
      </c>
      <c r="C22" s="30" t="s">
        <v>2310</v>
      </c>
      <c r="D22" s="30" t="s">
        <v>2281</v>
      </c>
      <c r="J22" s="31"/>
      <c r="M22" t="s">
        <v>2311</v>
      </c>
    </row>
    <row r="23" spans="1:13" s="30" customFormat="1" ht="14" x14ac:dyDescent="0.3">
      <c r="A23" s="30" t="s">
        <v>2271</v>
      </c>
      <c r="B23" s="30" t="s">
        <v>63</v>
      </c>
      <c r="C23" s="30" t="s">
        <v>2312</v>
      </c>
      <c r="D23" s="30" t="s">
        <v>2273</v>
      </c>
    </row>
    <row r="24" spans="1:13" s="30" customFormat="1" ht="14" x14ac:dyDescent="0.3">
      <c r="A24" s="30" t="s">
        <v>2313</v>
      </c>
      <c r="B24" s="30" t="s">
        <v>64</v>
      </c>
      <c r="C24" s="30" t="s">
        <v>2314</v>
      </c>
      <c r="D24" s="30" t="s">
        <v>2281</v>
      </c>
      <c r="H24" s="30" t="s">
        <v>2315</v>
      </c>
    </row>
    <row r="25" spans="1:13" s="35" customFormat="1" x14ac:dyDescent="0.35">
      <c r="A25" s="35" t="s">
        <v>2274</v>
      </c>
      <c r="B25" s="35" t="s">
        <v>2316</v>
      </c>
      <c r="C25" s="35" t="s">
        <v>2317</v>
      </c>
      <c r="E25" s="35" t="s">
        <v>2318</v>
      </c>
      <c r="J25" s="36"/>
    </row>
    <row r="26" spans="1:13" s="32" customFormat="1" ht="14" x14ac:dyDescent="0.3">
      <c r="A26" s="32" t="s">
        <v>2274</v>
      </c>
      <c r="B26" s="32" t="s">
        <v>2319</v>
      </c>
      <c r="C26" s="32" t="s">
        <v>2320</v>
      </c>
    </row>
    <row r="27" spans="1:13" s="30" customFormat="1" ht="14" x14ac:dyDescent="0.3">
      <c r="A27" s="30" t="s">
        <v>2271</v>
      </c>
      <c r="B27" s="30" t="s">
        <v>65</v>
      </c>
      <c r="C27" s="30" t="s">
        <v>2321</v>
      </c>
      <c r="D27" s="30" t="s">
        <v>2273</v>
      </c>
    </row>
    <row r="28" spans="1:13" s="30" customFormat="1" x14ac:dyDescent="0.35">
      <c r="A28" s="30" t="s">
        <v>2322</v>
      </c>
      <c r="B28" s="30" t="s">
        <v>2323</v>
      </c>
      <c r="C28" s="30" t="s">
        <v>2324</v>
      </c>
      <c r="D28" s="30" t="s">
        <v>2281</v>
      </c>
      <c r="F28" s="31"/>
      <c r="G28"/>
    </row>
    <row r="29" spans="1:13" s="30" customFormat="1" ht="14" x14ac:dyDescent="0.3">
      <c r="A29" s="30" t="s">
        <v>2325</v>
      </c>
      <c r="B29" s="30" t="s">
        <v>2326</v>
      </c>
      <c r="C29" s="30" t="s">
        <v>2327</v>
      </c>
      <c r="D29" s="30" t="s">
        <v>2281</v>
      </c>
    </row>
    <row r="30" spans="1:13" s="30" customFormat="1" ht="14" x14ac:dyDescent="0.3">
      <c r="A30" s="30" t="s">
        <v>2278</v>
      </c>
      <c r="B30" s="30" t="s">
        <v>2328</v>
      </c>
      <c r="C30" s="30" t="s">
        <v>2329</v>
      </c>
      <c r="D30" s="30" t="s">
        <v>2281</v>
      </c>
      <c r="H30" s="30" t="s">
        <v>2330</v>
      </c>
    </row>
    <row r="31" spans="1:13" s="30" customFormat="1" ht="14" x14ac:dyDescent="0.3">
      <c r="A31" s="30" t="s">
        <v>2331</v>
      </c>
      <c r="B31" s="30" t="s">
        <v>66</v>
      </c>
      <c r="C31" s="30" t="s">
        <v>2332</v>
      </c>
      <c r="D31" s="30" t="s">
        <v>2281</v>
      </c>
    </row>
    <row r="32" spans="1:13" s="30" customFormat="1" ht="14" x14ac:dyDescent="0.3">
      <c r="A32" s="30" t="s">
        <v>2333</v>
      </c>
      <c r="B32" s="30" t="s">
        <v>2334</v>
      </c>
      <c r="C32" s="30" t="s">
        <v>2335</v>
      </c>
      <c r="D32" s="30" t="s">
        <v>2281</v>
      </c>
      <c r="H32" s="30" t="s">
        <v>2336</v>
      </c>
    </row>
    <row r="33" spans="1:18" s="32" customFormat="1" ht="14" x14ac:dyDescent="0.3">
      <c r="A33" s="32" t="s">
        <v>2302</v>
      </c>
      <c r="B33" s="32" t="s">
        <v>2319</v>
      </c>
    </row>
    <row r="34" spans="1:18" s="37" customFormat="1" ht="14" x14ac:dyDescent="0.3">
      <c r="A34" s="37" t="s">
        <v>2274</v>
      </c>
      <c r="B34" s="37" t="s">
        <v>2337</v>
      </c>
      <c r="C34" s="37" t="s">
        <v>2338</v>
      </c>
      <c r="E34" s="37" t="s">
        <v>2339</v>
      </c>
    </row>
    <row r="35" spans="1:18" s="30" customFormat="1" ht="14" x14ac:dyDescent="0.3">
      <c r="A35" s="30" t="s">
        <v>2271</v>
      </c>
      <c r="B35" s="30" t="s">
        <v>67</v>
      </c>
      <c r="C35" s="30" t="s">
        <v>2340</v>
      </c>
    </row>
    <row r="36" spans="1:18" s="32" customFormat="1" ht="14" x14ac:dyDescent="0.3">
      <c r="A36" s="32" t="s">
        <v>2274</v>
      </c>
      <c r="B36" s="32" t="s">
        <v>2341</v>
      </c>
      <c r="C36" s="32" t="s">
        <v>2342</v>
      </c>
    </row>
    <row r="37" spans="1:18" s="30" customFormat="1" ht="14" x14ac:dyDescent="0.3">
      <c r="A37" s="30" t="s">
        <v>2271</v>
      </c>
      <c r="B37" s="30" t="s">
        <v>68</v>
      </c>
      <c r="C37" s="30" t="s">
        <v>2343</v>
      </c>
      <c r="D37" s="30" t="s">
        <v>2273</v>
      </c>
    </row>
    <row r="38" spans="1:18" s="30" customFormat="1" ht="14" x14ac:dyDescent="0.3">
      <c r="A38" s="30" t="s">
        <v>2344</v>
      </c>
      <c r="B38" s="30" t="s">
        <v>69</v>
      </c>
      <c r="C38" s="30" t="s">
        <v>2345</v>
      </c>
      <c r="D38" s="30" t="s">
        <v>2281</v>
      </c>
      <c r="H38" s="30" t="s">
        <v>2346</v>
      </c>
    </row>
    <row r="39" spans="1:18" s="30" customFormat="1" ht="14" x14ac:dyDescent="0.3">
      <c r="A39" s="30" t="s">
        <v>2307</v>
      </c>
      <c r="B39" s="30" t="s">
        <v>74</v>
      </c>
      <c r="C39" s="30" t="s">
        <v>2347</v>
      </c>
      <c r="D39" s="30" t="s">
        <v>2281</v>
      </c>
      <c r="M39" s="30" t="s">
        <v>2348</v>
      </c>
    </row>
    <row r="40" spans="1:18" s="38" customFormat="1" ht="14" x14ac:dyDescent="0.3">
      <c r="A40" s="38" t="s">
        <v>2274</v>
      </c>
      <c r="B40" s="38" t="s">
        <v>2349</v>
      </c>
      <c r="C40" s="38" t="s">
        <v>2350</v>
      </c>
      <c r="E40" s="38" t="s">
        <v>2351</v>
      </c>
    </row>
    <row r="41" spans="1:18" s="34" customFormat="1" ht="14" x14ac:dyDescent="0.3">
      <c r="A41" s="34" t="s">
        <v>2271</v>
      </c>
      <c r="B41" s="34" t="s">
        <v>75</v>
      </c>
      <c r="C41" s="34" t="s">
        <v>2352</v>
      </c>
      <c r="D41" s="34" t="s">
        <v>2273</v>
      </c>
    </row>
    <row r="42" spans="1:18" s="34" customFormat="1" x14ac:dyDescent="0.35">
      <c r="A42" s="34" t="s">
        <v>2353</v>
      </c>
      <c r="B42" s="34" t="s">
        <v>76</v>
      </c>
      <c r="C42" s="30" t="s">
        <v>2354</v>
      </c>
      <c r="D42" s="34" t="s">
        <v>2281</v>
      </c>
      <c r="Q42"/>
      <c r="R42"/>
    </row>
    <row r="43" spans="1:18" s="39" customFormat="1" ht="14" x14ac:dyDescent="0.3">
      <c r="A43" s="39" t="s">
        <v>2274</v>
      </c>
      <c r="B43" s="39" t="s">
        <v>2355</v>
      </c>
      <c r="C43" s="39" t="s">
        <v>2356</v>
      </c>
      <c r="E43" s="39" t="s">
        <v>2357</v>
      </c>
    </row>
    <row r="44" spans="1:18" s="31" customFormat="1" x14ac:dyDescent="0.35">
      <c r="A44" s="34" t="s">
        <v>2358</v>
      </c>
      <c r="B44" s="34" t="s">
        <v>77</v>
      </c>
      <c r="C44" s="30" t="s">
        <v>2359</v>
      </c>
      <c r="D44" s="34" t="s">
        <v>2281</v>
      </c>
      <c r="E44" s="34"/>
      <c r="F44" s="34" t="s">
        <v>2360</v>
      </c>
      <c r="G44" s="34" t="s">
        <v>2361</v>
      </c>
      <c r="H44" s="34" t="s">
        <v>2362</v>
      </c>
      <c r="I44" s="34"/>
      <c r="J44" s="34"/>
      <c r="K44" s="34"/>
      <c r="L44" s="34"/>
      <c r="M44" s="34"/>
      <c r="Q44"/>
    </row>
    <row r="45" spans="1:18" s="41" customFormat="1" x14ac:dyDescent="0.35">
      <c r="A45" s="39" t="s">
        <v>2302</v>
      </c>
      <c r="B45" s="39" t="s">
        <v>2355</v>
      </c>
      <c r="C45" s="39"/>
      <c r="D45" s="39"/>
      <c r="E45" s="39"/>
      <c r="F45" s="39"/>
      <c r="G45" s="39"/>
      <c r="H45" s="39"/>
      <c r="I45" s="39"/>
      <c r="J45" s="39"/>
      <c r="K45" s="39"/>
      <c r="L45" s="39"/>
      <c r="M45" s="40"/>
    </row>
    <row r="46" spans="1:18" s="41" customFormat="1" x14ac:dyDescent="0.35">
      <c r="A46" s="39" t="s">
        <v>2274</v>
      </c>
      <c r="B46" s="39" t="s">
        <v>2363</v>
      </c>
      <c r="C46" s="39" t="s">
        <v>2364</v>
      </c>
      <c r="D46" s="39"/>
      <c r="E46" s="39" t="s">
        <v>2357</v>
      </c>
      <c r="F46" s="39"/>
      <c r="G46" s="39"/>
      <c r="H46" s="39"/>
      <c r="I46" s="39"/>
      <c r="J46" s="39"/>
      <c r="K46" s="39"/>
      <c r="L46" s="39"/>
      <c r="M46" s="40"/>
    </row>
    <row r="47" spans="1:18" s="31" customFormat="1" x14ac:dyDescent="0.35">
      <c r="A47" s="34" t="s">
        <v>2365</v>
      </c>
      <c r="B47" s="34" t="s">
        <v>78</v>
      </c>
      <c r="C47" s="30" t="s">
        <v>2366</v>
      </c>
      <c r="D47" s="34" t="s">
        <v>2281</v>
      </c>
      <c r="E47" s="34"/>
      <c r="F47" s="34"/>
      <c r="G47" s="34"/>
      <c r="H47" s="34"/>
      <c r="I47" s="34"/>
      <c r="J47" s="34"/>
      <c r="K47" s="34"/>
      <c r="L47" s="34"/>
      <c r="M47" s="42"/>
    </row>
    <row r="48" spans="1:18" s="34" customFormat="1" ht="14" x14ac:dyDescent="0.3">
      <c r="A48" s="43" t="s">
        <v>2367</v>
      </c>
      <c r="B48" s="34" t="s">
        <v>79</v>
      </c>
      <c r="C48" s="30" t="s">
        <v>2368</v>
      </c>
      <c r="D48" s="34" t="s">
        <v>2281</v>
      </c>
      <c r="E48" s="34" t="s">
        <v>2369</v>
      </c>
    </row>
    <row r="49" spans="1:13" s="34" customFormat="1" ht="14" x14ac:dyDescent="0.3">
      <c r="A49" s="43" t="s">
        <v>2278</v>
      </c>
      <c r="B49" s="34" t="s">
        <v>80</v>
      </c>
      <c r="C49" s="30" t="s">
        <v>2370</v>
      </c>
      <c r="D49" s="34" t="s">
        <v>2281</v>
      </c>
      <c r="E49" s="34" t="s">
        <v>2371</v>
      </c>
    </row>
    <row r="50" spans="1:13" s="31" customFormat="1" x14ac:dyDescent="0.35">
      <c r="A50" s="34" t="s">
        <v>2358</v>
      </c>
      <c r="B50" s="34" t="s">
        <v>81</v>
      </c>
      <c r="C50" s="30" t="s">
        <v>2372</v>
      </c>
      <c r="D50" s="34" t="s">
        <v>2281</v>
      </c>
      <c r="E50" s="34"/>
      <c r="F50" s="34" t="s">
        <v>2373</v>
      </c>
      <c r="G50" s="34" t="s">
        <v>2374</v>
      </c>
      <c r="H50" s="34" t="s">
        <v>2375</v>
      </c>
      <c r="I50" s="34"/>
      <c r="J50" s="34"/>
      <c r="K50" s="34"/>
      <c r="L50" s="34"/>
      <c r="M50" s="42"/>
    </row>
    <row r="51" spans="1:13" s="31" customFormat="1" x14ac:dyDescent="0.35">
      <c r="A51" s="34" t="s">
        <v>2358</v>
      </c>
      <c r="B51" s="34" t="s">
        <v>82</v>
      </c>
      <c r="C51" s="30" t="s">
        <v>2376</v>
      </c>
      <c r="D51" s="34" t="s">
        <v>2281</v>
      </c>
      <c r="E51" s="34"/>
      <c r="F51" s="34" t="s">
        <v>2373</v>
      </c>
      <c r="G51" s="34" t="s">
        <v>2374</v>
      </c>
      <c r="H51" s="34" t="s">
        <v>2375</v>
      </c>
      <c r="I51" s="34"/>
      <c r="J51" s="34"/>
      <c r="K51" s="34"/>
      <c r="L51" s="34"/>
      <c r="M51" s="42"/>
    </row>
    <row r="52" spans="1:13" s="31" customFormat="1" ht="16.399999999999999" customHeight="1" x14ac:dyDescent="0.35">
      <c r="A52" s="34" t="s">
        <v>2307</v>
      </c>
      <c r="B52" s="34" t="s">
        <v>83</v>
      </c>
      <c r="C52" s="34"/>
      <c r="D52" s="34" t="s">
        <v>2273</v>
      </c>
      <c r="E52" s="34"/>
      <c r="F52" s="34"/>
      <c r="G52" s="34"/>
      <c r="H52" s="34"/>
      <c r="I52" s="34"/>
      <c r="J52" s="34"/>
      <c r="K52" s="34"/>
      <c r="L52" s="34"/>
      <c r="M52" s="42" t="s">
        <v>2377</v>
      </c>
    </row>
    <row r="53" spans="1:13" s="41" customFormat="1" x14ac:dyDescent="0.35">
      <c r="A53" s="39" t="s">
        <v>2302</v>
      </c>
      <c r="B53" s="39" t="s">
        <v>2363</v>
      </c>
      <c r="C53" s="39"/>
      <c r="D53" s="39"/>
      <c r="E53" s="39"/>
      <c r="F53" s="39"/>
      <c r="G53" s="39"/>
      <c r="H53" s="39"/>
      <c r="I53" s="39"/>
      <c r="J53" s="39"/>
      <c r="K53" s="39"/>
      <c r="L53" s="39"/>
      <c r="M53" s="40"/>
    </row>
    <row r="54" spans="1:13" s="38" customFormat="1" ht="14" x14ac:dyDescent="0.3">
      <c r="A54" s="38" t="s">
        <v>2302</v>
      </c>
      <c r="B54" s="38" t="s">
        <v>2349</v>
      </c>
    </row>
    <row r="55" spans="1:13" s="38" customFormat="1" ht="14" x14ac:dyDescent="0.3">
      <c r="A55" s="38" t="s">
        <v>2274</v>
      </c>
      <c r="B55" s="38" t="s">
        <v>2378</v>
      </c>
      <c r="C55" s="38" t="s">
        <v>2379</v>
      </c>
      <c r="E55" s="38" t="s">
        <v>2380</v>
      </c>
    </row>
    <row r="56" spans="1:13" s="34" customFormat="1" ht="14" x14ac:dyDescent="0.3">
      <c r="A56" s="34" t="s">
        <v>2271</v>
      </c>
      <c r="B56" s="34" t="s">
        <v>84</v>
      </c>
      <c r="C56" s="34" t="s">
        <v>2381</v>
      </c>
      <c r="D56" s="34" t="s">
        <v>2273</v>
      </c>
    </row>
    <row r="57" spans="1:13" s="34" customFormat="1" ht="14" x14ac:dyDescent="0.3">
      <c r="A57" s="34" t="s">
        <v>2353</v>
      </c>
      <c r="B57" s="34" t="s">
        <v>85</v>
      </c>
      <c r="C57" s="30" t="s">
        <v>2382</v>
      </c>
      <c r="D57" s="34" t="s">
        <v>2281</v>
      </c>
    </row>
    <row r="58" spans="1:13" s="39" customFormat="1" ht="14" x14ac:dyDescent="0.3">
      <c r="A58" s="39" t="s">
        <v>2274</v>
      </c>
      <c r="B58" s="39" t="s">
        <v>2383</v>
      </c>
      <c r="C58" s="39" t="s">
        <v>2356</v>
      </c>
      <c r="E58" s="39" t="s">
        <v>2384</v>
      </c>
    </row>
    <row r="59" spans="1:13" s="34" customFormat="1" ht="14" x14ac:dyDescent="0.3">
      <c r="A59" s="34" t="s">
        <v>2385</v>
      </c>
      <c r="B59" s="34" t="s">
        <v>86</v>
      </c>
      <c r="C59" s="30" t="s">
        <v>2386</v>
      </c>
      <c r="D59" s="34" t="s">
        <v>2281</v>
      </c>
    </row>
    <row r="60" spans="1:13" s="31" customFormat="1" x14ac:dyDescent="0.35">
      <c r="A60" s="34" t="s">
        <v>2358</v>
      </c>
      <c r="B60" s="34" t="s">
        <v>89</v>
      </c>
      <c r="C60" s="30" t="s">
        <v>2387</v>
      </c>
      <c r="D60" s="34" t="s">
        <v>2281</v>
      </c>
      <c r="E60" s="34" t="s">
        <v>2388</v>
      </c>
      <c r="F60" s="34" t="s">
        <v>2360</v>
      </c>
      <c r="G60" s="34" t="s">
        <v>2361</v>
      </c>
      <c r="H60" s="34" t="s">
        <v>2362</v>
      </c>
      <c r="I60" s="34"/>
      <c r="J60" s="34"/>
      <c r="K60" s="34"/>
      <c r="L60" s="34"/>
      <c r="M60" s="34"/>
    </row>
    <row r="61" spans="1:13" s="31" customFormat="1" x14ac:dyDescent="0.35">
      <c r="A61" s="34" t="s">
        <v>2358</v>
      </c>
      <c r="B61" s="34" t="s">
        <v>90</v>
      </c>
      <c r="C61" s="30" t="s">
        <v>2389</v>
      </c>
      <c r="D61" s="34" t="s">
        <v>2281</v>
      </c>
      <c r="E61" s="34" t="s">
        <v>2390</v>
      </c>
      <c r="F61" s="34" t="s">
        <v>2360</v>
      </c>
      <c r="G61" s="34" t="s">
        <v>2361</v>
      </c>
      <c r="H61" s="34" t="s">
        <v>2362</v>
      </c>
      <c r="I61" s="34"/>
      <c r="J61" s="34"/>
      <c r="K61" s="34"/>
      <c r="L61" s="34"/>
      <c r="M61" s="34"/>
    </row>
    <row r="62" spans="1:13" s="41" customFormat="1" x14ac:dyDescent="0.35">
      <c r="A62" s="39" t="s">
        <v>2302</v>
      </c>
      <c r="B62" s="39" t="s">
        <v>2383</v>
      </c>
      <c r="C62" s="39"/>
      <c r="D62" s="39"/>
      <c r="E62" s="39"/>
      <c r="F62" s="39"/>
      <c r="G62" s="39"/>
      <c r="H62" s="39"/>
      <c r="I62" s="39"/>
      <c r="J62" s="39"/>
      <c r="K62" s="39"/>
      <c r="L62" s="39"/>
      <c r="M62" s="40"/>
    </row>
    <row r="63" spans="1:13" s="41" customFormat="1" x14ac:dyDescent="0.35">
      <c r="A63" s="39" t="s">
        <v>2274</v>
      </c>
      <c r="B63" s="39" t="s">
        <v>2391</v>
      </c>
      <c r="C63" s="39" t="s">
        <v>2364</v>
      </c>
      <c r="D63" s="39"/>
      <c r="E63" s="39" t="s">
        <v>2384</v>
      </c>
      <c r="F63" s="39"/>
      <c r="G63" s="39"/>
      <c r="H63" s="39"/>
      <c r="I63" s="39"/>
      <c r="J63" s="39"/>
      <c r="K63" s="39"/>
      <c r="L63" s="39"/>
      <c r="M63" s="40"/>
    </row>
    <row r="64" spans="1:13" s="31" customFormat="1" x14ac:dyDescent="0.35">
      <c r="A64" s="34" t="s">
        <v>2365</v>
      </c>
      <c r="B64" s="34" t="s">
        <v>91</v>
      </c>
      <c r="C64" s="30" t="s">
        <v>2392</v>
      </c>
      <c r="D64" s="34" t="s">
        <v>2281</v>
      </c>
      <c r="E64" s="34"/>
      <c r="F64" s="34"/>
      <c r="G64" s="34"/>
      <c r="H64" s="34"/>
      <c r="I64" s="34"/>
      <c r="J64" s="34"/>
      <c r="K64" s="34"/>
      <c r="L64" s="34"/>
      <c r="M64" s="42"/>
    </row>
    <row r="65" spans="1:13" s="34" customFormat="1" ht="14" x14ac:dyDescent="0.3">
      <c r="A65" s="43" t="s">
        <v>2367</v>
      </c>
      <c r="B65" s="34" t="s">
        <v>92</v>
      </c>
      <c r="C65" s="30" t="s">
        <v>2393</v>
      </c>
      <c r="D65" s="34" t="s">
        <v>2281</v>
      </c>
      <c r="E65" s="34" t="s">
        <v>2394</v>
      </c>
    </row>
    <row r="66" spans="1:13" s="34" customFormat="1" ht="14" x14ac:dyDescent="0.3">
      <c r="A66" s="43" t="s">
        <v>2278</v>
      </c>
      <c r="B66" s="34" t="s">
        <v>93</v>
      </c>
      <c r="C66" s="30" t="s">
        <v>2395</v>
      </c>
      <c r="D66" s="34" t="s">
        <v>2281</v>
      </c>
      <c r="E66" s="34" t="s">
        <v>2396</v>
      </c>
    </row>
    <row r="67" spans="1:13" s="31" customFormat="1" x14ac:dyDescent="0.35">
      <c r="A67" s="34" t="s">
        <v>2358</v>
      </c>
      <c r="B67" s="34" t="s">
        <v>94</v>
      </c>
      <c r="C67" s="30" t="s">
        <v>2397</v>
      </c>
      <c r="D67" s="34" t="s">
        <v>2281</v>
      </c>
      <c r="E67" s="34"/>
      <c r="F67" s="34" t="s">
        <v>2373</v>
      </c>
      <c r="G67" s="34" t="s">
        <v>2374</v>
      </c>
      <c r="H67" s="34" t="s">
        <v>2375</v>
      </c>
      <c r="I67" s="34"/>
      <c r="J67" s="34"/>
      <c r="K67" s="34"/>
      <c r="L67" s="34"/>
      <c r="M67" s="42"/>
    </row>
    <row r="68" spans="1:13" s="31" customFormat="1" x14ac:dyDescent="0.35">
      <c r="A68" s="34" t="s">
        <v>2358</v>
      </c>
      <c r="B68" s="34" t="s">
        <v>95</v>
      </c>
      <c r="C68" s="30" t="s">
        <v>2398</v>
      </c>
      <c r="D68" s="34" t="s">
        <v>2281</v>
      </c>
      <c r="E68" s="34"/>
      <c r="F68" s="34" t="s">
        <v>2373</v>
      </c>
      <c r="G68" s="34" t="s">
        <v>2374</v>
      </c>
      <c r="H68" s="34" t="s">
        <v>2375</v>
      </c>
      <c r="I68" s="34"/>
      <c r="J68" s="34"/>
      <c r="K68" s="34"/>
      <c r="L68" s="34"/>
      <c r="M68" s="42"/>
    </row>
    <row r="69" spans="1:13" s="31" customFormat="1" ht="16.399999999999999" customHeight="1" x14ac:dyDescent="0.35">
      <c r="A69" s="34" t="s">
        <v>2307</v>
      </c>
      <c r="B69" s="34" t="s">
        <v>96</v>
      </c>
      <c r="C69" s="34"/>
      <c r="D69" s="34" t="s">
        <v>2273</v>
      </c>
      <c r="E69" s="34"/>
      <c r="F69" s="34"/>
      <c r="G69" s="34"/>
      <c r="H69" s="34"/>
      <c r="I69" s="34"/>
      <c r="J69" s="34"/>
      <c r="K69" s="34"/>
      <c r="L69" s="34"/>
      <c r="M69" s="42" t="s">
        <v>2399</v>
      </c>
    </row>
    <row r="70" spans="1:13" s="41" customFormat="1" x14ac:dyDescent="0.35">
      <c r="A70" s="39" t="s">
        <v>2302</v>
      </c>
      <c r="B70" s="39" t="s">
        <v>2391</v>
      </c>
      <c r="C70" s="39"/>
      <c r="D70" s="39"/>
      <c r="E70" s="39"/>
      <c r="F70" s="39"/>
      <c r="G70" s="39"/>
      <c r="H70" s="39"/>
      <c r="I70" s="39"/>
      <c r="J70" s="39"/>
      <c r="K70" s="39"/>
      <c r="L70" s="39"/>
      <c r="M70" s="40"/>
    </row>
    <row r="71" spans="1:13" s="38" customFormat="1" ht="14" x14ac:dyDescent="0.3">
      <c r="A71" s="38" t="s">
        <v>2302</v>
      </c>
      <c r="B71" s="38" t="s">
        <v>2378</v>
      </c>
    </row>
    <row r="72" spans="1:13" s="44" customFormat="1" ht="14" x14ac:dyDescent="0.3">
      <c r="A72" s="44" t="s">
        <v>2274</v>
      </c>
      <c r="B72" s="44" t="s">
        <v>2400</v>
      </c>
      <c r="C72" s="44" t="s">
        <v>2401</v>
      </c>
      <c r="E72" s="44" t="s">
        <v>2402</v>
      </c>
    </row>
    <row r="73" spans="1:13" s="30" customFormat="1" ht="14" x14ac:dyDescent="0.3">
      <c r="A73" s="30" t="s">
        <v>2271</v>
      </c>
      <c r="B73" s="30" t="s">
        <v>97</v>
      </c>
      <c r="C73" s="30" t="s">
        <v>2403</v>
      </c>
      <c r="D73" s="30" t="s">
        <v>2273</v>
      </c>
    </row>
    <row r="74" spans="1:13" s="30" customFormat="1" ht="14" x14ac:dyDescent="0.3">
      <c r="A74" s="30" t="s">
        <v>2353</v>
      </c>
      <c r="B74" s="30" t="s">
        <v>98</v>
      </c>
      <c r="C74" s="30" t="s">
        <v>2404</v>
      </c>
      <c r="D74" s="30" t="s">
        <v>2281</v>
      </c>
    </row>
    <row r="75" spans="1:13" s="45" customFormat="1" ht="14" x14ac:dyDescent="0.3">
      <c r="A75" s="45" t="s">
        <v>2274</v>
      </c>
      <c r="B75" s="45" t="s">
        <v>2405</v>
      </c>
      <c r="C75" s="45" t="s">
        <v>2356</v>
      </c>
      <c r="E75" s="45" t="s">
        <v>2406</v>
      </c>
    </row>
    <row r="76" spans="1:13" s="30" customFormat="1" ht="14" x14ac:dyDescent="0.3">
      <c r="A76" s="30" t="s">
        <v>2407</v>
      </c>
      <c r="B76" s="30" t="s">
        <v>99</v>
      </c>
      <c r="C76" s="30" t="s">
        <v>2408</v>
      </c>
      <c r="D76" s="30" t="s">
        <v>2281</v>
      </c>
    </row>
    <row r="77" spans="1:13" x14ac:dyDescent="0.35">
      <c r="A77" s="30" t="s">
        <v>2358</v>
      </c>
      <c r="B77" s="30" t="s">
        <v>102</v>
      </c>
      <c r="C77" s="30" t="s">
        <v>2409</v>
      </c>
      <c r="D77" s="30" t="s">
        <v>2281</v>
      </c>
      <c r="E77" s="30" t="s">
        <v>2410</v>
      </c>
      <c r="F77" s="34" t="s">
        <v>2360</v>
      </c>
      <c r="G77" s="34" t="s">
        <v>2361</v>
      </c>
      <c r="H77" s="34" t="s">
        <v>2362</v>
      </c>
      <c r="I77" s="30"/>
      <c r="J77" s="30"/>
      <c r="K77" s="30"/>
      <c r="L77" s="30"/>
      <c r="M77" s="30"/>
    </row>
    <row r="78" spans="1:13" x14ac:dyDescent="0.35">
      <c r="A78" s="30" t="s">
        <v>2358</v>
      </c>
      <c r="B78" s="30" t="s">
        <v>103</v>
      </c>
      <c r="C78" s="30" t="s">
        <v>2411</v>
      </c>
      <c r="D78" s="30" t="s">
        <v>2281</v>
      </c>
      <c r="E78" s="30" t="s">
        <v>2412</v>
      </c>
      <c r="F78" s="34" t="s">
        <v>2360</v>
      </c>
      <c r="G78" s="34" t="s">
        <v>2361</v>
      </c>
      <c r="H78" s="34" t="s">
        <v>2362</v>
      </c>
      <c r="I78" s="30"/>
      <c r="J78" s="30"/>
      <c r="K78" s="30"/>
      <c r="L78" s="30"/>
      <c r="M78" s="30"/>
    </row>
    <row r="79" spans="1:13" s="12" customFormat="1" x14ac:dyDescent="0.35">
      <c r="A79" s="45" t="s">
        <v>2302</v>
      </c>
      <c r="B79" s="45" t="s">
        <v>2405</v>
      </c>
      <c r="C79" s="45"/>
      <c r="D79" s="45"/>
      <c r="E79" s="45"/>
      <c r="F79" s="45"/>
      <c r="G79" s="45"/>
      <c r="H79" s="45"/>
      <c r="I79" s="45"/>
      <c r="J79" s="45"/>
      <c r="K79" s="45"/>
      <c r="L79" s="45"/>
      <c r="M79" s="46"/>
    </row>
    <row r="80" spans="1:13" s="12" customFormat="1" x14ac:dyDescent="0.35">
      <c r="A80" s="45" t="s">
        <v>2274</v>
      </c>
      <c r="B80" s="45" t="s">
        <v>2413</v>
      </c>
      <c r="C80" s="45" t="s">
        <v>2364</v>
      </c>
      <c r="D80" s="45"/>
      <c r="E80" s="45" t="s">
        <v>2406</v>
      </c>
      <c r="F80" s="45"/>
      <c r="G80" s="45"/>
      <c r="H80" s="45"/>
      <c r="I80" s="45"/>
      <c r="J80" s="45"/>
      <c r="K80" s="45"/>
      <c r="L80" s="45"/>
      <c r="M80" s="46"/>
    </row>
    <row r="81" spans="1:15" x14ac:dyDescent="0.35">
      <c r="A81" s="30" t="s">
        <v>2365</v>
      </c>
      <c r="B81" s="30" t="s">
        <v>104</v>
      </c>
      <c r="C81" s="30" t="s">
        <v>2414</v>
      </c>
      <c r="D81" s="30" t="s">
        <v>2281</v>
      </c>
      <c r="E81" s="30"/>
      <c r="F81" s="30"/>
      <c r="G81" s="30"/>
      <c r="H81" s="30"/>
      <c r="I81" s="30"/>
      <c r="J81" s="30"/>
      <c r="K81" s="30"/>
      <c r="L81" s="30"/>
      <c r="M81" s="47"/>
    </row>
    <row r="82" spans="1:15" s="30" customFormat="1" ht="14" x14ac:dyDescent="0.3">
      <c r="A82" s="48" t="s">
        <v>2367</v>
      </c>
      <c r="B82" s="30" t="s">
        <v>105</v>
      </c>
      <c r="C82" s="30" t="s">
        <v>2415</v>
      </c>
      <c r="D82" s="30" t="s">
        <v>2281</v>
      </c>
      <c r="E82" s="30" t="s">
        <v>2416</v>
      </c>
    </row>
    <row r="83" spans="1:15" s="30" customFormat="1" ht="14" x14ac:dyDescent="0.3">
      <c r="A83" s="48" t="s">
        <v>2278</v>
      </c>
      <c r="B83" s="30" t="s">
        <v>106</v>
      </c>
      <c r="C83" s="30" t="s">
        <v>2417</v>
      </c>
      <c r="D83" s="30" t="s">
        <v>2281</v>
      </c>
      <c r="E83" s="30" t="s">
        <v>2418</v>
      </c>
    </row>
    <row r="84" spans="1:15" x14ac:dyDescent="0.35">
      <c r="A84" s="30" t="s">
        <v>2358</v>
      </c>
      <c r="B84" s="30" t="s">
        <v>107</v>
      </c>
      <c r="C84" s="30" t="s">
        <v>2419</v>
      </c>
      <c r="D84" s="30" t="s">
        <v>2281</v>
      </c>
      <c r="E84" s="30"/>
      <c r="F84" s="30" t="s">
        <v>2373</v>
      </c>
      <c r="G84" s="30" t="s">
        <v>2374</v>
      </c>
      <c r="H84" s="30" t="s">
        <v>2375</v>
      </c>
      <c r="I84" s="30"/>
      <c r="J84" s="30"/>
      <c r="K84" s="30"/>
      <c r="L84" s="30"/>
      <c r="M84" s="47"/>
    </row>
    <row r="85" spans="1:15" x14ac:dyDescent="0.35">
      <c r="A85" s="30" t="s">
        <v>2358</v>
      </c>
      <c r="B85" s="30" t="s">
        <v>108</v>
      </c>
      <c r="C85" s="30" t="s">
        <v>2420</v>
      </c>
      <c r="D85" s="30" t="s">
        <v>2281</v>
      </c>
      <c r="E85" s="30"/>
      <c r="F85" s="30" t="s">
        <v>2373</v>
      </c>
      <c r="G85" s="30" t="s">
        <v>2374</v>
      </c>
      <c r="H85" s="30" t="s">
        <v>2375</v>
      </c>
      <c r="I85" s="30"/>
      <c r="J85" s="30"/>
      <c r="K85" s="30"/>
      <c r="L85" s="30"/>
      <c r="M85" s="47"/>
    </row>
    <row r="86" spans="1:15" ht="16.399999999999999" customHeight="1" x14ac:dyDescent="0.35">
      <c r="A86" s="30" t="s">
        <v>2307</v>
      </c>
      <c r="B86" s="30" t="s">
        <v>109</v>
      </c>
      <c r="C86" s="30"/>
      <c r="D86" s="30" t="s">
        <v>2273</v>
      </c>
      <c r="E86" s="30"/>
      <c r="F86" s="30"/>
      <c r="G86" s="30"/>
      <c r="H86" s="30"/>
      <c r="I86" s="30"/>
      <c r="J86" s="30"/>
      <c r="K86" s="30"/>
      <c r="L86" s="30"/>
      <c r="M86" s="47" t="s">
        <v>2421</v>
      </c>
    </row>
    <row r="87" spans="1:15" s="12" customFormat="1" x14ac:dyDescent="0.35">
      <c r="A87" s="45" t="s">
        <v>2302</v>
      </c>
      <c r="B87" s="45" t="s">
        <v>2413</v>
      </c>
      <c r="C87" s="45"/>
      <c r="D87" s="45"/>
      <c r="E87" s="45"/>
      <c r="F87" s="45"/>
      <c r="G87" s="45"/>
      <c r="H87" s="45"/>
      <c r="I87" s="45"/>
      <c r="J87" s="45"/>
      <c r="K87" s="45"/>
      <c r="L87" s="45"/>
      <c r="M87" s="46"/>
    </row>
    <row r="88" spans="1:15" s="44" customFormat="1" ht="14" x14ac:dyDescent="0.3">
      <c r="A88" s="44" t="s">
        <v>2302</v>
      </c>
      <c r="B88" s="44" t="s">
        <v>2400</v>
      </c>
    </row>
    <row r="89" spans="1:15" s="38" customFormat="1" ht="14" x14ac:dyDescent="0.3">
      <c r="A89" s="38" t="s">
        <v>2274</v>
      </c>
      <c r="B89" s="38" t="s">
        <v>2422</v>
      </c>
      <c r="C89" s="38" t="s">
        <v>2423</v>
      </c>
      <c r="E89" s="38" t="s">
        <v>2424</v>
      </c>
    </row>
    <row r="90" spans="1:15" s="38" customFormat="1" ht="14" x14ac:dyDescent="0.3">
      <c r="A90" s="49" t="s">
        <v>2274</v>
      </c>
      <c r="B90" s="49" t="s">
        <v>2425</v>
      </c>
      <c r="C90" s="49" t="s">
        <v>2426</v>
      </c>
      <c r="D90" s="49"/>
      <c r="E90" s="49"/>
      <c r="F90" s="49"/>
      <c r="G90" s="49"/>
      <c r="H90" s="49"/>
      <c r="I90" s="49"/>
      <c r="J90" s="49"/>
      <c r="K90" s="49"/>
      <c r="L90" s="49"/>
      <c r="M90" s="49"/>
      <c r="N90" s="49"/>
      <c r="O90" s="49"/>
    </row>
    <row r="91" spans="1:15" s="34" customFormat="1" ht="14" x14ac:dyDescent="0.3">
      <c r="A91" s="34" t="s">
        <v>2271</v>
      </c>
      <c r="B91" s="34" t="s">
        <v>110</v>
      </c>
      <c r="C91" s="34" t="s">
        <v>2427</v>
      </c>
      <c r="D91" s="34" t="s">
        <v>2273</v>
      </c>
    </row>
    <row r="92" spans="1:15" s="31" customFormat="1" ht="16.399999999999999" customHeight="1" x14ac:dyDescent="0.35">
      <c r="A92" s="34" t="s">
        <v>2428</v>
      </c>
      <c r="B92" s="34" t="s">
        <v>111</v>
      </c>
      <c r="C92" s="30" t="s">
        <v>2429</v>
      </c>
      <c r="D92" s="34" t="s">
        <v>2281</v>
      </c>
      <c r="E92" s="34"/>
      <c r="F92" s="34"/>
      <c r="G92" s="34"/>
      <c r="H92" s="34"/>
      <c r="I92" s="34"/>
      <c r="J92" s="34"/>
      <c r="K92" s="34"/>
      <c r="L92" s="34"/>
      <c r="M92" s="42"/>
    </row>
    <row r="93" spans="1:15" s="31" customFormat="1" ht="16.399999999999999" customHeight="1" x14ac:dyDescent="0.35">
      <c r="A93" s="34" t="s">
        <v>2271</v>
      </c>
      <c r="B93" s="34" t="s">
        <v>112</v>
      </c>
      <c r="C93" s="34" t="s">
        <v>2430</v>
      </c>
      <c r="D93" s="34" t="s">
        <v>2281</v>
      </c>
      <c r="E93" s="50" t="s">
        <v>2431</v>
      </c>
      <c r="F93" s="34"/>
      <c r="G93" s="34"/>
      <c r="H93" s="34"/>
      <c r="I93" s="34"/>
      <c r="J93" s="34"/>
      <c r="K93" s="34"/>
      <c r="L93" s="34"/>
      <c r="M93" s="42"/>
    </row>
    <row r="94" spans="1:15" s="31" customFormat="1" ht="16.399999999999999" customHeight="1" x14ac:dyDescent="0.35">
      <c r="A94" s="34" t="s">
        <v>2344</v>
      </c>
      <c r="B94" s="34" t="s">
        <v>113</v>
      </c>
      <c r="C94" s="30" t="s">
        <v>2432</v>
      </c>
      <c r="D94" s="34" t="s">
        <v>2281</v>
      </c>
      <c r="E94" s="34" t="s">
        <v>2433</v>
      </c>
      <c r="F94" s="34"/>
      <c r="G94" s="34"/>
      <c r="H94" s="34"/>
      <c r="I94" s="34" t="s">
        <v>2434</v>
      </c>
      <c r="J94" s="34"/>
      <c r="K94" s="34"/>
      <c r="L94" s="34"/>
      <c r="M94" s="42"/>
    </row>
    <row r="95" spans="1:15" s="52" customFormat="1" ht="16.399999999999999" customHeight="1" x14ac:dyDescent="0.35">
      <c r="A95" s="50" t="s">
        <v>2271</v>
      </c>
      <c r="B95" s="50" t="s">
        <v>118</v>
      </c>
      <c r="C95" s="50" t="s">
        <v>2435</v>
      </c>
      <c r="D95" s="50" t="s">
        <v>2281</v>
      </c>
      <c r="E95" s="50" t="s">
        <v>2436</v>
      </c>
      <c r="F95" s="50"/>
      <c r="G95" s="50"/>
      <c r="H95" s="50"/>
      <c r="I95" s="50"/>
      <c r="J95" s="50"/>
      <c r="K95" s="50"/>
      <c r="L95" s="50"/>
      <c r="M95" s="51"/>
    </row>
    <row r="96" spans="1:15" s="31" customFormat="1" ht="16.399999999999999" customHeight="1" x14ac:dyDescent="0.35">
      <c r="A96" s="34" t="s">
        <v>2437</v>
      </c>
      <c r="B96" s="34" t="s">
        <v>119</v>
      </c>
      <c r="C96" s="30" t="s">
        <v>2438</v>
      </c>
      <c r="D96" s="34" t="s">
        <v>2281</v>
      </c>
      <c r="E96" s="34" t="s">
        <v>2433</v>
      </c>
      <c r="F96" s="34" t="s">
        <v>2439</v>
      </c>
      <c r="G96" s="34" t="s">
        <v>2440</v>
      </c>
      <c r="H96" s="34"/>
      <c r="I96" s="34"/>
      <c r="J96" s="34"/>
      <c r="K96" s="34"/>
      <c r="L96" s="34"/>
      <c r="M96" s="42"/>
    </row>
    <row r="97" spans="1:18" s="31" customFormat="1" ht="16.399999999999999" customHeight="1" x14ac:dyDescent="0.35">
      <c r="A97" s="34" t="s">
        <v>2278</v>
      </c>
      <c r="B97" s="34" t="s">
        <v>129</v>
      </c>
      <c r="C97" s="30" t="s">
        <v>2441</v>
      </c>
      <c r="D97" s="34" t="s">
        <v>2281</v>
      </c>
      <c r="E97" s="34" t="s">
        <v>2442</v>
      </c>
      <c r="F97" s="34"/>
      <c r="G97" s="34"/>
      <c r="H97" s="34"/>
      <c r="I97" s="34"/>
      <c r="J97" s="34"/>
      <c r="K97" s="34"/>
      <c r="L97" s="34"/>
      <c r="M97" s="42"/>
    </row>
    <row r="98" spans="1:18" s="49" customFormat="1" ht="14" x14ac:dyDescent="0.3">
      <c r="A98" s="49" t="s">
        <v>2302</v>
      </c>
      <c r="B98" s="49" t="s">
        <v>2425</v>
      </c>
    </row>
    <row r="99" spans="1:18" s="34" customFormat="1" ht="14" x14ac:dyDescent="0.3">
      <c r="A99" s="43" t="s">
        <v>2274</v>
      </c>
      <c r="B99" s="34" t="s">
        <v>2443</v>
      </c>
      <c r="C99" s="34" t="s">
        <v>2444</v>
      </c>
    </row>
    <row r="100" spans="1:18" s="34" customFormat="1" ht="14" x14ac:dyDescent="0.3">
      <c r="A100" s="34" t="s">
        <v>2271</v>
      </c>
      <c r="B100" s="34" t="s">
        <v>132</v>
      </c>
      <c r="C100" s="34" t="s">
        <v>2445</v>
      </c>
      <c r="D100" s="34" t="s">
        <v>2273</v>
      </c>
    </row>
    <row r="101" spans="1:18" s="31" customFormat="1" x14ac:dyDescent="0.35">
      <c r="A101" s="34" t="s">
        <v>2446</v>
      </c>
      <c r="B101" s="34" t="s">
        <v>133</v>
      </c>
      <c r="C101" s="30" t="s">
        <v>2447</v>
      </c>
      <c r="D101" s="34" t="s">
        <v>2281</v>
      </c>
      <c r="E101" s="34"/>
      <c r="F101" s="50" t="s">
        <v>2448</v>
      </c>
      <c r="G101" s="50" t="s">
        <v>2449</v>
      </c>
    </row>
    <row r="102" spans="1:18" s="31" customFormat="1" x14ac:dyDescent="0.35">
      <c r="A102" s="34" t="s">
        <v>2344</v>
      </c>
      <c r="B102" s="34" t="s">
        <v>138</v>
      </c>
      <c r="C102" s="30" t="s">
        <v>2450</v>
      </c>
      <c r="D102" s="34" t="s">
        <v>2281</v>
      </c>
      <c r="E102" s="34" t="s">
        <v>2451</v>
      </c>
      <c r="I102" s="34" t="s">
        <v>2434</v>
      </c>
    </row>
    <row r="103" spans="1:18" s="31" customFormat="1" x14ac:dyDescent="0.35">
      <c r="A103" s="34" t="s">
        <v>2452</v>
      </c>
      <c r="B103" s="34" t="s">
        <v>143</v>
      </c>
      <c r="C103" s="30" t="s">
        <v>2453</v>
      </c>
      <c r="D103" s="34" t="s">
        <v>2281</v>
      </c>
      <c r="E103" s="34" t="s">
        <v>2451</v>
      </c>
      <c r="F103" s="34" t="s">
        <v>2439</v>
      </c>
      <c r="G103" s="34" t="s">
        <v>2440</v>
      </c>
      <c r="I103" s="34"/>
    </row>
    <row r="104" spans="1:18" s="31" customFormat="1" x14ac:dyDescent="0.35">
      <c r="A104" s="34" t="s">
        <v>2278</v>
      </c>
      <c r="B104" s="34" t="s">
        <v>154</v>
      </c>
      <c r="C104" s="30" t="s">
        <v>2454</v>
      </c>
      <c r="D104" s="34" t="s">
        <v>2281</v>
      </c>
      <c r="E104" s="34" t="s">
        <v>2455</v>
      </c>
      <c r="F104" s="34"/>
      <c r="G104" s="34"/>
      <c r="H104" s="34"/>
      <c r="I104" s="34"/>
    </row>
    <row r="105" spans="1:18" s="31" customFormat="1" x14ac:dyDescent="0.35">
      <c r="A105" s="34" t="s">
        <v>2344</v>
      </c>
      <c r="B105" s="34" t="s">
        <v>157</v>
      </c>
      <c r="C105" s="30" t="s">
        <v>2456</v>
      </c>
      <c r="D105" s="34" t="s">
        <v>2281</v>
      </c>
      <c r="E105" s="34" t="s">
        <v>2457</v>
      </c>
      <c r="I105" s="34" t="s">
        <v>2458</v>
      </c>
    </row>
    <row r="106" spans="1:18" s="31" customFormat="1" x14ac:dyDescent="0.35">
      <c r="A106" s="34" t="s">
        <v>2459</v>
      </c>
      <c r="B106" s="34" t="s">
        <v>162</v>
      </c>
      <c r="C106" s="30" t="s">
        <v>2460</v>
      </c>
      <c r="D106" s="34" t="s">
        <v>2281</v>
      </c>
      <c r="E106" s="34" t="s">
        <v>2457</v>
      </c>
      <c r="F106" s="34" t="s">
        <v>2439</v>
      </c>
      <c r="G106" s="34" t="s">
        <v>2440</v>
      </c>
    </row>
    <row r="107" spans="1:18" s="31" customFormat="1" x14ac:dyDescent="0.35">
      <c r="A107" s="34" t="s">
        <v>2278</v>
      </c>
      <c r="B107" s="34" t="s">
        <v>173</v>
      </c>
      <c r="C107" s="30" t="s">
        <v>2461</v>
      </c>
      <c r="D107" s="34" t="s">
        <v>2281</v>
      </c>
      <c r="E107" s="34" t="s">
        <v>2462</v>
      </c>
      <c r="F107" s="34"/>
      <c r="G107" s="34"/>
      <c r="H107" s="34"/>
      <c r="I107" s="34"/>
      <c r="J107" s="34"/>
      <c r="K107" s="34"/>
      <c r="L107" s="34"/>
      <c r="M107" s="34"/>
      <c r="N107" s="34"/>
      <c r="O107" s="34"/>
      <c r="P107" s="34"/>
      <c r="Q107" s="34"/>
      <c r="R107" s="34"/>
    </row>
    <row r="108" spans="1:18" s="34" customFormat="1" ht="14" x14ac:dyDescent="0.3">
      <c r="A108" s="43" t="s">
        <v>2302</v>
      </c>
      <c r="B108" s="34" t="s">
        <v>2443</v>
      </c>
    </row>
    <row r="109" spans="1:18" s="38" customFormat="1" ht="14" x14ac:dyDescent="0.3">
      <c r="A109" s="38" t="s">
        <v>2302</v>
      </c>
      <c r="B109" s="38" t="s">
        <v>2422</v>
      </c>
    </row>
    <row r="110" spans="1:18" s="32" customFormat="1" ht="14" x14ac:dyDescent="0.3">
      <c r="A110" s="32" t="s">
        <v>2302</v>
      </c>
      <c r="B110" s="32" t="s">
        <v>2341</v>
      </c>
    </row>
    <row r="111" spans="1:18" s="32" customFormat="1" ht="14" x14ac:dyDescent="0.3">
      <c r="A111" s="32" t="s">
        <v>2274</v>
      </c>
      <c r="B111" s="32" t="s">
        <v>2463</v>
      </c>
      <c r="C111" s="32" t="s">
        <v>2464</v>
      </c>
    </row>
    <row r="112" spans="1:18" s="34" customFormat="1" ht="14" x14ac:dyDescent="0.3">
      <c r="A112" s="34" t="s">
        <v>2271</v>
      </c>
      <c r="B112" s="34" t="s">
        <v>176</v>
      </c>
      <c r="C112" s="34" t="s">
        <v>2465</v>
      </c>
      <c r="D112" s="34" t="s">
        <v>2273</v>
      </c>
    </row>
    <row r="113" spans="1:13" s="34" customFormat="1" ht="14" x14ac:dyDescent="0.3">
      <c r="A113" s="34" t="s">
        <v>2466</v>
      </c>
      <c r="B113" s="34" t="s">
        <v>177</v>
      </c>
      <c r="C113" s="30" t="s">
        <v>2467</v>
      </c>
      <c r="D113" s="34" t="s">
        <v>2281</v>
      </c>
      <c r="H113" s="34" t="s">
        <v>2346</v>
      </c>
    </row>
    <row r="114" spans="1:13" s="34" customFormat="1" ht="14" x14ac:dyDescent="0.3">
      <c r="A114" s="34" t="s">
        <v>2307</v>
      </c>
      <c r="B114" s="34" t="s">
        <v>183</v>
      </c>
      <c r="C114" s="34" t="s">
        <v>2468</v>
      </c>
      <c r="D114" s="34" t="s">
        <v>2281</v>
      </c>
      <c r="M114" s="34" t="s">
        <v>2469</v>
      </c>
    </row>
    <row r="115" spans="1:13" s="38" customFormat="1" ht="14" x14ac:dyDescent="0.3">
      <c r="A115" s="38" t="s">
        <v>2274</v>
      </c>
      <c r="B115" s="38" t="s">
        <v>2470</v>
      </c>
      <c r="C115" s="38" t="s">
        <v>2471</v>
      </c>
      <c r="E115" s="38" t="s">
        <v>2472</v>
      </c>
    </row>
    <row r="116" spans="1:13" s="34" customFormat="1" ht="14" x14ac:dyDescent="0.3">
      <c r="A116" s="34" t="s">
        <v>2271</v>
      </c>
      <c r="B116" s="34" t="s">
        <v>184</v>
      </c>
      <c r="C116" s="34" t="s">
        <v>2473</v>
      </c>
      <c r="D116" s="34" t="s">
        <v>2273</v>
      </c>
    </row>
    <row r="117" spans="1:13" s="34" customFormat="1" ht="14" x14ac:dyDescent="0.3">
      <c r="A117" s="34" t="s">
        <v>2353</v>
      </c>
      <c r="B117" s="34" t="s">
        <v>185</v>
      </c>
      <c r="C117" s="30" t="s">
        <v>2474</v>
      </c>
      <c r="D117" s="34" t="s">
        <v>2281</v>
      </c>
    </row>
    <row r="118" spans="1:13" s="39" customFormat="1" ht="14" x14ac:dyDescent="0.3">
      <c r="A118" s="39" t="s">
        <v>2274</v>
      </c>
      <c r="B118" s="39" t="s">
        <v>2475</v>
      </c>
      <c r="C118" s="39" t="s">
        <v>2356</v>
      </c>
      <c r="E118" s="39" t="s">
        <v>2476</v>
      </c>
    </row>
    <row r="119" spans="1:13" s="31" customFormat="1" x14ac:dyDescent="0.35">
      <c r="A119" s="34" t="s">
        <v>2358</v>
      </c>
      <c r="B119" s="34" t="s">
        <v>186</v>
      </c>
      <c r="C119" s="30" t="s">
        <v>2477</v>
      </c>
      <c r="D119" s="34" t="s">
        <v>2281</v>
      </c>
      <c r="E119" s="34"/>
      <c r="F119" s="34" t="s">
        <v>2360</v>
      </c>
      <c r="G119" s="34" t="s">
        <v>2361</v>
      </c>
      <c r="H119" s="34" t="s">
        <v>2362</v>
      </c>
      <c r="I119" s="34"/>
      <c r="J119" s="34"/>
      <c r="K119" s="34"/>
      <c r="L119" s="34"/>
      <c r="M119" s="34"/>
    </row>
    <row r="120" spans="1:13" s="41" customFormat="1" x14ac:dyDescent="0.35">
      <c r="A120" s="39" t="s">
        <v>2302</v>
      </c>
      <c r="B120" s="39" t="s">
        <v>2475</v>
      </c>
      <c r="C120" s="39"/>
      <c r="D120" s="39"/>
      <c r="E120" s="39"/>
      <c r="F120" s="39"/>
      <c r="G120" s="39"/>
      <c r="H120" s="39"/>
      <c r="I120" s="39"/>
      <c r="J120" s="39"/>
      <c r="K120" s="39"/>
      <c r="L120" s="39"/>
      <c r="M120" s="40"/>
    </row>
    <row r="121" spans="1:13" s="41" customFormat="1" x14ac:dyDescent="0.35">
      <c r="A121" s="39" t="s">
        <v>2274</v>
      </c>
      <c r="B121" s="39" t="s">
        <v>2478</v>
      </c>
      <c r="C121" s="39" t="s">
        <v>2364</v>
      </c>
      <c r="D121" s="39"/>
      <c r="E121" s="39" t="s">
        <v>2476</v>
      </c>
      <c r="F121" s="39"/>
      <c r="G121" s="39"/>
      <c r="H121" s="39"/>
      <c r="I121" s="39"/>
      <c r="J121" s="39"/>
      <c r="K121" s="39"/>
      <c r="L121" s="39"/>
      <c r="M121" s="40"/>
    </row>
    <row r="122" spans="1:13" s="31" customFormat="1" x14ac:dyDescent="0.35">
      <c r="A122" s="34" t="s">
        <v>2365</v>
      </c>
      <c r="B122" s="34" t="s">
        <v>187</v>
      </c>
      <c r="C122" s="30" t="s">
        <v>2479</v>
      </c>
      <c r="D122" s="34" t="s">
        <v>2281</v>
      </c>
      <c r="E122" s="34"/>
      <c r="F122" s="34"/>
      <c r="G122" s="34"/>
      <c r="H122" s="34"/>
      <c r="I122" s="34"/>
      <c r="J122" s="34"/>
      <c r="K122" s="34"/>
      <c r="L122" s="34"/>
      <c r="M122" s="42"/>
    </row>
    <row r="123" spans="1:13" s="34" customFormat="1" ht="14" x14ac:dyDescent="0.3">
      <c r="A123" s="43" t="s">
        <v>2367</v>
      </c>
      <c r="B123" s="34" t="s">
        <v>188</v>
      </c>
      <c r="C123" s="30" t="s">
        <v>2480</v>
      </c>
      <c r="D123" s="34" t="s">
        <v>2281</v>
      </c>
      <c r="E123" s="34" t="s">
        <v>2481</v>
      </c>
    </row>
    <row r="124" spans="1:13" s="34" customFormat="1" ht="14" x14ac:dyDescent="0.3">
      <c r="A124" s="43" t="s">
        <v>2278</v>
      </c>
      <c r="B124" s="34" t="s">
        <v>189</v>
      </c>
      <c r="C124" s="30" t="s">
        <v>2482</v>
      </c>
      <c r="D124" s="34" t="s">
        <v>2281</v>
      </c>
      <c r="E124" s="34" t="s">
        <v>2483</v>
      </c>
    </row>
    <row r="125" spans="1:13" s="31" customFormat="1" x14ac:dyDescent="0.35">
      <c r="A125" s="34" t="s">
        <v>2358</v>
      </c>
      <c r="B125" s="34" t="s">
        <v>190</v>
      </c>
      <c r="C125" s="30" t="s">
        <v>2484</v>
      </c>
      <c r="D125" s="34" t="s">
        <v>2281</v>
      </c>
      <c r="E125" s="34"/>
      <c r="F125" s="34" t="s">
        <v>2373</v>
      </c>
      <c r="G125" s="34" t="s">
        <v>2374</v>
      </c>
      <c r="H125" s="34" t="s">
        <v>2375</v>
      </c>
      <c r="I125" s="34"/>
      <c r="J125" s="34"/>
      <c r="K125" s="34"/>
      <c r="L125" s="34"/>
      <c r="M125" s="42"/>
    </row>
    <row r="126" spans="1:13" s="31" customFormat="1" x14ac:dyDescent="0.35">
      <c r="A126" s="34" t="s">
        <v>2358</v>
      </c>
      <c r="B126" s="34" t="s">
        <v>191</v>
      </c>
      <c r="C126" s="30" t="s">
        <v>2485</v>
      </c>
      <c r="D126" s="34" t="s">
        <v>2281</v>
      </c>
      <c r="E126" s="34"/>
      <c r="F126" s="34" t="s">
        <v>2373</v>
      </c>
      <c r="G126" s="34" t="s">
        <v>2374</v>
      </c>
      <c r="H126" s="34" t="s">
        <v>2375</v>
      </c>
      <c r="I126" s="34"/>
      <c r="J126" s="34"/>
      <c r="K126" s="34"/>
      <c r="L126" s="34"/>
      <c r="M126" s="42"/>
    </row>
    <row r="127" spans="1:13" s="31" customFormat="1" ht="16.399999999999999" customHeight="1" x14ac:dyDescent="0.35">
      <c r="A127" s="34" t="s">
        <v>2307</v>
      </c>
      <c r="B127" s="34" t="s">
        <v>192</v>
      </c>
      <c r="C127" s="34"/>
      <c r="D127" s="34" t="s">
        <v>2273</v>
      </c>
      <c r="E127" s="34"/>
      <c r="F127" s="34"/>
      <c r="G127" s="34"/>
      <c r="H127" s="34"/>
      <c r="I127" s="34"/>
      <c r="J127" s="34"/>
      <c r="K127" s="34"/>
      <c r="L127" s="34"/>
      <c r="M127" s="42" t="s">
        <v>2486</v>
      </c>
    </row>
    <row r="128" spans="1:13" s="41" customFormat="1" x14ac:dyDescent="0.35">
      <c r="A128" s="39" t="s">
        <v>2302</v>
      </c>
      <c r="B128" s="39" t="s">
        <v>2478</v>
      </c>
      <c r="C128" s="39"/>
      <c r="D128" s="39"/>
      <c r="E128" s="39"/>
      <c r="F128" s="39"/>
      <c r="G128" s="39"/>
      <c r="H128" s="39"/>
      <c r="I128" s="39"/>
      <c r="J128" s="39"/>
      <c r="K128" s="39"/>
      <c r="L128" s="39"/>
      <c r="M128" s="40"/>
    </row>
    <row r="129" spans="1:13" s="38" customFormat="1" ht="14" x14ac:dyDescent="0.3">
      <c r="A129" s="38" t="s">
        <v>2302</v>
      </c>
      <c r="B129" s="38" t="s">
        <v>2470</v>
      </c>
    </row>
    <row r="130" spans="1:13" s="38" customFormat="1" ht="14" x14ac:dyDescent="0.3">
      <c r="A130" s="38" t="s">
        <v>2274</v>
      </c>
      <c r="B130" s="38" t="s">
        <v>2487</v>
      </c>
      <c r="C130" s="38" t="s">
        <v>2488</v>
      </c>
      <c r="E130" s="38" t="s">
        <v>2489</v>
      </c>
    </row>
    <row r="131" spans="1:13" s="34" customFormat="1" ht="14" x14ac:dyDescent="0.3">
      <c r="A131" s="34" t="s">
        <v>2271</v>
      </c>
      <c r="B131" s="34" t="s">
        <v>193</v>
      </c>
      <c r="C131" s="34" t="s">
        <v>2490</v>
      </c>
      <c r="D131" s="34" t="s">
        <v>2273</v>
      </c>
    </row>
    <row r="132" spans="1:13" s="34" customFormat="1" ht="14" x14ac:dyDescent="0.3">
      <c r="A132" s="34" t="s">
        <v>2353</v>
      </c>
      <c r="B132" s="34" t="s">
        <v>194</v>
      </c>
      <c r="C132" s="30" t="s">
        <v>2491</v>
      </c>
      <c r="D132" s="34" t="s">
        <v>2281</v>
      </c>
    </row>
    <row r="133" spans="1:13" s="39" customFormat="1" ht="14" x14ac:dyDescent="0.3">
      <c r="A133" s="39" t="s">
        <v>2274</v>
      </c>
      <c r="B133" s="39" t="s">
        <v>2492</v>
      </c>
      <c r="C133" s="39" t="s">
        <v>2356</v>
      </c>
      <c r="E133" s="39" t="s">
        <v>2493</v>
      </c>
    </row>
    <row r="134" spans="1:13" s="31" customFormat="1" x14ac:dyDescent="0.35">
      <c r="A134" s="34" t="s">
        <v>2358</v>
      </c>
      <c r="B134" s="34" t="s">
        <v>195</v>
      </c>
      <c r="C134" s="30" t="s">
        <v>2494</v>
      </c>
      <c r="D134" s="34" t="s">
        <v>2281</v>
      </c>
      <c r="E134" s="34"/>
      <c r="F134" s="34" t="s">
        <v>2360</v>
      </c>
      <c r="G134" s="34" t="s">
        <v>2361</v>
      </c>
      <c r="H134" s="34" t="s">
        <v>2362</v>
      </c>
      <c r="I134" s="34"/>
      <c r="J134" s="34"/>
      <c r="K134" s="34"/>
      <c r="L134" s="34"/>
      <c r="M134" s="34"/>
    </row>
    <row r="135" spans="1:13" s="41" customFormat="1" x14ac:dyDescent="0.35">
      <c r="A135" s="39" t="s">
        <v>2302</v>
      </c>
      <c r="B135" s="39" t="s">
        <v>2492</v>
      </c>
      <c r="C135" s="39"/>
      <c r="D135" s="39"/>
      <c r="E135" s="39"/>
      <c r="F135" s="39"/>
      <c r="G135" s="39"/>
      <c r="H135" s="39"/>
      <c r="I135" s="39"/>
      <c r="J135" s="39"/>
      <c r="K135" s="39"/>
      <c r="L135" s="39"/>
      <c r="M135" s="40"/>
    </row>
    <row r="136" spans="1:13" s="41" customFormat="1" x14ac:dyDescent="0.35">
      <c r="A136" s="39" t="s">
        <v>2274</v>
      </c>
      <c r="B136" s="39" t="s">
        <v>2495</v>
      </c>
      <c r="C136" s="39" t="s">
        <v>2364</v>
      </c>
      <c r="D136" s="39"/>
      <c r="E136" s="39" t="s">
        <v>2493</v>
      </c>
      <c r="F136" s="39"/>
      <c r="G136" s="39"/>
      <c r="H136" s="39"/>
      <c r="I136" s="39"/>
      <c r="J136" s="39"/>
      <c r="K136" s="39"/>
      <c r="L136" s="39"/>
      <c r="M136" s="40"/>
    </row>
    <row r="137" spans="1:13" s="31" customFormat="1" x14ac:dyDescent="0.35">
      <c r="A137" s="34" t="s">
        <v>2365</v>
      </c>
      <c r="B137" s="34" t="s">
        <v>196</v>
      </c>
      <c r="C137" s="30" t="s">
        <v>2496</v>
      </c>
      <c r="D137" s="34" t="s">
        <v>2281</v>
      </c>
      <c r="E137" s="34"/>
      <c r="F137" s="34"/>
      <c r="G137" s="34"/>
      <c r="H137" s="34"/>
      <c r="I137" s="34"/>
      <c r="J137" s="34"/>
      <c r="K137" s="34"/>
      <c r="L137" s="34"/>
      <c r="M137" s="42"/>
    </row>
    <row r="138" spans="1:13" s="34" customFormat="1" ht="14" x14ac:dyDescent="0.3">
      <c r="A138" s="43" t="s">
        <v>2367</v>
      </c>
      <c r="B138" s="34" t="s">
        <v>197</v>
      </c>
      <c r="C138" s="30" t="s">
        <v>2497</v>
      </c>
      <c r="D138" s="34" t="s">
        <v>2281</v>
      </c>
      <c r="E138" s="34" t="s">
        <v>2498</v>
      </c>
    </row>
    <row r="139" spans="1:13" s="34" customFormat="1" ht="14" x14ac:dyDescent="0.3">
      <c r="A139" s="43" t="s">
        <v>2278</v>
      </c>
      <c r="B139" s="34" t="s">
        <v>198</v>
      </c>
      <c r="C139" s="30" t="s">
        <v>2499</v>
      </c>
      <c r="D139" s="34" t="s">
        <v>2281</v>
      </c>
      <c r="E139" s="34" t="s">
        <v>2500</v>
      </c>
    </row>
    <row r="140" spans="1:13" s="31" customFormat="1" x14ac:dyDescent="0.35">
      <c r="A140" s="34" t="s">
        <v>2358</v>
      </c>
      <c r="B140" s="34" t="s">
        <v>199</v>
      </c>
      <c r="C140" s="30" t="s">
        <v>2501</v>
      </c>
      <c r="D140" s="34" t="s">
        <v>2281</v>
      </c>
      <c r="E140" s="34"/>
      <c r="F140" s="34" t="s">
        <v>2373</v>
      </c>
      <c r="G140" s="34" t="s">
        <v>2374</v>
      </c>
      <c r="H140" s="34" t="s">
        <v>2375</v>
      </c>
      <c r="I140" s="34"/>
      <c r="J140" s="34"/>
      <c r="K140" s="34"/>
      <c r="L140" s="34"/>
      <c r="M140" s="42"/>
    </row>
    <row r="141" spans="1:13" s="31" customFormat="1" x14ac:dyDescent="0.35">
      <c r="A141" s="34" t="s">
        <v>2358</v>
      </c>
      <c r="B141" s="34" t="s">
        <v>200</v>
      </c>
      <c r="C141" s="30" t="s">
        <v>2502</v>
      </c>
      <c r="D141" s="34" t="s">
        <v>2281</v>
      </c>
      <c r="E141" s="34"/>
      <c r="F141" s="34" t="s">
        <v>2373</v>
      </c>
      <c r="G141" s="34" t="s">
        <v>2374</v>
      </c>
      <c r="H141" s="34" t="s">
        <v>2375</v>
      </c>
      <c r="I141" s="34"/>
      <c r="J141" s="34"/>
      <c r="K141" s="34"/>
      <c r="L141" s="34"/>
      <c r="M141" s="42"/>
    </row>
    <row r="142" spans="1:13" s="31" customFormat="1" ht="16.399999999999999" customHeight="1" x14ac:dyDescent="0.35">
      <c r="A142" s="34" t="s">
        <v>2307</v>
      </c>
      <c r="B142" s="34" t="s">
        <v>201</v>
      </c>
      <c r="C142" s="34"/>
      <c r="D142" s="34" t="s">
        <v>2273</v>
      </c>
      <c r="E142" s="34"/>
      <c r="F142" s="34"/>
      <c r="G142" s="34"/>
      <c r="H142" s="34"/>
      <c r="I142" s="34"/>
      <c r="J142" s="34"/>
      <c r="K142" s="34"/>
      <c r="L142" s="34"/>
      <c r="M142" s="42" t="s">
        <v>2503</v>
      </c>
    </row>
    <row r="143" spans="1:13" s="41" customFormat="1" x14ac:dyDescent="0.35">
      <c r="A143" s="39" t="s">
        <v>2302</v>
      </c>
      <c r="B143" s="39" t="s">
        <v>2495</v>
      </c>
      <c r="C143" s="39"/>
      <c r="D143" s="39"/>
      <c r="E143" s="39"/>
      <c r="F143" s="39"/>
      <c r="G143" s="39"/>
      <c r="H143" s="39"/>
      <c r="I143" s="39"/>
      <c r="J143" s="39"/>
      <c r="K143" s="39"/>
      <c r="L143" s="39"/>
      <c r="M143" s="40"/>
    </row>
    <row r="144" spans="1:13" s="38" customFormat="1" ht="14" x14ac:dyDescent="0.3">
      <c r="A144" s="38" t="s">
        <v>2302</v>
      </c>
      <c r="B144" s="38" t="s">
        <v>2487</v>
      </c>
    </row>
    <row r="145" spans="1:13" s="38" customFormat="1" ht="14" x14ac:dyDescent="0.3">
      <c r="A145" s="38" t="s">
        <v>2274</v>
      </c>
      <c r="B145" s="38" t="s">
        <v>2504</v>
      </c>
      <c r="C145" s="38" t="s">
        <v>1963</v>
      </c>
      <c r="E145" s="38" t="s">
        <v>2505</v>
      </c>
    </row>
    <row r="146" spans="1:13" s="34" customFormat="1" ht="14" x14ac:dyDescent="0.3">
      <c r="A146" s="34" t="s">
        <v>2271</v>
      </c>
      <c r="B146" s="34" t="s">
        <v>202</v>
      </c>
      <c r="C146" s="34" t="s">
        <v>2506</v>
      </c>
      <c r="D146" s="34" t="s">
        <v>2273</v>
      </c>
    </row>
    <row r="147" spans="1:13" s="34" customFormat="1" ht="14" x14ac:dyDescent="0.3">
      <c r="A147" s="34" t="s">
        <v>2353</v>
      </c>
      <c r="B147" s="34" t="s">
        <v>203</v>
      </c>
      <c r="C147" s="30" t="s">
        <v>2507</v>
      </c>
      <c r="D147" s="34" t="s">
        <v>2281</v>
      </c>
    </row>
    <row r="148" spans="1:13" s="39" customFormat="1" ht="14" x14ac:dyDescent="0.3">
      <c r="A148" s="39" t="s">
        <v>2274</v>
      </c>
      <c r="B148" s="39" t="s">
        <v>2508</v>
      </c>
      <c r="C148" s="39" t="s">
        <v>2356</v>
      </c>
      <c r="E148" s="39" t="s">
        <v>2509</v>
      </c>
    </row>
    <row r="149" spans="1:13" s="31" customFormat="1" x14ac:dyDescent="0.35">
      <c r="A149" s="34" t="s">
        <v>2358</v>
      </c>
      <c r="B149" s="34" t="s">
        <v>204</v>
      </c>
      <c r="C149" s="30" t="s">
        <v>2510</v>
      </c>
      <c r="D149" s="34" t="s">
        <v>2281</v>
      </c>
      <c r="E149" s="34"/>
      <c r="F149" s="34" t="s">
        <v>2360</v>
      </c>
      <c r="G149" s="34" t="s">
        <v>2361</v>
      </c>
      <c r="H149" s="34" t="s">
        <v>2362</v>
      </c>
      <c r="I149" s="34"/>
      <c r="J149" s="34"/>
      <c r="K149" s="34"/>
      <c r="L149" s="34"/>
      <c r="M149" s="34"/>
    </row>
    <row r="150" spans="1:13" s="41" customFormat="1" x14ac:dyDescent="0.35">
      <c r="A150" s="39" t="s">
        <v>2302</v>
      </c>
      <c r="B150" s="39" t="s">
        <v>2508</v>
      </c>
      <c r="C150" s="39"/>
      <c r="D150" s="39"/>
      <c r="E150" s="39"/>
      <c r="F150" s="39"/>
      <c r="G150" s="39"/>
      <c r="H150" s="39"/>
      <c r="I150" s="39"/>
      <c r="J150" s="39"/>
      <c r="K150" s="39"/>
      <c r="L150" s="39"/>
      <c r="M150" s="40"/>
    </row>
    <row r="151" spans="1:13" s="41" customFormat="1" x14ac:dyDescent="0.35">
      <c r="A151" s="39" t="s">
        <v>2274</v>
      </c>
      <c r="B151" s="39" t="s">
        <v>2511</v>
      </c>
      <c r="C151" s="39" t="s">
        <v>2364</v>
      </c>
      <c r="D151" s="39"/>
      <c r="E151" s="39" t="s">
        <v>2509</v>
      </c>
      <c r="F151" s="39"/>
      <c r="G151" s="39"/>
      <c r="H151" s="39"/>
      <c r="I151" s="39"/>
      <c r="J151" s="39"/>
      <c r="K151" s="39"/>
      <c r="L151" s="39"/>
      <c r="M151" s="40"/>
    </row>
    <row r="152" spans="1:13" s="31" customFormat="1" x14ac:dyDescent="0.35">
      <c r="A152" s="34" t="s">
        <v>2365</v>
      </c>
      <c r="B152" s="34" t="s">
        <v>205</v>
      </c>
      <c r="C152" s="30" t="s">
        <v>2512</v>
      </c>
      <c r="D152" s="34" t="s">
        <v>2281</v>
      </c>
      <c r="E152" s="34"/>
      <c r="F152" s="34"/>
      <c r="G152" s="34"/>
      <c r="H152" s="34"/>
      <c r="I152" s="34"/>
      <c r="J152" s="34"/>
      <c r="K152" s="34"/>
      <c r="L152" s="34"/>
      <c r="M152" s="42"/>
    </row>
    <row r="153" spans="1:13" s="34" customFormat="1" ht="14" x14ac:dyDescent="0.3">
      <c r="A153" s="43" t="s">
        <v>2367</v>
      </c>
      <c r="B153" s="34" t="s">
        <v>206</v>
      </c>
      <c r="C153" s="30" t="s">
        <v>2513</v>
      </c>
      <c r="D153" s="34" t="s">
        <v>2281</v>
      </c>
      <c r="E153" s="34" t="s">
        <v>2514</v>
      </c>
    </row>
    <row r="154" spans="1:13" s="34" customFormat="1" ht="14" x14ac:dyDescent="0.3">
      <c r="A154" s="43" t="s">
        <v>2278</v>
      </c>
      <c r="B154" s="34" t="s">
        <v>207</v>
      </c>
      <c r="C154" s="30" t="s">
        <v>2515</v>
      </c>
      <c r="D154" s="34" t="s">
        <v>2281</v>
      </c>
      <c r="E154" s="34" t="s">
        <v>2516</v>
      </c>
    </row>
    <row r="155" spans="1:13" s="31" customFormat="1" x14ac:dyDescent="0.35">
      <c r="A155" s="34" t="s">
        <v>2358</v>
      </c>
      <c r="B155" s="34" t="s">
        <v>208</v>
      </c>
      <c r="C155" s="30" t="s">
        <v>2517</v>
      </c>
      <c r="D155" s="34" t="s">
        <v>2281</v>
      </c>
      <c r="E155" s="34"/>
      <c r="F155" s="34" t="s">
        <v>2373</v>
      </c>
      <c r="G155" s="34" t="s">
        <v>2374</v>
      </c>
      <c r="H155" s="34" t="s">
        <v>2375</v>
      </c>
      <c r="I155" s="34"/>
      <c r="J155" s="34"/>
      <c r="K155" s="34"/>
      <c r="L155" s="34"/>
      <c r="M155" s="42"/>
    </row>
    <row r="156" spans="1:13" s="31" customFormat="1" x14ac:dyDescent="0.35">
      <c r="A156" s="34" t="s">
        <v>2358</v>
      </c>
      <c r="B156" s="34" t="s">
        <v>209</v>
      </c>
      <c r="C156" s="30" t="s">
        <v>2518</v>
      </c>
      <c r="D156" s="34" t="s">
        <v>2281</v>
      </c>
      <c r="E156" s="34"/>
      <c r="F156" s="34" t="s">
        <v>2373</v>
      </c>
      <c r="G156" s="34" t="s">
        <v>2374</v>
      </c>
      <c r="H156" s="34" t="s">
        <v>2375</v>
      </c>
      <c r="I156" s="34"/>
      <c r="J156" s="34"/>
      <c r="K156" s="34"/>
      <c r="L156" s="34"/>
      <c r="M156" s="42"/>
    </row>
    <row r="157" spans="1:13" s="31" customFormat="1" ht="16.399999999999999" customHeight="1" x14ac:dyDescent="0.35">
      <c r="A157" s="34" t="s">
        <v>2307</v>
      </c>
      <c r="B157" s="34" t="s">
        <v>210</v>
      </c>
      <c r="C157" s="34"/>
      <c r="D157" s="34" t="s">
        <v>2273</v>
      </c>
      <c r="E157" s="34"/>
      <c r="F157" s="34"/>
      <c r="G157" s="34"/>
      <c r="H157" s="34"/>
      <c r="I157" s="34"/>
      <c r="J157" s="34"/>
      <c r="K157" s="34"/>
      <c r="L157" s="34"/>
      <c r="M157" s="42" t="s">
        <v>2519</v>
      </c>
    </row>
    <row r="158" spans="1:13" s="41" customFormat="1" x14ac:dyDescent="0.35">
      <c r="A158" s="39" t="s">
        <v>2302</v>
      </c>
      <c r="B158" s="39" t="s">
        <v>2511</v>
      </c>
      <c r="C158" s="39"/>
      <c r="D158" s="39"/>
      <c r="E158" s="39"/>
      <c r="F158" s="39"/>
      <c r="G158" s="39"/>
      <c r="H158" s="39"/>
      <c r="I158" s="39"/>
      <c r="J158" s="39"/>
      <c r="K158" s="39"/>
      <c r="L158" s="39"/>
      <c r="M158" s="40"/>
    </row>
    <row r="159" spans="1:13" s="38" customFormat="1" ht="14" x14ac:dyDescent="0.3">
      <c r="A159" s="38" t="s">
        <v>2302</v>
      </c>
      <c r="B159" s="38" t="s">
        <v>2504</v>
      </c>
    </row>
    <row r="160" spans="1:13" s="38" customFormat="1" ht="14" x14ac:dyDescent="0.3">
      <c r="A160" s="38" t="s">
        <v>2274</v>
      </c>
      <c r="B160" s="38" t="s">
        <v>2520</v>
      </c>
      <c r="C160" s="38" t="s">
        <v>2521</v>
      </c>
      <c r="E160" s="38" t="s">
        <v>2522</v>
      </c>
    </row>
    <row r="161" spans="1:15" s="34" customFormat="1" ht="14" x14ac:dyDescent="0.3">
      <c r="A161" s="34" t="s">
        <v>2271</v>
      </c>
      <c r="B161" s="34" t="s">
        <v>211</v>
      </c>
      <c r="C161" s="34" t="s">
        <v>2523</v>
      </c>
      <c r="D161" s="34" t="s">
        <v>2273</v>
      </c>
    </row>
    <row r="162" spans="1:15" s="34" customFormat="1" ht="14" x14ac:dyDescent="0.3">
      <c r="A162" s="34" t="s">
        <v>2353</v>
      </c>
      <c r="B162" s="34" t="s">
        <v>212</v>
      </c>
      <c r="C162" s="30" t="s">
        <v>2524</v>
      </c>
      <c r="D162" s="34" t="s">
        <v>2281</v>
      </c>
    </row>
    <row r="163" spans="1:15" s="39" customFormat="1" ht="14" x14ac:dyDescent="0.3">
      <c r="A163" s="39" t="s">
        <v>2274</v>
      </c>
      <c r="B163" s="39" t="s">
        <v>2525</v>
      </c>
      <c r="C163" s="39" t="s">
        <v>2356</v>
      </c>
      <c r="E163" s="39" t="s">
        <v>2526</v>
      </c>
    </row>
    <row r="164" spans="1:15" s="31" customFormat="1" x14ac:dyDescent="0.35">
      <c r="A164" s="34" t="s">
        <v>2358</v>
      </c>
      <c r="B164" s="34" t="s">
        <v>213</v>
      </c>
      <c r="C164" s="30" t="s">
        <v>2527</v>
      </c>
      <c r="D164" s="34" t="s">
        <v>2281</v>
      </c>
      <c r="E164" s="34"/>
      <c r="F164" s="34" t="s">
        <v>2360</v>
      </c>
      <c r="G164" s="34" t="s">
        <v>2361</v>
      </c>
      <c r="H164" s="34" t="s">
        <v>2362</v>
      </c>
      <c r="I164" s="34"/>
      <c r="J164" s="34"/>
      <c r="K164" s="34"/>
      <c r="L164" s="34"/>
      <c r="M164" s="34"/>
    </row>
    <row r="165" spans="1:15" s="41" customFormat="1" x14ac:dyDescent="0.35">
      <c r="A165" s="39" t="s">
        <v>2302</v>
      </c>
      <c r="B165" s="39" t="s">
        <v>2525</v>
      </c>
      <c r="C165" s="39"/>
      <c r="D165" s="39"/>
      <c r="E165" s="39"/>
      <c r="F165" s="39"/>
      <c r="G165" s="39"/>
      <c r="H165" s="39"/>
      <c r="I165" s="39"/>
      <c r="J165" s="39"/>
      <c r="K165" s="39"/>
      <c r="L165" s="39"/>
      <c r="M165" s="40"/>
    </row>
    <row r="166" spans="1:15" s="41" customFormat="1" x14ac:dyDescent="0.35">
      <c r="A166" s="39" t="s">
        <v>2274</v>
      </c>
      <c r="B166" s="39" t="s">
        <v>2528</v>
      </c>
      <c r="C166" s="39" t="s">
        <v>2364</v>
      </c>
      <c r="D166" s="39"/>
      <c r="E166" s="39" t="s">
        <v>2526</v>
      </c>
      <c r="F166" s="39"/>
      <c r="G166" s="39"/>
      <c r="H166" s="39"/>
      <c r="I166" s="39"/>
      <c r="J166" s="39"/>
      <c r="K166" s="39"/>
      <c r="L166" s="39"/>
      <c r="M166" s="40"/>
    </row>
    <row r="167" spans="1:15" s="31" customFormat="1" x14ac:dyDescent="0.35">
      <c r="A167" s="34" t="s">
        <v>2365</v>
      </c>
      <c r="B167" s="34" t="s">
        <v>214</v>
      </c>
      <c r="C167" s="30" t="s">
        <v>2529</v>
      </c>
      <c r="D167" s="34" t="s">
        <v>2281</v>
      </c>
      <c r="E167" s="34"/>
      <c r="F167" s="34"/>
      <c r="G167" s="34"/>
      <c r="H167" s="34"/>
      <c r="I167" s="34"/>
      <c r="J167" s="34"/>
      <c r="K167" s="34"/>
      <c r="L167" s="34"/>
      <c r="M167" s="42"/>
    </row>
    <row r="168" spans="1:15" s="34" customFormat="1" ht="14" x14ac:dyDescent="0.3">
      <c r="A168" s="43" t="s">
        <v>2367</v>
      </c>
      <c r="B168" s="34" t="s">
        <v>215</v>
      </c>
      <c r="C168" s="30" t="s">
        <v>2530</v>
      </c>
      <c r="D168" s="34" t="s">
        <v>2281</v>
      </c>
      <c r="E168" s="34" t="s">
        <v>2531</v>
      </c>
    </row>
    <row r="169" spans="1:15" s="34" customFormat="1" ht="14" x14ac:dyDescent="0.3">
      <c r="A169" s="43" t="s">
        <v>2278</v>
      </c>
      <c r="B169" s="34" t="s">
        <v>216</v>
      </c>
      <c r="C169" s="30" t="s">
        <v>2532</v>
      </c>
      <c r="D169" s="34" t="s">
        <v>2281</v>
      </c>
      <c r="E169" s="34" t="s">
        <v>2533</v>
      </c>
    </row>
    <row r="170" spans="1:15" s="31" customFormat="1" x14ac:dyDescent="0.35">
      <c r="A170" s="34" t="s">
        <v>2358</v>
      </c>
      <c r="B170" s="34" t="s">
        <v>217</v>
      </c>
      <c r="C170" s="30" t="s">
        <v>2534</v>
      </c>
      <c r="D170" s="34" t="s">
        <v>2281</v>
      </c>
      <c r="E170" s="34"/>
      <c r="F170" s="34" t="s">
        <v>2373</v>
      </c>
      <c r="G170" s="34" t="s">
        <v>2374</v>
      </c>
      <c r="H170" s="34" t="s">
        <v>2375</v>
      </c>
      <c r="I170" s="34"/>
      <c r="J170" s="34"/>
      <c r="K170" s="34"/>
      <c r="L170" s="34"/>
      <c r="M170" s="42"/>
    </row>
    <row r="171" spans="1:15" s="31" customFormat="1" x14ac:dyDescent="0.35">
      <c r="A171" s="34" t="s">
        <v>2358</v>
      </c>
      <c r="B171" s="34" t="s">
        <v>218</v>
      </c>
      <c r="C171" s="30" t="s">
        <v>2535</v>
      </c>
      <c r="D171" s="34" t="s">
        <v>2281</v>
      </c>
      <c r="E171" s="34"/>
      <c r="F171" s="34" t="s">
        <v>2373</v>
      </c>
      <c r="G171" s="34" t="s">
        <v>2374</v>
      </c>
      <c r="H171" s="34" t="s">
        <v>2375</v>
      </c>
      <c r="I171" s="34"/>
      <c r="J171" s="34"/>
      <c r="K171" s="34"/>
      <c r="L171" s="34"/>
      <c r="M171" s="42"/>
    </row>
    <row r="172" spans="1:15" s="31" customFormat="1" ht="16.399999999999999" customHeight="1" x14ac:dyDescent="0.35">
      <c r="A172" s="34" t="s">
        <v>2307</v>
      </c>
      <c r="B172" s="34" t="s">
        <v>219</v>
      </c>
      <c r="C172" s="34"/>
      <c r="D172" s="34" t="s">
        <v>2273</v>
      </c>
      <c r="E172" s="34"/>
      <c r="F172" s="34"/>
      <c r="G172" s="34"/>
      <c r="H172" s="34"/>
      <c r="I172" s="34"/>
      <c r="J172" s="34"/>
      <c r="K172" s="34"/>
      <c r="L172" s="34"/>
      <c r="M172" s="42" t="s">
        <v>2536</v>
      </c>
    </row>
    <row r="173" spans="1:15" s="41" customFormat="1" x14ac:dyDescent="0.35">
      <c r="A173" s="39" t="s">
        <v>2302</v>
      </c>
      <c r="B173" s="39" t="s">
        <v>2528</v>
      </c>
      <c r="C173" s="39"/>
      <c r="D173" s="39"/>
      <c r="E173" s="39"/>
      <c r="F173" s="39"/>
      <c r="G173" s="39"/>
      <c r="H173" s="39"/>
      <c r="I173" s="39"/>
      <c r="J173" s="39"/>
      <c r="K173" s="39"/>
      <c r="L173" s="39"/>
      <c r="M173" s="40"/>
    </row>
    <row r="174" spans="1:15" s="38" customFormat="1" ht="14" x14ac:dyDescent="0.3">
      <c r="A174" s="38" t="s">
        <v>2302</v>
      </c>
      <c r="B174" s="38" t="s">
        <v>2520</v>
      </c>
    </row>
    <row r="175" spans="1:15" s="38" customFormat="1" ht="14" x14ac:dyDescent="0.3">
      <c r="A175" s="38" t="s">
        <v>2274</v>
      </c>
      <c r="B175" s="38" t="s">
        <v>2537</v>
      </c>
      <c r="C175" s="38" t="s">
        <v>2538</v>
      </c>
      <c r="E175" s="38" t="s">
        <v>2539</v>
      </c>
    </row>
    <row r="176" spans="1:15" s="38" customFormat="1" ht="14" x14ac:dyDescent="0.3">
      <c r="A176" s="49" t="s">
        <v>2274</v>
      </c>
      <c r="B176" s="49" t="s">
        <v>2540</v>
      </c>
      <c r="C176" s="49" t="s">
        <v>2541</v>
      </c>
      <c r="D176" s="49"/>
      <c r="E176" s="49"/>
      <c r="F176" s="49"/>
      <c r="G176" s="49"/>
      <c r="H176" s="49"/>
      <c r="I176" s="49"/>
      <c r="J176" s="49"/>
      <c r="K176" s="49"/>
      <c r="L176" s="49"/>
      <c r="M176" s="49"/>
      <c r="N176" s="49"/>
      <c r="O176" s="49"/>
    </row>
    <row r="177" spans="1:13" s="34" customFormat="1" ht="14" x14ac:dyDescent="0.3">
      <c r="A177" s="34" t="s">
        <v>2271</v>
      </c>
      <c r="B177" s="34" t="s">
        <v>220</v>
      </c>
      <c r="C177" s="34" t="s">
        <v>2542</v>
      </c>
      <c r="D177" s="34" t="s">
        <v>2273</v>
      </c>
    </row>
    <row r="178" spans="1:13" s="31" customFormat="1" ht="16.399999999999999" customHeight="1" x14ac:dyDescent="0.35">
      <c r="A178" s="34" t="s">
        <v>2428</v>
      </c>
      <c r="B178" s="34" t="s">
        <v>221</v>
      </c>
      <c r="C178" s="30" t="s">
        <v>2543</v>
      </c>
      <c r="D178" s="34" t="s">
        <v>2281</v>
      </c>
      <c r="E178" s="34"/>
      <c r="F178" s="34"/>
      <c r="G178" s="34"/>
      <c r="H178" s="34"/>
      <c r="I178" s="34"/>
      <c r="J178" s="34"/>
      <c r="K178" s="34"/>
      <c r="L178" s="34"/>
      <c r="M178" s="42"/>
    </row>
    <row r="179" spans="1:13" s="31" customFormat="1" ht="16.399999999999999" customHeight="1" x14ac:dyDescent="0.35">
      <c r="A179" s="34" t="s">
        <v>2271</v>
      </c>
      <c r="B179" s="34" t="s">
        <v>222</v>
      </c>
      <c r="C179" s="34" t="s">
        <v>2544</v>
      </c>
      <c r="D179" s="34" t="s">
        <v>2281</v>
      </c>
      <c r="E179" s="50" t="s">
        <v>2545</v>
      </c>
      <c r="F179" s="34"/>
      <c r="G179" s="34"/>
      <c r="H179" s="34"/>
      <c r="I179" s="34"/>
      <c r="J179" s="34"/>
      <c r="K179" s="34"/>
      <c r="L179" s="34"/>
      <c r="M179" s="42"/>
    </row>
    <row r="180" spans="1:13" s="31" customFormat="1" ht="16.399999999999999" customHeight="1" x14ac:dyDescent="0.35">
      <c r="A180" s="34" t="s">
        <v>2466</v>
      </c>
      <c r="B180" s="34" t="s">
        <v>223</v>
      </c>
      <c r="C180" s="30" t="s">
        <v>2546</v>
      </c>
      <c r="D180" s="34" t="s">
        <v>2281</v>
      </c>
      <c r="E180" s="34" t="s">
        <v>2547</v>
      </c>
      <c r="F180" s="34"/>
      <c r="G180" s="34"/>
      <c r="H180" s="34"/>
      <c r="I180" s="34" t="s">
        <v>2548</v>
      </c>
      <c r="J180" s="34"/>
      <c r="K180" s="34"/>
      <c r="L180" s="34"/>
      <c r="M180" s="42"/>
    </row>
    <row r="181" spans="1:13" s="52" customFormat="1" ht="16.399999999999999" customHeight="1" x14ac:dyDescent="0.35">
      <c r="A181" s="50" t="s">
        <v>2271</v>
      </c>
      <c r="B181" s="50" t="s">
        <v>229</v>
      </c>
      <c r="C181" s="50" t="s">
        <v>2435</v>
      </c>
      <c r="D181" s="50" t="s">
        <v>2281</v>
      </c>
      <c r="E181" s="50" t="s">
        <v>2549</v>
      </c>
      <c r="F181" s="50"/>
      <c r="G181" s="50"/>
      <c r="H181" s="50"/>
      <c r="I181" s="50"/>
      <c r="J181" s="50"/>
      <c r="K181" s="50"/>
      <c r="L181" s="50"/>
      <c r="M181" s="51"/>
    </row>
    <row r="182" spans="1:13" s="31" customFormat="1" ht="16.399999999999999" customHeight="1" x14ac:dyDescent="0.35">
      <c r="A182" s="34" t="s">
        <v>2437</v>
      </c>
      <c r="B182" s="34" t="s">
        <v>230</v>
      </c>
      <c r="C182" s="30" t="s">
        <v>2550</v>
      </c>
      <c r="D182" s="34" t="s">
        <v>2281</v>
      </c>
      <c r="E182" s="34" t="s">
        <v>2547</v>
      </c>
      <c r="F182" s="34" t="s">
        <v>2439</v>
      </c>
      <c r="G182" s="34" t="s">
        <v>2440</v>
      </c>
      <c r="H182" s="34"/>
      <c r="I182" s="34"/>
      <c r="J182" s="34"/>
      <c r="K182" s="34"/>
      <c r="L182" s="34"/>
      <c r="M182" s="42"/>
    </row>
    <row r="183" spans="1:13" s="31" customFormat="1" ht="16.399999999999999" customHeight="1" x14ac:dyDescent="0.35">
      <c r="A183" s="34" t="s">
        <v>2278</v>
      </c>
      <c r="B183" s="34" t="s">
        <v>240</v>
      </c>
      <c r="C183" s="30" t="s">
        <v>2551</v>
      </c>
      <c r="D183" s="34" t="s">
        <v>2281</v>
      </c>
      <c r="E183" s="34" t="s">
        <v>2552</v>
      </c>
      <c r="F183" s="34"/>
      <c r="G183" s="34"/>
      <c r="H183" s="34"/>
      <c r="I183" s="34"/>
      <c r="J183" s="34"/>
      <c r="K183" s="34"/>
      <c r="L183" s="34"/>
      <c r="M183" s="42"/>
    </row>
    <row r="184" spans="1:13" s="49" customFormat="1" ht="14" x14ac:dyDescent="0.3">
      <c r="A184" s="49" t="s">
        <v>2302</v>
      </c>
      <c r="B184" s="49" t="s">
        <v>2540</v>
      </c>
    </row>
    <row r="185" spans="1:13" s="34" customFormat="1" ht="14" x14ac:dyDescent="0.3">
      <c r="A185" s="43" t="s">
        <v>2274</v>
      </c>
      <c r="B185" s="34" t="s">
        <v>2553</v>
      </c>
      <c r="C185" s="34" t="s">
        <v>2554</v>
      </c>
    </row>
    <row r="186" spans="1:13" s="34" customFormat="1" ht="14" x14ac:dyDescent="0.3">
      <c r="A186" s="34" t="s">
        <v>2271</v>
      </c>
      <c r="B186" s="34" t="s">
        <v>243</v>
      </c>
      <c r="C186" s="34" t="s">
        <v>2555</v>
      </c>
      <c r="D186" s="34" t="s">
        <v>2273</v>
      </c>
    </row>
    <row r="187" spans="1:13" s="31" customFormat="1" x14ac:dyDescent="0.35">
      <c r="A187" s="34" t="s">
        <v>2446</v>
      </c>
      <c r="B187" s="34" t="s">
        <v>244</v>
      </c>
      <c r="C187" s="30" t="s">
        <v>2556</v>
      </c>
      <c r="D187" s="34" t="s">
        <v>2281</v>
      </c>
      <c r="E187" s="34"/>
      <c r="F187" s="50" t="s">
        <v>2448</v>
      </c>
      <c r="G187" s="50" t="s">
        <v>2449</v>
      </c>
    </row>
    <row r="188" spans="1:13" s="31" customFormat="1" x14ac:dyDescent="0.35">
      <c r="A188" s="34" t="s">
        <v>2466</v>
      </c>
      <c r="B188" s="34" t="s">
        <v>249</v>
      </c>
      <c r="C188" s="30" t="s">
        <v>2557</v>
      </c>
      <c r="D188" s="34" t="s">
        <v>2281</v>
      </c>
      <c r="E188" s="34" t="s">
        <v>2558</v>
      </c>
      <c r="I188" s="34" t="s">
        <v>2548</v>
      </c>
    </row>
    <row r="189" spans="1:13" s="31" customFormat="1" x14ac:dyDescent="0.35">
      <c r="A189" s="34" t="s">
        <v>2452</v>
      </c>
      <c r="B189" s="34" t="s">
        <v>255</v>
      </c>
      <c r="C189" s="30" t="s">
        <v>2559</v>
      </c>
      <c r="D189" s="34" t="s">
        <v>2281</v>
      </c>
      <c r="E189" s="34" t="s">
        <v>2558</v>
      </c>
      <c r="F189" s="34" t="s">
        <v>2439</v>
      </c>
      <c r="G189" s="34" t="s">
        <v>2440</v>
      </c>
      <c r="I189" s="34"/>
    </row>
    <row r="190" spans="1:13" s="31" customFormat="1" x14ac:dyDescent="0.35">
      <c r="A190" s="34" t="s">
        <v>2278</v>
      </c>
      <c r="B190" s="34" t="s">
        <v>266</v>
      </c>
      <c r="C190" s="30" t="s">
        <v>2560</v>
      </c>
      <c r="D190" s="34" t="s">
        <v>2281</v>
      </c>
      <c r="E190" s="34" t="s">
        <v>2561</v>
      </c>
      <c r="F190" s="34"/>
      <c r="G190" s="34"/>
      <c r="H190" s="34"/>
      <c r="I190" s="34"/>
    </row>
    <row r="191" spans="1:13" s="31" customFormat="1" x14ac:dyDescent="0.35">
      <c r="A191" s="34" t="s">
        <v>2466</v>
      </c>
      <c r="B191" s="34" t="s">
        <v>269</v>
      </c>
      <c r="C191" s="30" t="s">
        <v>2562</v>
      </c>
      <c r="D191" s="34" t="s">
        <v>2281</v>
      </c>
      <c r="E191" s="34" t="s">
        <v>2563</v>
      </c>
      <c r="I191" s="34" t="s">
        <v>2564</v>
      </c>
    </row>
    <row r="192" spans="1:13" s="31" customFormat="1" x14ac:dyDescent="0.35">
      <c r="A192" s="34" t="s">
        <v>2459</v>
      </c>
      <c r="B192" s="34" t="s">
        <v>275</v>
      </c>
      <c r="C192" s="30" t="s">
        <v>2565</v>
      </c>
      <c r="D192" s="34" t="s">
        <v>2281</v>
      </c>
      <c r="E192" s="34" t="s">
        <v>2563</v>
      </c>
      <c r="F192" s="34" t="s">
        <v>2439</v>
      </c>
      <c r="G192" s="34" t="s">
        <v>2440</v>
      </c>
    </row>
    <row r="193" spans="1:18" s="31" customFormat="1" x14ac:dyDescent="0.35">
      <c r="A193" s="34" t="s">
        <v>2278</v>
      </c>
      <c r="B193" s="34" t="s">
        <v>286</v>
      </c>
      <c r="C193" s="30" t="s">
        <v>2566</v>
      </c>
      <c r="D193" s="34" t="s">
        <v>2281</v>
      </c>
      <c r="E193" s="34" t="s">
        <v>2567</v>
      </c>
      <c r="F193" s="34"/>
      <c r="G193" s="34"/>
      <c r="H193" s="34"/>
      <c r="I193" s="34"/>
      <c r="J193" s="34"/>
      <c r="K193" s="34"/>
      <c r="L193" s="34"/>
      <c r="M193" s="34"/>
      <c r="N193" s="34"/>
      <c r="O193" s="34"/>
      <c r="P193" s="34"/>
      <c r="Q193" s="34"/>
      <c r="R193" s="34"/>
    </row>
    <row r="194" spans="1:18" s="34" customFormat="1" ht="14" x14ac:dyDescent="0.3">
      <c r="A194" s="43" t="s">
        <v>2302</v>
      </c>
      <c r="B194" s="34" t="s">
        <v>2553</v>
      </c>
    </row>
    <row r="195" spans="1:18" s="38" customFormat="1" ht="14" x14ac:dyDescent="0.3">
      <c r="A195" s="38" t="s">
        <v>2302</v>
      </c>
      <c r="B195" s="38" t="s">
        <v>2537</v>
      </c>
    </row>
    <row r="196" spans="1:18" s="32" customFormat="1" ht="14" x14ac:dyDescent="0.3">
      <c r="A196" s="32" t="s">
        <v>2302</v>
      </c>
      <c r="B196" s="32" t="s">
        <v>2463</v>
      </c>
    </row>
    <row r="197" spans="1:18" s="32" customFormat="1" ht="14" x14ac:dyDescent="0.3">
      <c r="A197" s="32" t="s">
        <v>2274</v>
      </c>
      <c r="B197" s="32" t="s">
        <v>2568</v>
      </c>
      <c r="C197" s="32" t="s">
        <v>2569</v>
      </c>
    </row>
    <row r="198" spans="1:18" s="30" customFormat="1" ht="14" x14ac:dyDescent="0.3">
      <c r="A198" s="30" t="s">
        <v>2271</v>
      </c>
      <c r="B198" s="30" t="s">
        <v>289</v>
      </c>
      <c r="C198" s="30" t="s">
        <v>2570</v>
      </c>
      <c r="D198" s="30" t="s">
        <v>2273</v>
      </c>
    </row>
    <row r="199" spans="1:18" s="30" customFormat="1" ht="14" x14ac:dyDescent="0.3">
      <c r="A199" s="30" t="s">
        <v>2571</v>
      </c>
      <c r="B199" s="30" t="s">
        <v>290</v>
      </c>
      <c r="C199" s="30" t="s">
        <v>2572</v>
      </c>
      <c r="D199" s="30" t="s">
        <v>2281</v>
      </c>
      <c r="H199" s="30" t="s">
        <v>2573</v>
      </c>
    </row>
    <row r="200" spans="1:18" s="30" customFormat="1" ht="14" x14ac:dyDescent="0.3">
      <c r="A200" s="30" t="s">
        <v>2307</v>
      </c>
      <c r="B200" s="30" t="s">
        <v>307</v>
      </c>
      <c r="C200" s="30" t="s">
        <v>2574</v>
      </c>
      <c r="D200" s="30" t="s">
        <v>2281</v>
      </c>
      <c r="M200" s="30" t="s">
        <v>2575</v>
      </c>
    </row>
    <row r="201" spans="1:18" s="33" customFormat="1" ht="14" x14ac:dyDescent="0.3">
      <c r="A201" s="33" t="s">
        <v>2307</v>
      </c>
      <c r="B201" s="33" t="s">
        <v>308</v>
      </c>
      <c r="C201" s="33" t="s">
        <v>2576</v>
      </c>
      <c r="D201" s="33" t="s">
        <v>2281</v>
      </c>
      <c r="M201" s="33" t="s">
        <v>2577</v>
      </c>
    </row>
    <row r="202" spans="1:18" s="38" customFormat="1" ht="15" customHeight="1" x14ac:dyDescent="0.3">
      <c r="A202" s="38" t="s">
        <v>2274</v>
      </c>
      <c r="B202" s="38" t="s">
        <v>2578</v>
      </c>
      <c r="C202" s="38" t="s">
        <v>2579</v>
      </c>
      <c r="E202" s="38" t="s">
        <v>2580</v>
      </c>
    </row>
    <row r="203" spans="1:18" s="34" customFormat="1" ht="14" x14ac:dyDescent="0.3">
      <c r="A203" s="34" t="s">
        <v>2271</v>
      </c>
      <c r="B203" s="34" t="s">
        <v>309</v>
      </c>
      <c r="C203" s="34" t="s">
        <v>2581</v>
      </c>
      <c r="D203" s="34" t="s">
        <v>2273</v>
      </c>
    </row>
    <row r="204" spans="1:18" s="34" customFormat="1" ht="14" x14ac:dyDescent="0.3">
      <c r="A204" s="34" t="s">
        <v>2353</v>
      </c>
      <c r="B204" s="34" t="s">
        <v>310</v>
      </c>
      <c r="C204" s="34" t="s">
        <v>2582</v>
      </c>
      <c r="D204" s="34" t="s">
        <v>2281</v>
      </c>
    </row>
    <row r="205" spans="1:18" s="39" customFormat="1" ht="14" x14ac:dyDescent="0.3">
      <c r="A205" s="39" t="s">
        <v>2274</v>
      </c>
      <c r="B205" s="39" t="s">
        <v>2583</v>
      </c>
      <c r="C205" s="39" t="s">
        <v>2356</v>
      </c>
      <c r="E205" s="39" t="s">
        <v>2584</v>
      </c>
    </row>
    <row r="206" spans="1:18" s="34" customFormat="1" ht="14" x14ac:dyDescent="0.3">
      <c r="A206" s="34" t="s">
        <v>2358</v>
      </c>
      <c r="B206" s="34" t="s">
        <v>1602</v>
      </c>
      <c r="C206" s="34" t="s">
        <v>2585</v>
      </c>
      <c r="D206" s="34" t="s">
        <v>2281</v>
      </c>
      <c r="H206" s="34" t="s">
        <v>2362</v>
      </c>
    </row>
    <row r="207" spans="1:18" s="41" customFormat="1" x14ac:dyDescent="0.35">
      <c r="A207" s="39" t="s">
        <v>2302</v>
      </c>
      <c r="B207" s="39" t="s">
        <v>2583</v>
      </c>
      <c r="C207" s="39"/>
      <c r="D207" s="39"/>
      <c r="E207" s="39"/>
      <c r="F207" s="39"/>
      <c r="G207" s="39"/>
      <c r="H207" s="39"/>
      <c r="I207" s="39"/>
      <c r="J207" s="39"/>
      <c r="K207" s="39"/>
      <c r="L207" s="39"/>
      <c r="M207" s="40"/>
    </row>
    <row r="208" spans="1:18" s="41" customFormat="1" x14ac:dyDescent="0.35">
      <c r="A208" s="39" t="s">
        <v>2274</v>
      </c>
      <c r="B208" s="39" t="s">
        <v>2586</v>
      </c>
      <c r="C208" s="39" t="s">
        <v>2364</v>
      </c>
      <c r="D208" s="39"/>
      <c r="E208" s="39" t="s">
        <v>2584</v>
      </c>
      <c r="F208" s="39"/>
      <c r="G208" s="39"/>
      <c r="H208" s="39"/>
      <c r="I208" s="39"/>
      <c r="J208" s="39"/>
      <c r="K208" s="39"/>
      <c r="L208" s="39"/>
      <c r="M208" s="40"/>
    </row>
    <row r="209" spans="1:13" s="31" customFormat="1" x14ac:dyDescent="0.35">
      <c r="A209" s="34" t="s">
        <v>2365</v>
      </c>
      <c r="B209" s="34" t="s">
        <v>312</v>
      </c>
      <c r="C209" s="34" t="s">
        <v>2587</v>
      </c>
      <c r="D209" s="34" t="s">
        <v>2281</v>
      </c>
      <c r="E209" s="34"/>
      <c r="F209" s="34"/>
      <c r="G209" s="34"/>
      <c r="H209" s="34"/>
      <c r="I209" s="34"/>
      <c r="J209" s="34"/>
      <c r="K209" s="34"/>
      <c r="L209" s="34"/>
      <c r="M209" s="42"/>
    </row>
    <row r="210" spans="1:13" s="34" customFormat="1" ht="14" x14ac:dyDescent="0.3">
      <c r="A210" s="43" t="s">
        <v>2367</v>
      </c>
      <c r="B210" s="34" t="s">
        <v>313</v>
      </c>
      <c r="C210" s="34" t="s">
        <v>2588</v>
      </c>
      <c r="D210" s="34" t="s">
        <v>2281</v>
      </c>
      <c r="E210" s="34" t="s">
        <v>2589</v>
      </c>
    </row>
    <row r="211" spans="1:13" s="34" customFormat="1" ht="14" x14ac:dyDescent="0.3">
      <c r="A211" s="43" t="s">
        <v>2278</v>
      </c>
      <c r="B211" s="34" t="s">
        <v>314</v>
      </c>
      <c r="C211" s="34" t="s">
        <v>2590</v>
      </c>
      <c r="D211" s="34" t="s">
        <v>2281</v>
      </c>
      <c r="E211" s="34" t="s">
        <v>2591</v>
      </c>
    </row>
    <row r="212" spans="1:13" s="31" customFormat="1" x14ac:dyDescent="0.35">
      <c r="A212" s="34" t="s">
        <v>2358</v>
      </c>
      <c r="B212" s="34" t="s">
        <v>315</v>
      </c>
      <c r="C212" s="34" t="s">
        <v>2592</v>
      </c>
      <c r="D212" s="34" t="s">
        <v>2281</v>
      </c>
      <c r="E212" s="34"/>
      <c r="F212" s="34" t="s">
        <v>2373</v>
      </c>
      <c r="G212" s="34" t="s">
        <v>2374</v>
      </c>
      <c r="H212" s="34" t="s">
        <v>2375</v>
      </c>
      <c r="I212" s="34"/>
      <c r="J212" s="34"/>
      <c r="K212" s="34"/>
      <c r="L212" s="34"/>
      <c r="M212" s="42"/>
    </row>
    <row r="213" spans="1:13" s="31" customFormat="1" x14ac:dyDescent="0.35">
      <c r="A213" s="34" t="s">
        <v>2358</v>
      </c>
      <c r="B213" s="34" t="s">
        <v>316</v>
      </c>
      <c r="C213" s="34" t="s">
        <v>2593</v>
      </c>
      <c r="D213" s="34" t="s">
        <v>2281</v>
      </c>
      <c r="E213" s="34"/>
      <c r="F213" s="34" t="s">
        <v>2373</v>
      </c>
      <c r="G213" s="34" t="s">
        <v>2374</v>
      </c>
      <c r="H213" s="34" t="s">
        <v>2375</v>
      </c>
      <c r="I213" s="34"/>
      <c r="J213" s="34"/>
      <c r="K213" s="34"/>
      <c r="L213" s="34"/>
      <c r="M213" s="42"/>
    </row>
    <row r="214" spans="1:13" s="31" customFormat="1" ht="16.399999999999999" customHeight="1" x14ac:dyDescent="0.35">
      <c r="A214" s="34" t="s">
        <v>2307</v>
      </c>
      <c r="B214" s="34" t="s">
        <v>317</v>
      </c>
      <c r="C214" s="34"/>
      <c r="D214" s="34" t="s">
        <v>2273</v>
      </c>
      <c r="E214" s="34"/>
      <c r="F214" s="34"/>
      <c r="G214" s="34"/>
      <c r="H214" s="34"/>
      <c r="I214" s="34"/>
      <c r="J214" s="34"/>
      <c r="K214" s="34"/>
      <c r="L214" s="34"/>
      <c r="M214" s="42" t="s">
        <v>2594</v>
      </c>
    </row>
    <row r="215" spans="1:13" s="41" customFormat="1" x14ac:dyDescent="0.35">
      <c r="A215" s="39" t="s">
        <v>2302</v>
      </c>
      <c r="B215" s="39" t="s">
        <v>2586</v>
      </c>
      <c r="C215" s="39"/>
      <c r="D215" s="39"/>
      <c r="E215" s="39"/>
      <c r="F215" s="39"/>
      <c r="G215" s="39"/>
      <c r="H215" s="39"/>
      <c r="I215" s="39"/>
      <c r="J215" s="39"/>
      <c r="K215" s="39"/>
      <c r="L215" s="39"/>
      <c r="M215" s="40"/>
    </row>
    <row r="216" spans="1:13" s="38" customFormat="1" ht="15.65" customHeight="1" x14ac:dyDescent="0.3">
      <c r="A216" s="38" t="s">
        <v>2302</v>
      </c>
      <c r="B216" s="38" t="s">
        <v>2578</v>
      </c>
    </row>
    <row r="217" spans="1:13" s="38" customFormat="1" ht="15" customHeight="1" x14ac:dyDescent="0.3">
      <c r="A217" s="38" t="s">
        <v>2274</v>
      </c>
      <c r="B217" s="38" t="s">
        <v>2595</v>
      </c>
      <c r="C217" s="38" t="s">
        <v>2596</v>
      </c>
      <c r="E217" s="38" t="s">
        <v>2597</v>
      </c>
    </row>
    <row r="218" spans="1:13" s="34" customFormat="1" ht="14" x14ac:dyDescent="0.3">
      <c r="A218" s="34" t="s">
        <v>2271</v>
      </c>
      <c r="B218" s="34" t="s">
        <v>318</v>
      </c>
      <c r="C218" s="34" t="s">
        <v>2598</v>
      </c>
      <c r="D218" s="34" t="s">
        <v>2273</v>
      </c>
    </row>
    <row r="219" spans="1:13" s="34" customFormat="1" ht="14" x14ac:dyDescent="0.3">
      <c r="A219" s="34" t="s">
        <v>2353</v>
      </c>
      <c r="B219" s="34" t="s">
        <v>319</v>
      </c>
      <c r="C219" s="34" t="s">
        <v>2599</v>
      </c>
      <c r="D219" s="34" t="s">
        <v>2281</v>
      </c>
    </row>
    <row r="220" spans="1:13" s="39" customFormat="1" ht="14" x14ac:dyDescent="0.3">
      <c r="A220" s="39" t="s">
        <v>2274</v>
      </c>
      <c r="B220" s="39" t="s">
        <v>2600</v>
      </c>
      <c r="C220" s="39" t="s">
        <v>2356</v>
      </c>
      <c r="E220" s="39" t="s">
        <v>2601</v>
      </c>
    </row>
    <row r="221" spans="1:13" s="34" customFormat="1" ht="14" x14ac:dyDescent="0.3">
      <c r="A221" s="34" t="s">
        <v>2602</v>
      </c>
      <c r="B221" s="34" t="s">
        <v>320</v>
      </c>
      <c r="C221" s="34" t="s">
        <v>2603</v>
      </c>
      <c r="D221" s="34" t="s">
        <v>2281</v>
      </c>
    </row>
    <row r="222" spans="1:13" s="31" customFormat="1" x14ac:dyDescent="0.35">
      <c r="A222" s="34" t="s">
        <v>2358</v>
      </c>
      <c r="B222" s="34" t="s">
        <v>1596</v>
      </c>
      <c r="C222" s="34" t="s">
        <v>2604</v>
      </c>
      <c r="D222" s="34" t="s">
        <v>2281</v>
      </c>
      <c r="E222" s="34" t="s">
        <v>2605</v>
      </c>
      <c r="F222" s="34" t="s">
        <v>2360</v>
      </c>
      <c r="G222" s="34" t="s">
        <v>2361</v>
      </c>
      <c r="H222" s="34"/>
      <c r="I222" s="34"/>
      <c r="J222" s="34"/>
      <c r="K222" s="34"/>
      <c r="L222" s="34"/>
      <c r="M222" s="34"/>
    </row>
    <row r="223" spans="1:13" s="31" customFormat="1" x14ac:dyDescent="0.35">
      <c r="A223" s="34" t="s">
        <v>2358</v>
      </c>
      <c r="B223" s="34" t="s">
        <v>1597</v>
      </c>
      <c r="C223" s="34" t="s">
        <v>2606</v>
      </c>
      <c r="D223" s="34" t="s">
        <v>2281</v>
      </c>
      <c r="E223" s="34" t="s">
        <v>2607</v>
      </c>
      <c r="F223" s="34" t="s">
        <v>2360</v>
      </c>
      <c r="G223" s="34" t="s">
        <v>2361</v>
      </c>
      <c r="H223" s="34"/>
      <c r="I223" s="34"/>
      <c r="J223" s="34"/>
      <c r="K223" s="34"/>
      <c r="L223" s="34"/>
      <c r="M223" s="34"/>
    </row>
    <row r="224" spans="1:13" s="41" customFormat="1" x14ac:dyDescent="0.35">
      <c r="A224" s="39" t="s">
        <v>2302</v>
      </c>
      <c r="B224" s="39" t="s">
        <v>2600</v>
      </c>
      <c r="C224" s="39"/>
      <c r="D224" s="39"/>
      <c r="E224" s="39"/>
      <c r="F224" s="39"/>
      <c r="G224" s="39"/>
      <c r="H224" s="39"/>
      <c r="I224" s="39"/>
      <c r="J224" s="39"/>
      <c r="K224" s="39"/>
      <c r="L224" s="39"/>
      <c r="M224" s="40"/>
    </row>
    <row r="225" spans="1:13" s="41" customFormat="1" x14ac:dyDescent="0.35">
      <c r="A225" s="39" t="s">
        <v>2274</v>
      </c>
      <c r="B225" s="39" t="s">
        <v>2608</v>
      </c>
      <c r="C225" s="39" t="s">
        <v>2364</v>
      </c>
      <c r="D225" s="39"/>
      <c r="E225" s="39" t="s">
        <v>2601</v>
      </c>
      <c r="F225" s="39"/>
      <c r="G225" s="39"/>
      <c r="H225" s="39"/>
      <c r="I225" s="39"/>
      <c r="J225" s="39"/>
      <c r="K225" s="39"/>
      <c r="L225" s="39"/>
      <c r="M225" s="40"/>
    </row>
    <row r="226" spans="1:13" s="31" customFormat="1" x14ac:dyDescent="0.35">
      <c r="A226" s="34" t="s">
        <v>2365</v>
      </c>
      <c r="B226" s="34" t="s">
        <v>325</v>
      </c>
      <c r="C226" s="34" t="s">
        <v>2609</v>
      </c>
      <c r="D226" s="34" t="s">
        <v>2281</v>
      </c>
      <c r="E226" s="34"/>
      <c r="F226" s="34"/>
      <c r="G226" s="34"/>
      <c r="H226" s="34"/>
      <c r="I226" s="34"/>
      <c r="J226" s="34"/>
      <c r="K226" s="34"/>
      <c r="L226" s="34"/>
      <c r="M226" s="42"/>
    </row>
    <row r="227" spans="1:13" s="34" customFormat="1" ht="14" x14ac:dyDescent="0.3">
      <c r="A227" s="43" t="s">
        <v>2367</v>
      </c>
      <c r="B227" s="34" t="s">
        <v>326</v>
      </c>
      <c r="C227" s="34" t="s">
        <v>2610</v>
      </c>
      <c r="D227" s="34" t="s">
        <v>2281</v>
      </c>
      <c r="E227" s="34" t="s">
        <v>2611</v>
      </c>
    </row>
    <row r="228" spans="1:13" s="34" customFormat="1" ht="14" x14ac:dyDescent="0.3">
      <c r="A228" s="43" t="s">
        <v>2278</v>
      </c>
      <c r="B228" s="34" t="s">
        <v>327</v>
      </c>
      <c r="C228" s="34" t="s">
        <v>2612</v>
      </c>
      <c r="D228" s="34" t="s">
        <v>2281</v>
      </c>
      <c r="E228" s="34" t="s">
        <v>2613</v>
      </c>
    </row>
    <row r="229" spans="1:13" s="31" customFormat="1" x14ac:dyDescent="0.35">
      <c r="A229" s="34" t="s">
        <v>2358</v>
      </c>
      <c r="B229" s="34" t="s">
        <v>328</v>
      </c>
      <c r="C229" s="34" t="s">
        <v>2614</v>
      </c>
      <c r="D229" s="34" t="s">
        <v>2281</v>
      </c>
      <c r="E229" s="34"/>
      <c r="F229" s="34" t="s">
        <v>2373</v>
      </c>
      <c r="G229" s="34" t="s">
        <v>2374</v>
      </c>
      <c r="H229" s="34" t="s">
        <v>2375</v>
      </c>
      <c r="I229" s="34"/>
      <c r="J229" s="34"/>
      <c r="K229" s="34"/>
      <c r="L229" s="34"/>
      <c r="M229" s="42"/>
    </row>
    <row r="230" spans="1:13" s="31" customFormat="1" x14ac:dyDescent="0.35">
      <c r="A230" s="34" t="s">
        <v>2358</v>
      </c>
      <c r="B230" s="34" t="s">
        <v>329</v>
      </c>
      <c r="C230" s="34" t="s">
        <v>2615</v>
      </c>
      <c r="D230" s="34" t="s">
        <v>2281</v>
      </c>
      <c r="E230" s="34"/>
      <c r="F230" s="34" t="s">
        <v>2373</v>
      </c>
      <c r="G230" s="34" t="s">
        <v>2374</v>
      </c>
      <c r="H230" s="34" t="s">
        <v>2375</v>
      </c>
      <c r="I230" s="34"/>
      <c r="J230" s="34"/>
      <c r="K230" s="34"/>
      <c r="L230" s="34"/>
      <c r="M230" s="42"/>
    </row>
    <row r="231" spans="1:13" s="31" customFormat="1" ht="16.399999999999999" customHeight="1" x14ac:dyDescent="0.35">
      <c r="A231" s="34" t="s">
        <v>2307</v>
      </c>
      <c r="B231" s="34" t="s">
        <v>330</v>
      </c>
      <c r="C231" s="34"/>
      <c r="D231" s="34" t="s">
        <v>2273</v>
      </c>
      <c r="E231" s="34"/>
      <c r="F231" s="34"/>
      <c r="G231" s="34"/>
      <c r="H231" s="34"/>
      <c r="I231" s="34"/>
      <c r="J231" s="34"/>
      <c r="K231" s="34"/>
      <c r="L231" s="34"/>
      <c r="M231" s="42" t="s">
        <v>2616</v>
      </c>
    </row>
    <row r="232" spans="1:13" s="41" customFormat="1" x14ac:dyDescent="0.35">
      <c r="A232" s="39" t="s">
        <v>2302</v>
      </c>
      <c r="B232" s="39" t="s">
        <v>2608</v>
      </c>
      <c r="C232" s="39"/>
      <c r="D232" s="39"/>
      <c r="E232" s="39"/>
      <c r="F232" s="39"/>
      <c r="G232" s="39"/>
      <c r="H232" s="39"/>
      <c r="I232" s="39"/>
      <c r="J232" s="39"/>
      <c r="K232" s="39"/>
      <c r="L232" s="39"/>
      <c r="M232" s="40"/>
    </row>
    <row r="233" spans="1:13" s="38" customFormat="1" ht="15.65" customHeight="1" x14ac:dyDescent="0.3">
      <c r="A233" s="38" t="s">
        <v>2302</v>
      </c>
      <c r="B233" s="38" t="s">
        <v>2595</v>
      </c>
    </row>
    <row r="234" spans="1:13" s="38" customFormat="1" ht="15" customHeight="1" x14ac:dyDescent="0.3">
      <c r="A234" s="38" t="s">
        <v>2274</v>
      </c>
      <c r="B234" s="38" t="s">
        <v>2617</v>
      </c>
      <c r="C234" s="38" t="s">
        <v>2618</v>
      </c>
      <c r="E234" s="38" t="s">
        <v>2619</v>
      </c>
    </row>
    <row r="235" spans="1:13" s="34" customFormat="1" ht="14" x14ac:dyDescent="0.3">
      <c r="A235" s="34" t="s">
        <v>2271</v>
      </c>
      <c r="B235" s="34" t="s">
        <v>331</v>
      </c>
      <c r="C235" s="34" t="s">
        <v>2620</v>
      </c>
      <c r="D235" s="34" t="s">
        <v>2273</v>
      </c>
    </row>
    <row r="236" spans="1:13" s="34" customFormat="1" ht="14" x14ac:dyDescent="0.3">
      <c r="A236" s="34" t="s">
        <v>2353</v>
      </c>
      <c r="B236" s="34" t="s">
        <v>332</v>
      </c>
      <c r="C236" s="34" t="s">
        <v>2621</v>
      </c>
      <c r="D236" s="34" t="s">
        <v>2281</v>
      </c>
    </row>
    <row r="237" spans="1:13" s="39" customFormat="1" ht="14" x14ac:dyDescent="0.3">
      <c r="A237" s="39" t="s">
        <v>2274</v>
      </c>
      <c r="B237" s="39" t="s">
        <v>2622</v>
      </c>
      <c r="C237" s="39" t="s">
        <v>2356</v>
      </c>
      <c r="E237" s="39" t="s">
        <v>2623</v>
      </c>
    </row>
    <row r="238" spans="1:13" s="34" customFormat="1" ht="14" x14ac:dyDescent="0.3">
      <c r="A238" s="34" t="s">
        <v>2624</v>
      </c>
      <c r="B238" s="34" t="s">
        <v>333</v>
      </c>
      <c r="C238" s="34" t="s">
        <v>2625</v>
      </c>
      <c r="D238" s="34" t="s">
        <v>2281</v>
      </c>
    </row>
    <row r="239" spans="1:13" s="31" customFormat="1" x14ac:dyDescent="0.35">
      <c r="A239" s="34" t="s">
        <v>2358</v>
      </c>
      <c r="B239" s="34" t="s">
        <v>2626</v>
      </c>
      <c r="C239" s="34" t="s">
        <v>2627</v>
      </c>
      <c r="D239" s="34" t="s">
        <v>2281</v>
      </c>
      <c r="E239" s="34" t="s">
        <v>2628</v>
      </c>
      <c r="F239" s="34" t="s">
        <v>2360</v>
      </c>
      <c r="G239" s="34" t="s">
        <v>2361</v>
      </c>
      <c r="H239" s="34"/>
      <c r="I239" s="34"/>
      <c r="J239" s="34"/>
      <c r="K239" s="34"/>
      <c r="L239" s="34"/>
      <c r="M239" s="34"/>
    </row>
    <row r="240" spans="1:13" s="31" customFormat="1" x14ac:dyDescent="0.35">
      <c r="A240" s="34" t="s">
        <v>2358</v>
      </c>
      <c r="B240" s="34" t="s">
        <v>1599</v>
      </c>
      <c r="C240" s="34" t="s">
        <v>2629</v>
      </c>
      <c r="D240" s="34" t="s">
        <v>2281</v>
      </c>
      <c r="E240" s="34" t="s">
        <v>2630</v>
      </c>
      <c r="F240" s="34" t="s">
        <v>2360</v>
      </c>
      <c r="G240" s="34" t="s">
        <v>2361</v>
      </c>
      <c r="H240" s="34"/>
      <c r="I240" s="34"/>
      <c r="J240" s="34"/>
      <c r="K240" s="34"/>
      <c r="L240" s="34"/>
      <c r="M240" s="34"/>
    </row>
    <row r="241" spans="1:13" s="31" customFormat="1" x14ac:dyDescent="0.35">
      <c r="A241" s="34" t="s">
        <v>2358</v>
      </c>
      <c r="B241" s="34" t="s">
        <v>1600</v>
      </c>
      <c r="C241" s="34" t="s">
        <v>2631</v>
      </c>
      <c r="D241" s="34" t="s">
        <v>2281</v>
      </c>
      <c r="E241" s="34" t="s">
        <v>2632</v>
      </c>
      <c r="F241" s="34" t="s">
        <v>2360</v>
      </c>
      <c r="G241" s="34" t="s">
        <v>2361</v>
      </c>
      <c r="H241" s="34"/>
      <c r="I241" s="34"/>
      <c r="J241" s="34"/>
      <c r="K241" s="34"/>
      <c r="L241" s="34"/>
      <c r="M241" s="34"/>
    </row>
    <row r="242" spans="1:13" s="41" customFormat="1" x14ac:dyDescent="0.35">
      <c r="A242" s="39" t="s">
        <v>2302</v>
      </c>
      <c r="B242" s="39" t="s">
        <v>2622</v>
      </c>
      <c r="C242" s="39"/>
      <c r="D242" s="39"/>
      <c r="E242" s="39"/>
      <c r="F242" s="39"/>
      <c r="G242" s="39"/>
      <c r="H242" s="39"/>
      <c r="I242" s="39"/>
      <c r="J242" s="39"/>
      <c r="K242" s="39"/>
      <c r="L242" s="39"/>
      <c r="M242" s="40"/>
    </row>
    <row r="243" spans="1:13" s="41" customFormat="1" x14ac:dyDescent="0.35">
      <c r="A243" s="39" t="s">
        <v>2274</v>
      </c>
      <c r="B243" s="39" t="s">
        <v>2633</v>
      </c>
      <c r="C243" s="39" t="s">
        <v>2364</v>
      </c>
      <c r="D243" s="39"/>
      <c r="E243" s="39" t="s">
        <v>2623</v>
      </c>
      <c r="F243" s="39"/>
      <c r="G243" s="39"/>
      <c r="H243" s="39"/>
      <c r="I243" s="39"/>
      <c r="J243" s="39"/>
      <c r="K243" s="39"/>
      <c r="L243" s="39"/>
      <c r="M243" s="40"/>
    </row>
    <row r="244" spans="1:13" s="31" customFormat="1" x14ac:dyDescent="0.35">
      <c r="A244" s="34" t="s">
        <v>2365</v>
      </c>
      <c r="B244" s="34" t="s">
        <v>340</v>
      </c>
      <c r="C244" s="34" t="s">
        <v>2634</v>
      </c>
      <c r="D244" s="34" t="s">
        <v>2281</v>
      </c>
      <c r="E244" s="34"/>
      <c r="F244" s="34"/>
      <c r="G244" s="34"/>
      <c r="H244" s="34"/>
      <c r="I244" s="34"/>
      <c r="J244" s="34"/>
      <c r="K244" s="34"/>
      <c r="L244" s="34"/>
      <c r="M244" s="42"/>
    </row>
    <row r="245" spans="1:13" s="34" customFormat="1" ht="14" x14ac:dyDescent="0.3">
      <c r="A245" s="43" t="s">
        <v>2367</v>
      </c>
      <c r="B245" s="34" t="s">
        <v>341</v>
      </c>
      <c r="C245" s="34" t="s">
        <v>2635</v>
      </c>
      <c r="D245" s="34" t="s">
        <v>2281</v>
      </c>
      <c r="E245" s="34" t="s">
        <v>2636</v>
      </c>
    </row>
    <row r="246" spans="1:13" s="34" customFormat="1" ht="14" x14ac:dyDescent="0.3">
      <c r="A246" s="43" t="s">
        <v>2278</v>
      </c>
      <c r="B246" s="34" t="s">
        <v>342</v>
      </c>
      <c r="C246" s="34" t="s">
        <v>2637</v>
      </c>
      <c r="D246" s="34" t="s">
        <v>2281</v>
      </c>
      <c r="E246" s="34" t="s">
        <v>2638</v>
      </c>
    </row>
    <row r="247" spans="1:13" s="31" customFormat="1" x14ac:dyDescent="0.35">
      <c r="A247" s="34" t="s">
        <v>2358</v>
      </c>
      <c r="B247" s="34" t="s">
        <v>343</v>
      </c>
      <c r="C247" s="34" t="s">
        <v>2639</v>
      </c>
      <c r="D247" s="34" t="s">
        <v>2281</v>
      </c>
      <c r="E247" s="34"/>
      <c r="F247" s="34" t="s">
        <v>2373</v>
      </c>
      <c r="G247" s="34" t="s">
        <v>2374</v>
      </c>
      <c r="H247" s="34" t="s">
        <v>2375</v>
      </c>
      <c r="I247" s="34"/>
      <c r="J247" s="34"/>
      <c r="K247" s="34"/>
      <c r="L247" s="34"/>
      <c r="M247" s="42"/>
    </row>
    <row r="248" spans="1:13" s="31" customFormat="1" x14ac:dyDescent="0.35">
      <c r="A248" s="34" t="s">
        <v>2358</v>
      </c>
      <c r="B248" s="34" t="s">
        <v>344</v>
      </c>
      <c r="C248" s="34" t="s">
        <v>2640</v>
      </c>
      <c r="D248" s="34" t="s">
        <v>2281</v>
      </c>
      <c r="E248" s="34"/>
      <c r="F248" s="34" t="s">
        <v>2373</v>
      </c>
      <c r="G248" s="34" t="s">
        <v>2374</v>
      </c>
      <c r="H248" s="34" t="s">
        <v>2375</v>
      </c>
      <c r="I248" s="34"/>
      <c r="J248" s="34"/>
      <c r="K248" s="34"/>
      <c r="L248" s="34"/>
      <c r="M248" s="42"/>
    </row>
    <row r="249" spans="1:13" s="31" customFormat="1" ht="16.399999999999999" customHeight="1" x14ac:dyDescent="0.35">
      <c r="A249" s="34" t="s">
        <v>2307</v>
      </c>
      <c r="B249" s="34" t="s">
        <v>345</v>
      </c>
      <c r="C249" s="34"/>
      <c r="D249" s="34" t="s">
        <v>2273</v>
      </c>
      <c r="E249" s="34"/>
      <c r="F249" s="34"/>
      <c r="G249" s="34"/>
      <c r="H249" s="34"/>
      <c r="I249" s="34"/>
      <c r="J249" s="34"/>
      <c r="K249" s="34"/>
      <c r="L249" s="34"/>
      <c r="M249" s="42" t="s">
        <v>2641</v>
      </c>
    </row>
    <row r="250" spans="1:13" s="41" customFormat="1" x14ac:dyDescent="0.35">
      <c r="A250" s="39" t="s">
        <v>2302</v>
      </c>
      <c r="B250" s="39" t="s">
        <v>2633</v>
      </c>
      <c r="C250" s="39"/>
      <c r="D250" s="39"/>
      <c r="E250" s="39"/>
      <c r="F250" s="39"/>
      <c r="G250" s="39"/>
      <c r="H250" s="39"/>
      <c r="I250" s="39"/>
      <c r="J250" s="39"/>
      <c r="K250" s="39"/>
      <c r="L250" s="39"/>
      <c r="M250" s="40"/>
    </row>
    <row r="251" spans="1:13" s="38" customFormat="1" ht="15.65" customHeight="1" x14ac:dyDescent="0.3">
      <c r="A251" s="38" t="s">
        <v>2302</v>
      </c>
      <c r="B251" s="38" t="s">
        <v>2617</v>
      </c>
    </row>
    <row r="252" spans="1:13" s="38" customFormat="1" ht="14" x14ac:dyDescent="0.3">
      <c r="A252" s="38" t="s">
        <v>2274</v>
      </c>
      <c r="B252" s="38" t="s">
        <v>2642</v>
      </c>
      <c r="C252" s="38" t="s">
        <v>2643</v>
      </c>
      <c r="E252" s="38" t="s">
        <v>2644</v>
      </c>
    </row>
    <row r="253" spans="1:13" s="34" customFormat="1" ht="14" x14ac:dyDescent="0.3">
      <c r="A253" s="34" t="s">
        <v>2271</v>
      </c>
      <c r="B253" s="34" t="s">
        <v>346</v>
      </c>
      <c r="C253" s="34" t="s">
        <v>2645</v>
      </c>
      <c r="D253" s="34" t="s">
        <v>2273</v>
      </c>
    </row>
    <row r="254" spans="1:13" s="34" customFormat="1" ht="14" x14ac:dyDescent="0.3">
      <c r="A254" s="34" t="s">
        <v>2353</v>
      </c>
      <c r="B254" s="34" t="s">
        <v>347</v>
      </c>
      <c r="C254" s="30" t="s">
        <v>2646</v>
      </c>
      <c r="D254" s="34" t="s">
        <v>2281</v>
      </c>
    </row>
    <row r="255" spans="1:13" s="39" customFormat="1" ht="14" x14ac:dyDescent="0.3">
      <c r="A255" s="39" t="s">
        <v>2274</v>
      </c>
      <c r="B255" s="39" t="s">
        <v>2647</v>
      </c>
      <c r="C255" s="39" t="s">
        <v>2356</v>
      </c>
      <c r="E255" s="39" t="s">
        <v>2648</v>
      </c>
    </row>
    <row r="256" spans="1:13" s="31" customFormat="1" x14ac:dyDescent="0.35">
      <c r="A256" s="34" t="s">
        <v>2358</v>
      </c>
      <c r="B256" s="34" t="s">
        <v>348</v>
      </c>
      <c r="C256" s="30" t="s">
        <v>2649</v>
      </c>
      <c r="D256" s="34" t="s">
        <v>2281</v>
      </c>
      <c r="E256" s="34"/>
      <c r="F256" s="34" t="s">
        <v>2360</v>
      </c>
      <c r="G256" s="34" t="s">
        <v>2361</v>
      </c>
      <c r="H256" s="30" t="s">
        <v>2362</v>
      </c>
      <c r="I256" s="34"/>
      <c r="J256" s="34"/>
      <c r="K256" s="34"/>
      <c r="L256" s="34"/>
    </row>
    <row r="257" spans="1:13" s="41" customFormat="1" x14ac:dyDescent="0.35">
      <c r="A257" s="39" t="s">
        <v>2302</v>
      </c>
      <c r="B257" s="39" t="s">
        <v>2647</v>
      </c>
      <c r="C257" s="39"/>
      <c r="D257" s="39"/>
      <c r="E257" s="39"/>
      <c r="F257" s="39"/>
      <c r="G257" s="39"/>
      <c r="H257" s="39"/>
      <c r="I257" s="39"/>
      <c r="J257" s="39"/>
      <c r="K257" s="39"/>
      <c r="L257" s="40"/>
    </row>
    <row r="258" spans="1:13" s="41" customFormat="1" x14ac:dyDescent="0.35">
      <c r="A258" s="39" t="s">
        <v>2274</v>
      </c>
      <c r="B258" s="39" t="s">
        <v>2650</v>
      </c>
      <c r="C258" s="39" t="s">
        <v>2364</v>
      </c>
      <c r="D258" s="39"/>
      <c r="E258" s="39" t="s">
        <v>2648</v>
      </c>
      <c r="F258" s="39"/>
      <c r="G258" s="39"/>
      <c r="H258" s="39"/>
      <c r="I258" s="39"/>
      <c r="J258" s="39"/>
      <c r="K258" s="39"/>
      <c r="L258" s="40"/>
    </row>
    <row r="259" spans="1:13" s="31" customFormat="1" x14ac:dyDescent="0.35">
      <c r="A259" s="34" t="s">
        <v>2365</v>
      </c>
      <c r="B259" s="34" t="s">
        <v>349</v>
      </c>
      <c r="C259" s="30" t="s">
        <v>2651</v>
      </c>
      <c r="D259" s="34" t="s">
        <v>2281</v>
      </c>
      <c r="E259" s="34"/>
      <c r="F259" s="34"/>
      <c r="G259" s="34"/>
      <c r="H259" s="34"/>
      <c r="I259" s="34"/>
      <c r="J259" s="34"/>
      <c r="K259" s="34"/>
      <c r="L259" s="42"/>
    </row>
    <row r="260" spans="1:13" s="34" customFormat="1" ht="14" x14ac:dyDescent="0.3">
      <c r="A260" s="43" t="s">
        <v>2367</v>
      </c>
      <c r="B260" s="34" t="s">
        <v>350</v>
      </c>
      <c r="C260" s="30" t="s">
        <v>2652</v>
      </c>
      <c r="D260" s="34" t="s">
        <v>2281</v>
      </c>
      <c r="E260" s="34" t="s">
        <v>2653</v>
      </c>
    </row>
    <row r="261" spans="1:13" s="34" customFormat="1" ht="14" x14ac:dyDescent="0.3">
      <c r="A261" s="43" t="s">
        <v>2278</v>
      </c>
      <c r="B261" s="34" t="s">
        <v>351</v>
      </c>
      <c r="C261" s="30" t="s">
        <v>2654</v>
      </c>
      <c r="D261" s="34" t="s">
        <v>2281</v>
      </c>
      <c r="E261" s="34" t="s">
        <v>2655</v>
      </c>
    </row>
    <row r="262" spans="1:13" s="31" customFormat="1" x14ac:dyDescent="0.35">
      <c r="A262" s="34" t="s">
        <v>2358</v>
      </c>
      <c r="B262" s="34" t="s">
        <v>352</v>
      </c>
      <c r="C262" s="30" t="s">
        <v>2656</v>
      </c>
      <c r="D262" s="34" t="s">
        <v>2281</v>
      </c>
      <c r="F262" s="34" t="s">
        <v>2373</v>
      </c>
      <c r="G262" s="34" t="s">
        <v>2374</v>
      </c>
      <c r="H262" s="34" t="s">
        <v>2375</v>
      </c>
      <c r="I262" s="34"/>
      <c r="J262" s="34"/>
      <c r="K262" s="34"/>
      <c r="L262" s="42"/>
    </row>
    <row r="263" spans="1:13" s="31" customFormat="1" x14ac:dyDescent="0.35">
      <c r="A263" s="34" t="s">
        <v>2358</v>
      </c>
      <c r="B263" s="34" t="s">
        <v>353</v>
      </c>
      <c r="C263" s="30" t="s">
        <v>2657</v>
      </c>
      <c r="D263" s="34" t="s">
        <v>2281</v>
      </c>
      <c r="F263" s="34" t="s">
        <v>2373</v>
      </c>
      <c r="G263" s="34" t="s">
        <v>2374</v>
      </c>
      <c r="H263" s="34" t="s">
        <v>2375</v>
      </c>
      <c r="I263" s="34"/>
      <c r="J263" s="34"/>
      <c r="K263" s="34"/>
      <c r="L263" s="42"/>
    </row>
    <row r="264" spans="1:13" s="31" customFormat="1" ht="16.399999999999999" customHeight="1" x14ac:dyDescent="0.35">
      <c r="A264" s="34" t="s">
        <v>2307</v>
      </c>
      <c r="B264" s="34" t="s">
        <v>354</v>
      </c>
      <c r="C264" s="34"/>
      <c r="D264" s="34" t="s">
        <v>2281</v>
      </c>
      <c r="E264" s="34"/>
      <c r="F264" s="34"/>
      <c r="G264" s="34"/>
      <c r="H264" s="34"/>
      <c r="I264" s="34"/>
      <c r="J264" s="34"/>
      <c r="K264" s="34"/>
      <c r="M264" s="42" t="s">
        <v>2658</v>
      </c>
    </row>
    <row r="265" spans="1:13" s="41" customFormat="1" x14ac:dyDescent="0.35">
      <c r="A265" s="39" t="s">
        <v>2302</v>
      </c>
      <c r="B265" s="39" t="s">
        <v>2650</v>
      </c>
      <c r="C265" s="39"/>
      <c r="D265" s="39"/>
      <c r="E265" s="39"/>
      <c r="F265" s="39"/>
      <c r="G265" s="39"/>
      <c r="H265" s="39"/>
      <c r="I265" s="39"/>
      <c r="J265" s="39"/>
      <c r="K265" s="39"/>
      <c r="M265" s="40"/>
    </row>
    <row r="266" spans="1:13" s="38" customFormat="1" ht="14" x14ac:dyDescent="0.3">
      <c r="A266" s="38" t="s">
        <v>2302</v>
      </c>
      <c r="B266" s="38" t="s">
        <v>2642</v>
      </c>
    </row>
    <row r="267" spans="1:13" s="38" customFormat="1" ht="14" x14ac:dyDescent="0.3">
      <c r="A267" s="38" t="s">
        <v>2274</v>
      </c>
      <c r="B267" s="38" t="s">
        <v>2659</v>
      </c>
      <c r="C267" s="38" t="s">
        <v>2660</v>
      </c>
      <c r="E267" s="38" t="s">
        <v>2661</v>
      </c>
    </row>
    <row r="268" spans="1:13" s="34" customFormat="1" ht="14" x14ac:dyDescent="0.3">
      <c r="A268" s="34" t="s">
        <v>2271</v>
      </c>
      <c r="B268" s="34" t="s">
        <v>355</v>
      </c>
      <c r="C268" s="34" t="s">
        <v>2662</v>
      </c>
    </row>
    <row r="269" spans="1:13" s="34" customFormat="1" ht="14" x14ac:dyDescent="0.3">
      <c r="A269" s="34" t="s">
        <v>2353</v>
      </c>
      <c r="B269" s="34" t="s">
        <v>356</v>
      </c>
      <c r="C269" s="30" t="s">
        <v>2663</v>
      </c>
      <c r="D269" s="34" t="s">
        <v>2281</v>
      </c>
    </row>
    <row r="270" spans="1:13" s="39" customFormat="1" ht="14" x14ac:dyDescent="0.3">
      <c r="A270" s="39" t="s">
        <v>2274</v>
      </c>
      <c r="B270" s="39" t="s">
        <v>2664</v>
      </c>
      <c r="C270" s="39" t="s">
        <v>2356</v>
      </c>
      <c r="E270" s="39" t="s">
        <v>2665</v>
      </c>
    </row>
    <row r="271" spans="1:13" s="31" customFormat="1" x14ac:dyDescent="0.35">
      <c r="A271" s="34" t="s">
        <v>2358</v>
      </c>
      <c r="B271" s="34" t="s">
        <v>357</v>
      </c>
      <c r="C271" s="30" t="s">
        <v>2666</v>
      </c>
      <c r="D271" s="34" t="s">
        <v>2281</v>
      </c>
      <c r="F271" s="34" t="s">
        <v>2360</v>
      </c>
      <c r="G271" s="34" t="s">
        <v>2361</v>
      </c>
      <c r="H271" s="30" t="s">
        <v>2362</v>
      </c>
      <c r="I271" s="34"/>
      <c r="J271" s="34"/>
      <c r="K271" s="34"/>
      <c r="M271" s="34"/>
    </row>
    <row r="272" spans="1:13" s="41" customFormat="1" x14ac:dyDescent="0.35">
      <c r="A272" s="39" t="s">
        <v>2302</v>
      </c>
      <c r="B272" s="39" t="s">
        <v>2664</v>
      </c>
      <c r="C272" s="39"/>
      <c r="E272" s="39"/>
      <c r="F272" s="39"/>
      <c r="G272" s="39"/>
      <c r="H272" s="39"/>
      <c r="I272" s="39"/>
      <c r="J272" s="39"/>
      <c r="K272" s="39"/>
      <c r="M272" s="40"/>
    </row>
    <row r="273" spans="1:13" s="41" customFormat="1" x14ac:dyDescent="0.35">
      <c r="A273" s="39" t="s">
        <v>2274</v>
      </c>
      <c r="B273" s="39" t="s">
        <v>2667</v>
      </c>
      <c r="C273" s="39" t="s">
        <v>2364</v>
      </c>
      <c r="E273" s="39" t="s">
        <v>2665</v>
      </c>
      <c r="F273" s="39"/>
      <c r="G273" s="39"/>
      <c r="H273" s="39"/>
      <c r="I273" s="39"/>
      <c r="J273" s="39"/>
      <c r="K273" s="39"/>
      <c r="M273" s="40"/>
    </row>
    <row r="274" spans="1:13" s="31" customFormat="1" x14ac:dyDescent="0.35">
      <c r="A274" s="34" t="s">
        <v>2365</v>
      </c>
      <c r="B274" s="34" t="s">
        <v>358</v>
      </c>
      <c r="C274" s="30" t="s">
        <v>2668</v>
      </c>
      <c r="D274" s="34" t="s">
        <v>2281</v>
      </c>
      <c r="F274" s="34"/>
      <c r="G274" s="34"/>
      <c r="H274" s="34"/>
      <c r="I274" s="34"/>
      <c r="J274" s="34"/>
      <c r="K274" s="34"/>
      <c r="M274" s="42"/>
    </row>
    <row r="275" spans="1:13" s="34" customFormat="1" ht="14" x14ac:dyDescent="0.3">
      <c r="A275" s="43" t="s">
        <v>2367</v>
      </c>
      <c r="B275" s="34" t="s">
        <v>359</v>
      </c>
      <c r="C275" s="30" t="s">
        <v>2669</v>
      </c>
      <c r="D275" s="34" t="s">
        <v>2281</v>
      </c>
      <c r="E275" s="34" t="s">
        <v>2670</v>
      </c>
    </row>
    <row r="276" spans="1:13" s="34" customFormat="1" ht="14" x14ac:dyDescent="0.3">
      <c r="A276" s="43" t="s">
        <v>2278</v>
      </c>
      <c r="B276" s="34" t="s">
        <v>360</v>
      </c>
      <c r="C276" s="30" t="s">
        <v>2671</v>
      </c>
      <c r="D276" s="34" t="s">
        <v>2281</v>
      </c>
      <c r="E276" s="34" t="s">
        <v>2672</v>
      </c>
    </row>
    <row r="277" spans="1:13" s="31" customFormat="1" x14ac:dyDescent="0.35">
      <c r="A277" s="34" t="s">
        <v>2358</v>
      </c>
      <c r="B277" s="34" t="s">
        <v>361</v>
      </c>
      <c r="C277" s="30" t="s">
        <v>2673</v>
      </c>
      <c r="D277" s="34" t="s">
        <v>2281</v>
      </c>
      <c r="F277" s="34" t="s">
        <v>2373</v>
      </c>
      <c r="G277" s="34" t="s">
        <v>2374</v>
      </c>
      <c r="H277" s="34" t="s">
        <v>2375</v>
      </c>
      <c r="I277" s="34"/>
      <c r="J277" s="34"/>
      <c r="K277" s="34"/>
      <c r="M277" s="42"/>
    </row>
    <row r="278" spans="1:13" s="31" customFormat="1" x14ac:dyDescent="0.35">
      <c r="A278" s="34" t="s">
        <v>2358</v>
      </c>
      <c r="B278" s="34" t="s">
        <v>362</v>
      </c>
      <c r="C278" s="30" t="s">
        <v>2674</v>
      </c>
      <c r="D278" s="34" t="s">
        <v>2281</v>
      </c>
      <c r="F278" s="34" t="s">
        <v>2373</v>
      </c>
      <c r="G278" s="34" t="s">
        <v>2374</v>
      </c>
      <c r="H278" s="34" t="s">
        <v>2375</v>
      </c>
      <c r="I278" s="34"/>
      <c r="J278" s="34"/>
      <c r="K278" s="34"/>
      <c r="M278" s="42"/>
    </row>
    <row r="279" spans="1:13" s="31" customFormat="1" ht="16.399999999999999" customHeight="1" x14ac:dyDescent="0.35">
      <c r="A279" s="34" t="s">
        <v>2307</v>
      </c>
      <c r="B279" s="34" t="s">
        <v>363</v>
      </c>
      <c r="C279" s="34"/>
      <c r="D279" s="31" t="s">
        <v>2281</v>
      </c>
      <c r="E279" s="34"/>
      <c r="F279" s="34"/>
      <c r="G279" s="34"/>
      <c r="H279" s="34"/>
      <c r="I279" s="34"/>
      <c r="J279" s="34"/>
      <c r="K279" s="34"/>
      <c r="M279" s="42" t="s">
        <v>2675</v>
      </c>
    </row>
    <row r="280" spans="1:13" s="41" customFormat="1" x14ac:dyDescent="0.35">
      <c r="A280" s="39" t="s">
        <v>2302</v>
      </c>
      <c r="B280" s="39" t="s">
        <v>2667</v>
      </c>
      <c r="C280" s="39"/>
      <c r="E280" s="39"/>
      <c r="F280" s="39"/>
      <c r="G280" s="39"/>
      <c r="H280" s="39"/>
      <c r="I280" s="39"/>
      <c r="J280" s="39"/>
      <c r="K280" s="39"/>
      <c r="L280" s="40"/>
    </row>
    <row r="281" spans="1:13" s="38" customFormat="1" ht="14" x14ac:dyDescent="0.3">
      <c r="A281" s="38" t="s">
        <v>2302</v>
      </c>
      <c r="B281" s="38" t="s">
        <v>2659</v>
      </c>
    </row>
    <row r="282" spans="1:13" s="38" customFormat="1" ht="14" x14ac:dyDescent="0.3">
      <c r="A282" s="38" t="s">
        <v>2274</v>
      </c>
      <c r="B282" s="38" t="s">
        <v>2676</v>
      </c>
      <c r="C282" s="38" t="s">
        <v>2677</v>
      </c>
      <c r="E282" s="38" t="s">
        <v>2678</v>
      </c>
    </row>
    <row r="283" spans="1:13" s="34" customFormat="1" ht="14" x14ac:dyDescent="0.3">
      <c r="A283" s="34" t="s">
        <v>2271</v>
      </c>
      <c r="B283" s="34" t="s">
        <v>364</v>
      </c>
      <c r="C283" s="34" t="s">
        <v>2679</v>
      </c>
    </row>
    <row r="284" spans="1:13" s="34" customFormat="1" ht="14" x14ac:dyDescent="0.3">
      <c r="A284" s="34" t="s">
        <v>2353</v>
      </c>
      <c r="B284" s="34" t="s">
        <v>365</v>
      </c>
      <c r="C284" s="30" t="s">
        <v>2680</v>
      </c>
      <c r="D284" s="34" t="s">
        <v>2281</v>
      </c>
    </row>
    <row r="285" spans="1:13" s="39" customFormat="1" ht="14" x14ac:dyDescent="0.3">
      <c r="A285" s="39" t="s">
        <v>2274</v>
      </c>
      <c r="B285" s="39" t="s">
        <v>2681</v>
      </c>
      <c r="C285" s="39" t="s">
        <v>2356</v>
      </c>
      <c r="E285" s="39" t="s">
        <v>2682</v>
      </c>
    </row>
    <row r="286" spans="1:13" s="31" customFormat="1" x14ac:dyDescent="0.35">
      <c r="A286" s="34" t="s">
        <v>2358</v>
      </c>
      <c r="B286" s="34" t="s">
        <v>366</v>
      </c>
      <c r="C286" s="30" t="s">
        <v>2683</v>
      </c>
      <c r="D286" s="34" t="s">
        <v>2281</v>
      </c>
      <c r="F286" s="34" t="s">
        <v>2360</v>
      </c>
      <c r="G286" s="34" t="s">
        <v>2361</v>
      </c>
      <c r="H286" s="30" t="s">
        <v>2362</v>
      </c>
      <c r="I286" s="34"/>
      <c r="J286" s="34"/>
      <c r="K286" s="34"/>
      <c r="L286" s="34"/>
    </row>
    <row r="287" spans="1:13" s="41" customFormat="1" x14ac:dyDescent="0.35">
      <c r="A287" s="39" t="s">
        <v>2302</v>
      </c>
      <c r="B287" s="39" t="s">
        <v>2681</v>
      </c>
      <c r="C287" s="39"/>
      <c r="E287" s="39"/>
      <c r="F287" s="39"/>
      <c r="G287" s="39"/>
      <c r="H287" s="39"/>
      <c r="I287" s="39"/>
      <c r="J287" s="39"/>
      <c r="K287" s="39"/>
      <c r="L287" s="40"/>
    </row>
    <row r="288" spans="1:13" s="41" customFormat="1" x14ac:dyDescent="0.35">
      <c r="A288" s="39" t="s">
        <v>2274</v>
      </c>
      <c r="B288" s="39" t="s">
        <v>2684</v>
      </c>
      <c r="C288" s="39" t="s">
        <v>2364</v>
      </c>
      <c r="E288" s="39" t="s">
        <v>2682</v>
      </c>
      <c r="F288" s="39"/>
      <c r="G288" s="39"/>
      <c r="H288" s="39"/>
      <c r="I288" s="39"/>
      <c r="J288" s="39"/>
      <c r="K288" s="39"/>
      <c r="L288" s="40"/>
    </row>
    <row r="289" spans="1:13" s="31" customFormat="1" x14ac:dyDescent="0.35">
      <c r="A289" s="34" t="s">
        <v>2365</v>
      </c>
      <c r="B289" s="34" t="s">
        <v>367</v>
      </c>
      <c r="C289" s="30" t="s">
        <v>2685</v>
      </c>
      <c r="D289" s="34" t="s">
        <v>2281</v>
      </c>
      <c r="F289" s="34"/>
      <c r="G289" s="34"/>
      <c r="H289" s="34"/>
      <c r="I289" s="34"/>
      <c r="J289" s="34"/>
      <c r="K289" s="34"/>
      <c r="L289" s="42"/>
    </row>
    <row r="290" spans="1:13" s="34" customFormat="1" ht="14" x14ac:dyDescent="0.3">
      <c r="A290" s="43" t="s">
        <v>2367</v>
      </c>
      <c r="B290" s="34" t="s">
        <v>368</v>
      </c>
      <c r="C290" s="30" t="s">
        <v>2686</v>
      </c>
      <c r="D290" s="34" t="s">
        <v>2281</v>
      </c>
      <c r="E290" s="34" t="s">
        <v>2687</v>
      </c>
    </row>
    <row r="291" spans="1:13" s="34" customFormat="1" ht="14" x14ac:dyDescent="0.3">
      <c r="A291" s="43" t="s">
        <v>2278</v>
      </c>
      <c r="B291" s="34" t="s">
        <v>369</v>
      </c>
      <c r="C291" s="30" t="s">
        <v>2688</v>
      </c>
      <c r="D291" s="34" t="s">
        <v>2281</v>
      </c>
      <c r="E291" s="34" t="s">
        <v>2689</v>
      </c>
    </row>
    <row r="292" spans="1:13" s="31" customFormat="1" x14ac:dyDescent="0.35">
      <c r="A292" s="34" t="s">
        <v>2358</v>
      </c>
      <c r="B292" s="34" t="s">
        <v>370</v>
      </c>
      <c r="C292" s="30" t="s">
        <v>2690</v>
      </c>
      <c r="D292" s="34" t="s">
        <v>2281</v>
      </c>
      <c r="F292" s="34" t="s">
        <v>2373</v>
      </c>
      <c r="G292" s="34" t="s">
        <v>2374</v>
      </c>
      <c r="H292" s="34" t="s">
        <v>2375</v>
      </c>
      <c r="I292" s="34"/>
      <c r="J292" s="34"/>
      <c r="K292" s="34"/>
      <c r="L292" s="42"/>
    </row>
    <row r="293" spans="1:13" s="31" customFormat="1" x14ac:dyDescent="0.35">
      <c r="A293" s="34" t="s">
        <v>2358</v>
      </c>
      <c r="B293" s="34" t="s">
        <v>371</v>
      </c>
      <c r="C293" s="30" t="s">
        <v>2691</v>
      </c>
      <c r="D293" s="34" t="s">
        <v>2281</v>
      </c>
      <c r="F293" s="34" t="s">
        <v>2373</v>
      </c>
      <c r="G293" s="34" t="s">
        <v>2374</v>
      </c>
      <c r="H293" s="34" t="s">
        <v>2375</v>
      </c>
      <c r="I293" s="34"/>
      <c r="J293" s="34"/>
      <c r="K293" s="34"/>
      <c r="L293" s="42"/>
    </row>
    <row r="294" spans="1:13" s="31" customFormat="1" ht="16.399999999999999" customHeight="1" x14ac:dyDescent="0.35">
      <c r="A294" s="34" t="s">
        <v>2307</v>
      </c>
      <c r="B294" s="34" t="s">
        <v>372</v>
      </c>
      <c r="C294" s="34"/>
      <c r="D294" s="31" t="s">
        <v>2281</v>
      </c>
      <c r="E294" s="34"/>
      <c r="F294" s="34"/>
      <c r="G294" s="34"/>
      <c r="H294" s="34"/>
      <c r="I294" s="34"/>
      <c r="J294" s="34"/>
      <c r="K294" s="34"/>
      <c r="M294" s="42" t="s">
        <v>2692</v>
      </c>
    </row>
    <row r="295" spans="1:13" s="41" customFormat="1" x14ac:dyDescent="0.35">
      <c r="A295" s="39" t="s">
        <v>2302</v>
      </c>
      <c r="B295" s="39" t="s">
        <v>2684</v>
      </c>
      <c r="C295" s="39"/>
      <c r="E295" s="39"/>
      <c r="F295" s="39"/>
      <c r="G295" s="39"/>
      <c r="H295" s="39"/>
      <c r="I295" s="39"/>
      <c r="J295" s="39"/>
      <c r="K295" s="39"/>
      <c r="M295" s="40"/>
    </row>
    <row r="296" spans="1:13" s="38" customFormat="1" ht="14" x14ac:dyDescent="0.3">
      <c r="A296" s="38" t="s">
        <v>2302</v>
      </c>
      <c r="B296" s="38" t="s">
        <v>2676</v>
      </c>
    </row>
    <row r="297" spans="1:13" s="38" customFormat="1" ht="14" x14ac:dyDescent="0.3">
      <c r="A297" s="38" t="s">
        <v>2274</v>
      </c>
      <c r="B297" s="38" t="s">
        <v>2693</v>
      </c>
      <c r="C297" s="38" t="s">
        <v>2694</v>
      </c>
      <c r="E297" s="38" t="s">
        <v>2695</v>
      </c>
    </row>
    <row r="298" spans="1:13" s="34" customFormat="1" ht="14" x14ac:dyDescent="0.3">
      <c r="A298" s="34" t="s">
        <v>2271</v>
      </c>
      <c r="B298" s="34" t="s">
        <v>373</v>
      </c>
      <c r="C298" s="34" t="s">
        <v>2696</v>
      </c>
    </row>
    <row r="299" spans="1:13" s="34" customFormat="1" ht="14" x14ac:dyDescent="0.3">
      <c r="A299" s="34" t="s">
        <v>2353</v>
      </c>
      <c r="B299" s="34" t="s">
        <v>374</v>
      </c>
      <c r="C299" s="30" t="s">
        <v>2697</v>
      </c>
      <c r="D299" s="34" t="s">
        <v>2281</v>
      </c>
    </row>
    <row r="300" spans="1:13" s="39" customFormat="1" ht="14" x14ac:dyDescent="0.3">
      <c r="A300" s="39" t="s">
        <v>2274</v>
      </c>
      <c r="B300" s="39" t="s">
        <v>2698</v>
      </c>
      <c r="C300" s="39" t="s">
        <v>2356</v>
      </c>
      <c r="E300" s="39" t="s">
        <v>2699</v>
      </c>
    </row>
    <row r="301" spans="1:13" s="31" customFormat="1" x14ac:dyDescent="0.35">
      <c r="A301" s="34" t="s">
        <v>2358</v>
      </c>
      <c r="B301" s="34" t="s">
        <v>375</v>
      </c>
      <c r="C301" s="30" t="s">
        <v>2700</v>
      </c>
      <c r="D301" s="31" t="s">
        <v>2281</v>
      </c>
      <c r="F301" s="34" t="s">
        <v>2360</v>
      </c>
      <c r="G301" s="34" t="s">
        <v>2361</v>
      </c>
      <c r="H301" s="34" t="s">
        <v>2362</v>
      </c>
      <c r="I301" s="34"/>
      <c r="J301" s="34"/>
      <c r="K301" s="34"/>
      <c r="L301" s="34"/>
    </row>
    <row r="302" spans="1:13" s="41" customFormat="1" x14ac:dyDescent="0.35">
      <c r="A302" s="39" t="s">
        <v>2302</v>
      </c>
      <c r="B302" s="39" t="s">
        <v>2698</v>
      </c>
      <c r="C302" s="39"/>
      <c r="E302" s="39"/>
      <c r="F302" s="39"/>
      <c r="G302" s="39"/>
      <c r="H302" s="39"/>
      <c r="I302" s="39"/>
      <c r="J302" s="39"/>
      <c r="K302" s="39"/>
      <c r="L302" s="40"/>
    </row>
    <row r="303" spans="1:13" s="41" customFormat="1" x14ac:dyDescent="0.35">
      <c r="A303" s="39" t="s">
        <v>2274</v>
      </c>
      <c r="B303" s="39" t="s">
        <v>2701</v>
      </c>
      <c r="C303" s="39" t="s">
        <v>2364</v>
      </c>
      <c r="E303" s="39" t="s">
        <v>2699</v>
      </c>
      <c r="F303" s="39"/>
      <c r="G303" s="39"/>
      <c r="H303" s="39"/>
      <c r="I303" s="39"/>
      <c r="J303" s="39"/>
      <c r="K303" s="39"/>
      <c r="L303" s="40"/>
    </row>
    <row r="304" spans="1:13" s="31" customFormat="1" x14ac:dyDescent="0.35">
      <c r="A304" s="34" t="s">
        <v>2365</v>
      </c>
      <c r="B304" s="34" t="s">
        <v>376</v>
      </c>
      <c r="C304" s="30" t="s">
        <v>2702</v>
      </c>
      <c r="D304" s="31" t="s">
        <v>2281</v>
      </c>
      <c r="E304" s="34"/>
      <c r="F304" s="34"/>
      <c r="G304" s="34"/>
      <c r="H304" s="34"/>
      <c r="I304" s="34"/>
      <c r="J304" s="34"/>
      <c r="K304" s="34"/>
      <c r="L304" s="42"/>
    </row>
    <row r="305" spans="1:13" s="34" customFormat="1" ht="14" x14ac:dyDescent="0.3">
      <c r="A305" s="43" t="s">
        <v>2367</v>
      </c>
      <c r="B305" s="34" t="s">
        <v>377</v>
      </c>
      <c r="C305" s="30" t="s">
        <v>2703</v>
      </c>
      <c r="D305" s="34" t="s">
        <v>2281</v>
      </c>
      <c r="E305" s="34" t="s">
        <v>2704</v>
      </c>
    </row>
    <row r="306" spans="1:13" s="34" customFormat="1" ht="14" x14ac:dyDescent="0.3">
      <c r="A306" s="43" t="s">
        <v>2278</v>
      </c>
      <c r="B306" s="34" t="s">
        <v>378</v>
      </c>
      <c r="C306" s="30" t="s">
        <v>2705</v>
      </c>
      <c r="D306" s="34" t="s">
        <v>2281</v>
      </c>
      <c r="E306" s="34" t="s">
        <v>2706</v>
      </c>
    </row>
    <row r="307" spans="1:13" s="31" customFormat="1" x14ac:dyDescent="0.35">
      <c r="A307" s="34" t="s">
        <v>2358</v>
      </c>
      <c r="B307" s="34" t="s">
        <v>379</v>
      </c>
      <c r="C307" s="30" t="s">
        <v>2707</v>
      </c>
      <c r="D307" s="31" t="s">
        <v>2281</v>
      </c>
      <c r="F307" s="34" t="s">
        <v>2373</v>
      </c>
      <c r="G307" s="34" t="s">
        <v>2374</v>
      </c>
      <c r="H307" s="34" t="s">
        <v>2375</v>
      </c>
      <c r="I307" s="34"/>
      <c r="J307" s="34"/>
      <c r="K307" s="34"/>
      <c r="L307" s="42"/>
    </row>
    <row r="308" spans="1:13" s="31" customFormat="1" x14ac:dyDescent="0.35">
      <c r="A308" s="34" t="s">
        <v>2358</v>
      </c>
      <c r="B308" s="34" t="s">
        <v>380</v>
      </c>
      <c r="C308" s="30" t="s">
        <v>2708</v>
      </c>
      <c r="D308" s="31" t="s">
        <v>2281</v>
      </c>
      <c r="F308" s="34" t="s">
        <v>2373</v>
      </c>
      <c r="G308" s="34" t="s">
        <v>2374</v>
      </c>
      <c r="H308" s="34" t="s">
        <v>2375</v>
      </c>
      <c r="I308" s="34"/>
      <c r="J308" s="34"/>
      <c r="K308" s="34"/>
      <c r="L308" s="42"/>
    </row>
    <row r="309" spans="1:13" s="31" customFormat="1" ht="16.399999999999999" customHeight="1" x14ac:dyDescent="0.35">
      <c r="A309" s="34" t="s">
        <v>2307</v>
      </c>
      <c r="B309" s="34" t="s">
        <v>381</v>
      </c>
      <c r="C309" s="34"/>
      <c r="D309" s="31" t="s">
        <v>2281</v>
      </c>
      <c r="E309" s="34"/>
      <c r="F309" s="34"/>
      <c r="G309" s="34"/>
      <c r="H309" s="34"/>
      <c r="I309" s="34"/>
      <c r="J309" s="34"/>
      <c r="K309" s="34"/>
      <c r="M309" s="42" t="s">
        <v>2709</v>
      </c>
    </row>
    <row r="310" spans="1:13" s="41" customFormat="1" x14ac:dyDescent="0.35">
      <c r="A310" s="39" t="s">
        <v>2302</v>
      </c>
      <c r="B310" s="39" t="s">
        <v>2701</v>
      </c>
      <c r="C310" s="39"/>
      <c r="E310" s="39"/>
      <c r="F310" s="39"/>
      <c r="G310" s="39"/>
      <c r="H310" s="39"/>
      <c r="I310" s="39"/>
      <c r="J310" s="39"/>
      <c r="K310" s="39"/>
      <c r="M310" s="40"/>
    </row>
    <row r="311" spans="1:13" s="38" customFormat="1" ht="14" x14ac:dyDescent="0.3">
      <c r="A311" s="38" t="s">
        <v>2302</v>
      </c>
      <c r="B311" s="38" t="s">
        <v>2693</v>
      </c>
    </row>
    <row r="312" spans="1:13" s="38" customFormat="1" ht="14" x14ac:dyDescent="0.3">
      <c r="A312" s="38" t="s">
        <v>2274</v>
      </c>
      <c r="B312" s="38" t="s">
        <v>2710</v>
      </c>
      <c r="C312" s="38" t="s">
        <v>2711</v>
      </c>
      <c r="E312" s="38" t="s">
        <v>2712</v>
      </c>
    </row>
    <row r="313" spans="1:13" s="34" customFormat="1" ht="14" x14ac:dyDescent="0.3">
      <c r="A313" s="34" t="s">
        <v>2271</v>
      </c>
      <c r="B313" s="34" t="s">
        <v>382</v>
      </c>
      <c r="C313" s="34" t="s">
        <v>2713</v>
      </c>
    </row>
    <row r="314" spans="1:13" s="34" customFormat="1" ht="14" x14ac:dyDescent="0.3">
      <c r="A314" s="34" t="s">
        <v>2353</v>
      </c>
      <c r="B314" s="34" t="s">
        <v>383</v>
      </c>
      <c r="C314" s="30" t="s">
        <v>2714</v>
      </c>
      <c r="D314" s="34" t="s">
        <v>2281</v>
      </c>
    </row>
    <row r="315" spans="1:13" s="39" customFormat="1" ht="14" x14ac:dyDescent="0.3">
      <c r="A315" s="39" t="s">
        <v>2274</v>
      </c>
      <c r="B315" s="39" t="s">
        <v>2715</v>
      </c>
      <c r="C315" s="39" t="s">
        <v>2356</v>
      </c>
      <c r="E315" s="39" t="s">
        <v>2716</v>
      </c>
    </row>
    <row r="316" spans="1:13" s="31" customFormat="1" x14ac:dyDescent="0.35">
      <c r="A316" s="34" t="s">
        <v>2717</v>
      </c>
      <c r="B316" s="34" t="s">
        <v>384</v>
      </c>
      <c r="C316" s="30" t="s">
        <v>2718</v>
      </c>
      <c r="D316" s="31" t="s">
        <v>2281</v>
      </c>
      <c r="F316" s="34"/>
      <c r="G316" s="34"/>
      <c r="H316" s="34"/>
      <c r="I316" s="34"/>
      <c r="J316" s="34"/>
      <c r="K316" s="34"/>
      <c r="M316" s="34"/>
    </row>
    <row r="317" spans="1:13" s="31" customFormat="1" x14ac:dyDescent="0.35">
      <c r="A317" s="34" t="s">
        <v>2358</v>
      </c>
      <c r="B317" s="34" t="s">
        <v>388</v>
      </c>
      <c r="C317" s="30" t="s">
        <v>2719</v>
      </c>
      <c r="D317" s="31" t="s">
        <v>2281</v>
      </c>
      <c r="E317" s="31" t="s">
        <v>2720</v>
      </c>
      <c r="F317" s="34" t="s">
        <v>2360</v>
      </c>
      <c r="G317" s="34" t="s">
        <v>2361</v>
      </c>
      <c r="H317" s="34" t="s">
        <v>2362</v>
      </c>
      <c r="I317" s="34"/>
      <c r="J317" s="34"/>
      <c r="K317" s="34"/>
      <c r="M317" s="34"/>
    </row>
    <row r="318" spans="1:13" s="31" customFormat="1" x14ac:dyDescent="0.35">
      <c r="A318" s="34" t="s">
        <v>2358</v>
      </c>
      <c r="B318" s="34" t="s">
        <v>389</v>
      </c>
      <c r="C318" s="30" t="s">
        <v>2721</v>
      </c>
      <c r="D318" s="31" t="s">
        <v>2281</v>
      </c>
      <c r="E318" s="31" t="s">
        <v>2722</v>
      </c>
      <c r="F318" s="34" t="s">
        <v>2360</v>
      </c>
      <c r="G318" s="34" t="s">
        <v>2361</v>
      </c>
      <c r="H318" s="34" t="s">
        <v>2362</v>
      </c>
      <c r="I318" s="34"/>
      <c r="J318" s="34"/>
      <c r="K318" s="34"/>
      <c r="M318" s="34"/>
    </row>
    <row r="319" spans="1:13" s="31" customFormat="1" x14ac:dyDescent="0.35">
      <c r="A319" s="34" t="s">
        <v>2358</v>
      </c>
      <c r="B319" s="34" t="s">
        <v>390</v>
      </c>
      <c r="C319" s="30" t="s">
        <v>2723</v>
      </c>
      <c r="D319" s="31" t="s">
        <v>2281</v>
      </c>
      <c r="E319" s="31" t="s">
        <v>2724</v>
      </c>
      <c r="F319" s="34" t="s">
        <v>2360</v>
      </c>
      <c r="G319" s="34" t="s">
        <v>2361</v>
      </c>
      <c r="H319" s="34" t="s">
        <v>2362</v>
      </c>
      <c r="I319" s="34"/>
      <c r="J319" s="34"/>
      <c r="K319" s="34"/>
      <c r="M319" s="34"/>
    </row>
    <row r="320" spans="1:13" s="41" customFormat="1" x14ac:dyDescent="0.35">
      <c r="A320" s="39" t="s">
        <v>2302</v>
      </c>
      <c r="B320" s="39" t="s">
        <v>2715</v>
      </c>
      <c r="C320" s="39"/>
      <c r="E320" s="39"/>
      <c r="F320" s="39"/>
      <c r="G320" s="39"/>
      <c r="H320" s="39"/>
      <c r="I320" s="39"/>
      <c r="J320" s="39"/>
      <c r="K320" s="39"/>
      <c r="M320" s="40"/>
    </row>
    <row r="321" spans="1:13" s="41" customFormat="1" x14ac:dyDescent="0.35">
      <c r="A321" s="39" t="s">
        <v>2274</v>
      </c>
      <c r="B321" s="39" t="s">
        <v>2725</v>
      </c>
      <c r="C321" s="39" t="s">
        <v>2364</v>
      </c>
      <c r="E321" s="39" t="s">
        <v>2716</v>
      </c>
      <c r="F321" s="39"/>
      <c r="G321" s="39"/>
      <c r="H321" s="39"/>
      <c r="I321" s="39"/>
      <c r="J321" s="39"/>
      <c r="K321" s="39"/>
      <c r="M321" s="40"/>
    </row>
    <row r="322" spans="1:13" s="31" customFormat="1" x14ac:dyDescent="0.35">
      <c r="A322" s="34" t="s">
        <v>2365</v>
      </c>
      <c r="B322" s="34" t="s">
        <v>391</v>
      </c>
      <c r="C322" s="30" t="s">
        <v>2726</v>
      </c>
      <c r="D322" s="31" t="s">
        <v>2281</v>
      </c>
      <c r="E322" s="34"/>
      <c r="F322" s="34"/>
      <c r="G322" s="34"/>
      <c r="H322" s="34"/>
      <c r="I322" s="34"/>
      <c r="J322" s="34"/>
      <c r="K322" s="34"/>
      <c r="M322" s="42"/>
    </row>
    <row r="323" spans="1:13" s="34" customFormat="1" ht="14" x14ac:dyDescent="0.3">
      <c r="A323" s="43" t="s">
        <v>2367</v>
      </c>
      <c r="B323" s="34" t="s">
        <v>392</v>
      </c>
      <c r="C323" s="30" t="s">
        <v>2727</v>
      </c>
      <c r="D323" s="34" t="s">
        <v>2281</v>
      </c>
      <c r="E323" s="34" t="s">
        <v>2728</v>
      </c>
    </row>
    <row r="324" spans="1:13" s="34" customFormat="1" ht="14" x14ac:dyDescent="0.3">
      <c r="A324" s="43" t="s">
        <v>2278</v>
      </c>
      <c r="B324" s="34" t="s">
        <v>393</v>
      </c>
      <c r="C324" s="30" t="s">
        <v>2729</v>
      </c>
      <c r="D324" s="34" t="s">
        <v>2281</v>
      </c>
      <c r="E324" s="34" t="s">
        <v>2730</v>
      </c>
    </row>
    <row r="325" spans="1:13" s="31" customFormat="1" x14ac:dyDescent="0.35">
      <c r="A325" s="34" t="s">
        <v>2358</v>
      </c>
      <c r="B325" s="34" t="s">
        <v>394</v>
      </c>
      <c r="C325" s="30" t="s">
        <v>2731</v>
      </c>
      <c r="D325" s="31" t="s">
        <v>2281</v>
      </c>
      <c r="F325" s="34" t="s">
        <v>2373</v>
      </c>
      <c r="G325" s="34" t="s">
        <v>2374</v>
      </c>
      <c r="H325" s="34" t="s">
        <v>2375</v>
      </c>
      <c r="I325" s="34"/>
      <c r="J325" s="34"/>
      <c r="K325" s="34"/>
      <c r="M325" s="42"/>
    </row>
    <row r="326" spans="1:13" s="31" customFormat="1" x14ac:dyDescent="0.35">
      <c r="A326" s="34" t="s">
        <v>2358</v>
      </c>
      <c r="B326" s="34" t="s">
        <v>395</v>
      </c>
      <c r="C326" s="30" t="s">
        <v>2732</v>
      </c>
      <c r="D326" s="31" t="s">
        <v>2281</v>
      </c>
      <c r="F326" s="34" t="s">
        <v>2373</v>
      </c>
      <c r="G326" s="34" t="s">
        <v>2374</v>
      </c>
      <c r="H326" s="34" t="s">
        <v>2375</v>
      </c>
      <c r="I326" s="34"/>
      <c r="J326" s="34"/>
      <c r="K326" s="34"/>
      <c r="M326" s="42"/>
    </row>
    <row r="327" spans="1:13" s="31" customFormat="1" ht="16.399999999999999" customHeight="1" x14ac:dyDescent="0.35">
      <c r="A327" s="34" t="s">
        <v>2307</v>
      </c>
      <c r="B327" s="34" t="s">
        <v>396</v>
      </c>
      <c r="C327" s="34"/>
      <c r="D327" s="31" t="s">
        <v>2281</v>
      </c>
      <c r="E327" s="34"/>
      <c r="F327" s="34"/>
      <c r="G327" s="34"/>
      <c r="H327" s="34"/>
      <c r="I327" s="34"/>
      <c r="J327" s="34"/>
      <c r="K327" s="34"/>
      <c r="M327" s="42" t="s">
        <v>2733</v>
      </c>
    </row>
    <row r="328" spans="1:13" s="41" customFormat="1" x14ac:dyDescent="0.35">
      <c r="A328" s="39" t="s">
        <v>2302</v>
      </c>
      <c r="B328" s="39" t="s">
        <v>2725</v>
      </c>
      <c r="C328" s="39"/>
      <c r="E328" s="39"/>
      <c r="F328" s="39"/>
      <c r="G328" s="39"/>
      <c r="H328" s="39"/>
      <c r="I328" s="39"/>
      <c r="J328" s="39"/>
      <c r="K328" s="39"/>
      <c r="L328" s="40"/>
    </row>
    <row r="329" spans="1:13" s="38" customFormat="1" ht="14" x14ac:dyDescent="0.3">
      <c r="A329" s="38" t="s">
        <v>2302</v>
      </c>
      <c r="B329" s="38" t="s">
        <v>2710</v>
      </c>
    </row>
    <row r="330" spans="1:13" s="38" customFormat="1" ht="14" x14ac:dyDescent="0.3">
      <c r="A330" s="38" t="s">
        <v>2274</v>
      </c>
      <c r="B330" s="38" t="s">
        <v>2734</v>
      </c>
      <c r="C330" s="38" t="s">
        <v>2735</v>
      </c>
      <c r="E330" s="38" t="s">
        <v>2736</v>
      </c>
    </row>
    <row r="331" spans="1:13" s="34" customFormat="1" ht="14" x14ac:dyDescent="0.3">
      <c r="A331" s="34" t="s">
        <v>2271</v>
      </c>
      <c r="B331" s="34" t="s">
        <v>397</v>
      </c>
      <c r="C331" s="34" t="s">
        <v>2737</v>
      </c>
    </row>
    <row r="332" spans="1:13" s="34" customFormat="1" ht="14" x14ac:dyDescent="0.3">
      <c r="A332" s="34" t="s">
        <v>2353</v>
      </c>
      <c r="B332" s="34" t="s">
        <v>398</v>
      </c>
      <c r="C332" s="30" t="s">
        <v>2738</v>
      </c>
      <c r="D332" s="34" t="s">
        <v>2281</v>
      </c>
    </row>
    <row r="333" spans="1:13" s="39" customFormat="1" ht="14" x14ac:dyDescent="0.3">
      <c r="A333" s="39" t="s">
        <v>2274</v>
      </c>
      <c r="B333" s="39" t="s">
        <v>2739</v>
      </c>
      <c r="C333" s="39" t="s">
        <v>2356</v>
      </c>
      <c r="E333" s="39" t="s">
        <v>2740</v>
      </c>
    </row>
    <row r="334" spans="1:13" s="31" customFormat="1" x14ac:dyDescent="0.35">
      <c r="A334" s="34" t="s">
        <v>2358</v>
      </c>
      <c r="B334" s="34" t="s">
        <v>399</v>
      </c>
      <c r="C334" s="30" t="s">
        <v>2741</v>
      </c>
      <c r="D334" s="34" t="s">
        <v>2281</v>
      </c>
      <c r="F334" s="34" t="s">
        <v>2360</v>
      </c>
      <c r="G334" s="34" t="s">
        <v>2361</v>
      </c>
      <c r="H334" s="34" t="s">
        <v>2362</v>
      </c>
      <c r="I334" s="34"/>
      <c r="J334" s="34"/>
      <c r="K334" s="34"/>
      <c r="M334" s="34"/>
    </row>
    <row r="335" spans="1:13" s="41" customFormat="1" x14ac:dyDescent="0.35">
      <c r="A335" s="39" t="s">
        <v>2302</v>
      </c>
      <c r="B335" s="39" t="s">
        <v>2739</v>
      </c>
      <c r="C335" s="39"/>
      <c r="E335" s="39"/>
      <c r="F335" s="39"/>
      <c r="G335" s="39"/>
      <c r="H335" s="39"/>
      <c r="I335" s="39"/>
      <c r="J335" s="39"/>
      <c r="K335" s="39"/>
      <c r="M335" s="40"/>
    </row>
    <row r="336" spans="1:13" s="41" customFormat="1" x14ac:dyDescent="0.35">
      <c r="A336" s="39" t="s">
        <v>2274</v>
      </c>
      <c r="B336" s="39" t="s">
        <v>2742</v>
      </c>
      <c r="C336" s="39" t="s">
        <v>2364</v>
      </c>
      <c r="E336" s="39" t="s">
        <v>2740</v>
      </c>
      <c r="F336" s="39"/>
      <c r="G336" s="39"/>
      <c r="H336" s="39"/>
      <c r="I336" s="39"/>
      <c r="J336" s="39"/>
      <c r="K336" s="39"/>
      <c r="M336" s="40"/>
    </row>
    <row r="337" spans="1:13" s="31" customFormat="1" x14ac:dyDescent="0.35">
      <c r="A337" s="34" t="s">
        <v>2365</v>
      </c>
      <c r="B337" s="34" t="s">
        <v>400</v>
      </c>
      <c r="C337" s="30" t="s">
        <v>2743</v>
      </c>
      <c r="D337" s="34" t="s">
        <v>2281</v>
      </c>
      <c r="F337" s="34"/>
      <c r="G337" s="34"/>
      <c r="H337" s="34"/>
      <c r="I337" s="34"/>
      <c r="J337" s="34"/>
      <c r="K337" s="34"/>
      <c r="M337" s="42"/>
    </row>
    <row r="338" spans="1:13" s="34" customFormat="1" ht="14" x14ac:dyDescent="0.3">
      <c r="A338" s="43" t="s">
        <v>2367</v>
      </c>
      <c r="B338" s="34" t="s">
        <v>401</v>
      </c>
      <c r="C338" s="30" t="s">
        <v>2744</v>
      </c>
      <c r="D338" s="34" t="s">
        <v>2281</v>
      </c>
      <c r="E338" s="34" t="s">
        <v>2745</v>
      </c>
    </row>
    <row r="339" spans="1:13" s="34" customFormat="1" ht="14" x14ac:dyDescent="0.3">
      <c r="A339" s="43" t="s">
        <v>2278</v>
      </c>
      <c r="B339" s="34" t="s">
        <v>402</v>
      </c>
      <c r="C339" s="30" t="s">
        <v>2746</v>
      </c>
      <c r="D339" s="34" t="s">
        <v>2281</v>
      </c>
      <c r="E339" s="34" t="s">
        <v>2747</v>
      </c>
    </row>
    <row r="340" spans="1:13" s="31" customFormat="1" x14ac:dyDescent="0.35">
      <c r="A340" s="34" t="s">
        <v>2358</v>
      </c>
      <c r="B340" s="34" t="s">
        <v>403</v>
      </c>
      <c r="C340" s="30" t="s">
        <v>2748</v>
      </c>
      <c r="D340" s="34" t="s">
        <v>2281</v>
      </c>
      <c r="F340" s="34" t="s">
        <v>2373</v>
      </c>
      <c r="G340" s="34" t="s">
        <v>2374</v>
      </c>
      <c r="H340" s="34" t="s">
        <v>2375</v>
      </c>
      <c r="I340" s="34"/>
      <c r="J340" s="34"/>
      <c r="K340" s="34"/>
      <c r="M340" s="42"/>
    </row>
    <row r="341" spans="1:13" s="31" customFormat="1" x14ac:dyDescent="0.35">
      <c r="A341" s="34" t="s">
        <v>2358</v>
      </c>
      <c r="B341" s="34" t="s">
        <v>404</v>
      </c>
      <c r="C341" s="30" t="s">
        <v>2749</v>
      </c>
      <c r="D341" s="34" t="s">
        <v>2281</v>
      </c>
      <c r="F341" s="34" t="s">
        <v>2373</v>
      </c>
      <c r="G341" s="34" t="s">
        <v>2374</v>
      </c>
      <c r="H341" s="34" t="s">
        <v>2375</v>
      </c>
      <c r="I341" s="34"/>
      <c r="J341" s="34"/>
      <c r="K341" s="34"/>
      <c r="M341" s="42"/>
    </row>
    <row r="342" spans="1:13" s="31" customFormat="1" ht="16.399999999999999" customHeight="1" x14ac:dyDescent="0.35">
      <c r="A342" s="34" t="s">
        <v>2307</v>
      </c>
      <c r="B342" s="34" t="s">
        <v>405</v>
      </c>
      <c r="C342" s="34"/>
      <c r="D342" s="31" t="s">
        <v>2281</v>
      </c>
      <c r="E342" s="34"/>
      <c r="F342" s="34"/>
      <c r="G342" s="34"/>
      <c r="H342" s="34"/>
      <c r="I342" s="34"/>
      <c r="J342" s="34"/>
      <c r="K342" s="34"/>
      <c r="M342" s="42" t="s">
        <v>2750</v>
      </c>
    </row>
    <row r="343" spans="1:13" s="41" customFormat="1" x14ac:dyDescent="0.35">
      <c r="A343" s="39" t="s">
        <v>2302</v>
      </c>
      <c r="B343" s="39" t="s">
        <v>2742</v>
      </c>
      <c r="C343" s="39"/>
      <c r="E343" s="39"/>
      <c r="F343" s="39"/>
      <c r="G343" s="39"/>
      <c r="H343" s="39"/>
      <c r="I343" s="39"/>
      <c r="J343" s="39"/>
      <c r="K343" s="39"/>
      <c r="L343" s="40"/>
    </row>
    <row r="344" spans="1:13" s="38" customFormat="1" ht="14" x14ac:dyDescent="0.3">
      <c r="A344" s="38" t="s">
        <v>2302</v>
      </c>
      <c r="B344" s="38" t="s">
        <v>2734</v>
      </c>
    </row>
    <row r="345" spans="1:13" s="38" customFormat="1" ht="14" x14ac:dyDescent="0.3">
      <c r="A345" s="38" t="s">
        <v>2274</v>
      </c>
      <c r="B345" s="38" t="s">
        <v>2751</v>
      </c>
      <c r="C345" s="38" t="s">
        <v>2752</v>
      </c>
      <c r="E345" s="38" t="s">
        <v>2753</v>
      </c>
    </row>
    <row r="346" spans="1:13" s="34" customFormat="1" ht="14" x14ac:dyDescent="0.3">
      <c r="A346" s="34" t="s">
        <v>2271</v>
      </c>
      <c r="B346" s="34" t="s">
        <v>406</v>
      </c>
      <c r="C346" s="34" t="s">
        <v>2754</v>
      </c>
    </row>
    <row r="347" spans="1:13" s="34" customFormat="1" ht="14" x14ac:dyDescent="0.3">
      <c r="A347" s="34" t="s">
        <v>2353</v>
      </c>
      <c r="B347" s="34" t="s">
        <v>407</v>
      </c>
      <c r="C347" s="30" t="s">
        <v>2755</v>
      </c>
      <c r="D347" s="34" t="s">
        <v>2281</v>
      </c>
    </row>
    <row r="348" spans="1:13" s="39" customFormat="1" ht="14" x14ac:dyDescent="0.3">
      <c r="A348" s="39" t="s">
        <v>2274</v>
      </c>
      <c r="B348" s="39" t="s">
        <v>2756</v>
      </c>
      <c r="C348" s="39" t="s">
        <v>2356</v>
      </c>
      <c r="E348" s="39" t="s">
        <v>2757</v>
      </c>
    </row>
    <row r="349" spans="1:13" s="31" customFormat="1" x14ac:dyDescent="0.35">
      <c r="A349" s="34" t="s">
        <v>2358</v>
      </c>
      <c r="B349" s="34" t="s">
        <v>408</v>
      </c>
      <c r="C349" s="30" t="s">
        <v>2758</v>
      </c>
      <c r="D349" s="31" t="s">
        <v>2281</v>
      </c>
      <c r="E349" s="34"/>
      <c r="F349" s="34" t="s">
        <v>2360</v>
      </c>
      <c r="G349" s="34" t="s">
        <v>2361</v>
      </c>
      <c r="H349" s="34" t="s">
        <v>2362</v>
      </c>
      <c r="I349" s="34"/>
      <c r="J349" s="34"/>
      <c r="K349" s="34"/>
      <c r="L349" s="34"/>
    </row>
    <row r="350" spans="1:13" s="41" customFormat="1" x14ac:dyDescent="0.35">
      <c r="A350" s="39" t="s">
        <v>2302</v>
      </c>
      <c r="B350" s="39" t="s">
        <v>2756</v>
      </c>
      <c r="C350" s="39"/>
      <c r="E350" s="39"/>
      <c r="F350" s="39"/>
      <c r="G350" s="39"/>
      <c r="H350" s="39"/>
      <c r="I350" s="39"/>
      <c r="J350" s="39"/>
      <c r="K350" s="39"/>
      <c r="L350" s="40"/>
    </row>
    <row r="351" spans="1:13" s="41" customFormat="1" x14ac:dyDescent="0.35">
      <c r="A351" s="39" t="s">
        <v>2274</v>
      </c>
      <c r="B351" s="39" t="s">
        <v>2759</v>
      </c>
      <c r="C351" s="39" t="s">
        <v>2364</v>
      </c>
      <c r="E351" s="39" t="s">
        <v>2757</v>
      </c>
      <c r="F351" s="39"/>
      <c r="G351" s="39"/>
      <c r="H351" s="39"/>
      <c r="I351" s="39"/>
      <c r="J351" s="39"/>
      <c r="K351" s="39"/>
      <c r="L351" s="40"/>
    </row>
    <row r="352" spans="1:13" s="31" customFormat="1" x14ac:dyDescent="0.35">
      <c r="A352" s="34" t="s">
        <v>2365</v>
      </c>
      <c r="B352" s="34" t="s">
        <v>409</v>
      </c>
      <c r="C352" s="30" t="s">
        <v>2760</v>
      </c>
      <c r="D352" s="31" t="s">
        <v>2281</v>
      </c>
      <c r="E352" s="34"/>
      <c r="F352" s="34"/>
      <c r="G352" s="34"/>
      <c r="H352" s="34"/>
      <c r="I352" s="34"/>
      <c r="J352" s="34"/>
      <c r="K352" s="34"/>
      <c r="L352" s="42"/>
    </row>
    <row r="353" spans="1:13" s="34" customFormat="1" ht="14" x14ac:dyDescent="0.3">
      <c r="A353" s="43" t="s">
        <v>2367</v>
      </c>
      <c r="B353" s="34" t="s">
        <v>410</v>
      </c>
      <c r="C353" s="30" t="s">
        <v>2761</v>
      </c>
      <c r="D353" s="34" t="s">
        <v>2281</v>
      </c>
      <c r="E353" s="34" t="s">
        <v>2762</v>
      </c>
    </row>
    <row r="354" spans="1:13" s="34" customFormat="1" ht="14" x14ac:dyDescent="0.3">
      <c r="A354" s="43" t="s">
        <v>2278</v>
      </c>
      <c r="B354" s="34" t="s">
        <v>411</v>
      </c>
      <c r="C354" s="30" t="s">
        <v>2763</v>
      </c>
      <c r="D354" s="34" t="s">
        <v>2281</v>
      </c>
      <c r="E354" s="34" t="s">
        <v>2764</v>
      </c>
    </row>
    <row r="355" spans="1:13" s="31" customFormat="1" x14ac:dyDescent="0.35">
      <c r="A355" s="34" t="s">
        <v>2358</v>
      </c>
      <c r="B355" s="34" t="s">
        <v>412</v>
      </c>
      <c r="C355" s="30" t="s">
        <v>2765</v>
      </c>
      <c r="D355" s="31" t="s">
        <v>2281</v>
      </c>
      <c r="F355" s="34" t="s">
        <v>2373</v>
      </c>
      <c r="G355" s="34" t="s">
        <v>2374</v>
      </c>
      <c r="H355" s="34" t="s">
        <v>2375</v>
      </c>
      <c r="I355" s="34"/>
      <c r="J355" s="34"/>
      <c r="K355" s="34"/>
      <c r="L355" s="42"/>
    </row>
    <row r="356" spans="1:13" s="31" customFormat="1" x14ac:dyDescent="0.35">
      <c r="A356" s="34" t="s">
        <v>2358</v>
      </c>
      <c r="B356" s="34" t="s">
        <v>413</v>
      </c>
      <c r="C356" s="30" t="s">
        <v>2766</v>
      </c>
      <c r="D356" s="31" t="s">
        <v>2281</v>
      </c>
      <c r="F356" s="34" t="s">
        <v>2373</v>
      </c>
      <c r="G356" s="34" t="s">
        <v>2374</v>
      </c>
      <c r="H356" s="34" t="s">
        <v>2375</v>
      </c>
      <c r="I356" s="34"/>
      <c r="J356" s="34"/>
      <c r="K356" s="34"/>
      <c r="L356" s="42"/>
    </row>
    <row r="357" spans="1:13" s="31" customFormat="1" ht="16.399999999999999" customHeight="1" x14ac:dyDescent="0.35">
      <c r="A357" s="34" t="s">
        <v>2307</v>
      </c>
      <c r="B357" s="34" t="s">
        <v>414</v>
      </c>
      <c r="C357" s="34"/>
      <c r="D357" s="31" t="s">
        <v>2281</v>
      </c>
      <c r="E357" s="34"/>
      <c r="F357" s="34"/>
      <c r="G357" s="34"/>
      <c r="H357" s="34"/>
      <c r="I357" s="34"/>
      <c r="J357" s="34"/>
      <c r="K357" s="34"/>
      <c r="M357" s="42" t="s">
        <v>2767</v>
      </c>
    </row>
    <row r="358" spans="1:13" s="41" customFormat="1" x14ac:dyDescent="0.35">
      <c r="A358" s="39" t="s">
        <v>2302</v>
      </c>
      <c r="B358" s="39" t="s">
        <v>2759</v>
      </c>
      <c r="C358" s="39"/>
      <c r="E358" s="39"/>
      <c r="F358" s="39"/>
      <c r="G358" s="39"/>
      <c r="H358" s="39"/>
      <c r="I358" s="39"/>
      <c r="J358" s="39"/>
      <c r="K358" s="39"/>
      <c r="L358" s="40"/>
    </row>
    <row r="359" spans="1:13" s="38" customFormat="1" ht="14" x14ac:dyDescent="0.3">
      <c r="A359" s="38" t="s">
        <v>2302</v>
      </c>
      <c r="B359" s="38" t="s">
        <v>2751</v>
      </c>
    </row>
    <row r="360" spans="1:13" s="38" customFormat="1" ht="14" x14ac:dyDescent="0.3">
      <c r="A360" s="38" t="s">
        <v>2274</v>
      </c>
      <c r="B360" s="38" t="s">
        <v>2768</v>
      </c>
      <c r="C360" s="38" t="s">
        <v>2769</v>
      </c>
      <c r="E360" s="38" t="s">
        <v>2770</v>
      </c>
    </row>
    <row r="361" spans="1:13" s="34" customFormat="1" ht="14" x14ac:dyDescent="0.3">
      <c r="A361" s="34" t="s">
        <v>2271</v>
      </c>
      <c r="B361" s="34" t="s">
        <v>415</v>
      </c>
      <c r="C361" s="34" t="s">
        <v>2771</v>
      </c>
    </row>
    <row r="362" spans="1:13" s="34" customFormat="1" ht="14" x14ac:dyDescent="0.3">
      <c r="A362" s="34" t="s">
        <v>2353</v>
      </c>
      <c r="B362" s="34" t="s">
        <v>416</v>
      </c>
      <c r="C362" s="30" t="s">
        <v>2772</v>
      </c>
      <c r="D362" s="34" t="s">
        <v>2281</v>
      </c>
    </row>
    <row r="363" spans="1:13" s="39" customFormat="1" ht="14" x14ac:dyDescent="0.3">
      <c r="A363" s="39" t="s">
        <v>2274</v>
      </c>
      <c r="B363" s="39" t="s">
        <v>2773</v>
      </c>
      <c r="C363" s="39" t="s">
        <v>2356</v>
      </c>
      <c r="E363" s="39" t="s">
        <v>2774</v>
      </c>
    </row>
    <row r="364" spans="1:13" s="31" customFormat="1" ht="15.75" customHeight="1" x14ac:dyDescent="0.35">
      <c r="A364" s="34" t="s">
        <v>2358</v>
      </c>
      <c r="B364" s="34" t="s">
        <v>417</v>
      </c>
      <c r="C364" s="30" t="s">
        <v>2775</v>
      </c>
      <c r="D364" s="31" t="s">
        <v>2281</v>
      </c>
      <c r="E364" s="34"/>
      <c r="F364" s="34" t="s">
        <v>2360</v>
      </c>
      <c r="G364" s="34" t="s">
        <v>2361</v>
      </c>
      <c r="H364" s="34" t="s">
        <v>2362</v>
      </c>
      <c r="I364" s="34"/>
      <c r="J364" s="34"/>
      <c r="K364" s="34"/>
      <c r="L364" s="34"/>
    </row>
    <row r="365" spans="1:13" s="41" customFormat="1" x14ac:dyDescent="0.35">
      <c r="A365" s="39" t="s">
        <v>2302</v>
      </c>
      <c r="B365" s="39" t="s">
        <v>2773</v>
      </c>
      <c r="C365" s="39"/>
      <c r="E365" s="39"/>
      <c r="F365" s="39"/>
      <c r="G365" s="39"/>
      <c r="H365" s="39"/>
      <c r="I365" s="39"/>
      <c r="J365" s="39"/>
      <c r="K365" s="39"/>
      <c r="L365" s="40"/>
    </row>
    <row r="366" spans="1:13" s="41" customFormat="1" x14ac:dyDescent="0.35">
      <c r="A366" s="39" t="s">
        <v>2274</v>
      </c>
      <c r="B366" s="39" t="s">
        <v>2776</v>
      </c>
      <c r="C366" s="39" t="s">
        <v>2364</v>
      </c>
      <c r="E366" s="39" t="s">
        <v>2774</v>
      </c>
      <c r="F366" s="39"/>
      <c r="G366" s="39"/>
      <c r="H366" s="39"/>
      <c r="I366" s="39"/>
      <c r="J366" s="39"/>
      <c r="K366" s="39"/>
      <c r="L366" s="40"/>
    </row>
    <row r="367" spans="1:13" s="31" customFormat="1" x14ac:dyDescent="0.35">
      <c r="A367" s="34" t="s">
        <v>2365</v>
      </c>
      <c r="B367" s="34" t="s">
        <v>418</v>
      </c>
      <c r="C367" s="30" t="s">
        <v>2777</v>
      </c>
      <c r="D367" s="31" t="s">
        <v>2281</v>
      </c>
      <c r="E367" s="34"/>
      <c r="F367" s="34"/>
      <c r="G367" s="34"/>
      <c r="H367" s="34"/>
      <c r="I367" s="34"/>
      <c r="J367" s="34"/>
      <c r="K367" s="34"/>
      <c r="L367" s="42"/>
    </row>
    <row r="368" spans="1:13" s="34" customFormat="1" ht="14" x14ac:dyDescent="0.3">
      <c r="A368" s="43" t="s">
        <v>2367</v>
      </c>
      <c r="B368" s="34" t="s">
        <v>419</v>
      </c>
      <c r="C368" s="30" t="s">
        <v>2778</v>
      </c>
      <c r="D368" s="34" t="s">
        <v>2281</v>
      </c>
      <c r="E368" s="34" t="s">
        <v>2779</v>
      </c>
    </row>
    <row r="369" spans="1:13" s="34" customFormat="1" ht="14" x14ac:dyDescent="0.3">
      <c r="A369" s="43" t="s">
        <v>2278</v>
      </c>
      <c r="B369" s="34" t="s">
        <v>420</v>
      </c>
      <c r="C369" s="30" t="s">
        <v>2780</v>
      </c>
      <c r="D369" s="34" t="s">
        <v>2281</v>
      </c>
      <c r="E369" s="34" t="s">
        <v>2781</v>
      </c>
    </row>
    <row r="370" spans="1:13" s="31" customFormat="1" x14ac:dyDescent="0.35">
      <c r="A370" s="34" t="s">
        <v>2358</v>
      </c>
      <c r="B370" s="34" t="s">
        <v>421</v>
      </c>
      <c r="C370" s="30" t="s">
        <v>2782</v>
      </c>
      <c r="D370" s="31" t="s">
        <v>2281</v>
      </c>
      <c r="F370" s="34" t="s">
        <v>2373</v>
      </c>
      <c r="G370" s="34" t="s">
        <v>2374</v>
      </c>
      <c r="H370" s="34" t="s">
        <v>2375</v>
      </c>
      <c r="I370" s="34"/>
      <c r="J370" s="34"/>
      <c r="K370" s="34"/>
      <c r="L370" s="42"/>
    </row>
    <row r="371" spans="1:13" s="31" customFormat="1" x14ac:dyDescent="0.35">
      <c r="A371" s="34" t="s">
        <v>2358</v>
      </c>
      <c r="B371" s="34" t="s">
        <v>422</v>
      </c>
      <c r="C371" s="30" t="s">
        <v>2783</v>
      </c>
      <c r="D371" s="31" t="s">
        <v>2281</v>
      </c>
      <c r="F371" s="34" t="s">
        <v>2373</v>
      </c>
      <c r="G371" s="34" t="s">
        <v>2374</v>
      </c>
      <c r="H371" s="34" t="s">
        <v>2375</v>
      </c>
      <c r="I371" s="34"/>
      <c r="J371" s="34"/>
      <c r="K371" s="34"/>
      <c r="L371" s="42"/>
    </row>
    <row r="372" spans="1:13" s="31" customFormat="1" ht="16.399999999999999" customHeight="1" x14ac:dyDescent="0.35">
      <c r="A372" s="34" t="s">
        <v>2307</v>
      </c>
      <c r="B372" s="34" t="s">
        <v>423</v>
      </c>
      <c r="C372" s="34"/>
      <c r="D372" s="31" t="s">
        <v>2281</v>
      </c>
      <c r="E372" s="34"/>
      <c r="F372" s="34"/>
      <c r="G372" s="34"/>
      <c r="H372" s="34"/>
      <c r="I372" s="34"/>
      <c r="J372" s="34"/>
      <c r="K372" s="34"/>
      <c r="M372" s="42" t="s">
        <v>2784</v>
      </c>
    </row>
    <row r="373" spans="1:13" s="41" customFormat="1" x14ac:dyDescent="0.35">
      <c r="A373" s="39" t="s">
        <v>2302</v>
      </c>
      <c r="B373" s="39" t="s">
        <v>2776</v>
      </c>
      <c r="C373" s="39"/>
      <c r="E373" s="39"/>
      <c r="F373" s="39"/>
      <c r="G373" s="39"/>
      <c r="H373" s="39"/>
      <c r="I373" s="39"/>
      <c r="J373" s="39"/>
      <c r="K373" s="39"/>
      <c r="L373" s="40"/>
    </row>
    <row r="374" spans="1:13" s="38" customFormat="1" ht="14" x14ac:dyDescent="0.3">
      <c r="A374" s="38" t="s">
        <v>2302</v>
      </c>
      <c r="B374" s="38" t="s">
        <v>2768</v>
      </c>
    </row>
    <row r="375" spans="1:13" s="38" customFormat="1" ht="14" x14ac:dyDescent="0.3">
      <c r="A375" s="38" t="s">
        <v>2274</v>
      </c>
      <c r="B375" s="38" t="s">
        <v>2785</v>
      </c>
      <c r="C375" s="38" t="s">
        <v>2786</v>
      </c>
      <c r="E375" s="38" t="s">
        <v>2787</v>
      </c>
    </row>
    <row r="376" spans="1:13" s="34" customFormat="1" ht="14" x14ac:dyDescent="0.3">
      <c r="A376" s="34" t="s">
        <v>2271</v>
      </c>
      <c r="B376" s="34" t="s">
        <v>424</v>
      </c>
      <c r="C376" s="34" t="s">
        <v>2788</v>
      </c>
    </row>
    <row r="377" spans="1:13" s="34" customFormat="1" ht="14" x14ac:dyDescent="0.3">
      <c r="A377" s="34" t="s">
        <v>2353</v>
      </c>
      <c r="B377" s="34" t="s">
        <v>425</v>
      </c>
      <c r="C377" s="30" t="s">
        <v>2789</v>
      </c>
      <c r="D377" s="34" t="s">
        <v>2281</v>
      </c>
    </row>
    <row r="378" spans="1:13" s="39" customFormat="1" ht="14" x14ac:dyDescent="0.3">
      <c r="A378" s="39" t="s">
        <v>2274</v>
      </c>
      <c r="B378" s="39" t="s">
        <v>2790</v>
      </c>
      <c r="C378" s="39" t="s">
        <v>2356</v>
      </c>
      <c r="E378" s="39" t="s">
        <v>2791</v>
      </c>
    </row>
    <row r="379" spans="1:13" s="31" customFormat="1" x14ac:dyDescent="0.35">
      <c r="A379" s="34" t="s">
        <v>2358</v>
      </c>
      <c r="B379" s="34" t="s">
        <v>426</v>
      </c>
      <c r="C379" s="30" t="s">
        <v>2792</v>
      </c>
      <c r="D379" s="34" t="s">
        <v>2281</v>
      </c>
      <c r="E379" s="34"/>
      <c r="F379" s="34" t="s">
        <v>2360</v>
      </c>
      <c r="G379" s="34" t="s">
        <v>2361</v>
      </c>
      <c r="H379" s="34" t="s">
        <v>2362</v>
      </c>
      <c r="I379" s="34"/>
      <c r="J379" s="34"/>
      <c r="K379" s="34"/>
      <c r="L379" s="34"/>
    </row>
    <row r="380" spans="1:13" s="41" customFormat="1" x14ac:dyDescent="0.35">
      <c r="A380" s="39" t="s">
        <v>2302</v>
      </c>
      <c r="B380" s="39" t="s">
        <v>2790</v>
      </c>
      <c r="C380" s="53"/>
      <c r="E380" s="39"/>
      <c r="F380" s="39"/>
      <c r="G380" s="39"/>
      <c r="H380" s="39"/>
      <c r="I380" s="39"/>
      <c r="J380" s="39"/>
      <c r="K380" s="39"/>
      <c r="L380" s="40"/>
    </row>
    <row r="381" spans="1:13" s="41" customFormat="1" x14ac:dyDescent="0.35">
      <c r="A381" s="39" t="s">
        <v>2274</v>
      </c>
      <c r="B381" s="39" t="s">
        <v>2793</v>
      </c>
      <c r="C381" s="39" t="s">
        <v>2364</v>
      </c>
      <c r="E381" s="39" t="s">
        <v>2791</v>
      </c>
      <c r="F381" s="39"/>
      <c r="G381" s="39"/>
      <c r="H381" s="39"/>
      <c r="I381" s="39"/>
      <c r="J381" s="39"/>
      <c r="K381" s="39"/>
      <c r="L381" s="40"/>
    </row>
    <row r="382" spans="1:13" s="31" customFormat="1" x14ac:dyDescent="0.35">
      <c r="A382" s="34" t="s">
        <v>2365</v>
      </c>
      <c r="B382" s="34" t="s">
        <v>427</v>
      </c>
      <c r="C382" s="30" t="s">
        <v>2794</v>
      </c>
      <c r="D382" s="34" t="s">
        <v>2281</v>
      </c>
      <c r="E382" s="34"/>
      <c r="F382" s="34"/>
      <c r="G382" s="34"/>
      <c r="H382" s="34"/>
      <c r="I382" s="34"/>
      <c r="J382" s="34"/>
      <c r="K382" s="34"/>
      <c r="L382" s="42"/>
    </row>
    <row r="383" spans="1:13" s="34" customFormat="1" ht="14" x14ac:dyDescent="0.3">
      <c r="A383" s="43" t="s">
        <v>2367</v>
      </c>
      <c r="B383" s="34" t="s">
        <v>428</v>
      </c>
      <c r="C383" s="30" t="s">
        <v>2795</v>
      </c>
      <c r="D383" s="34" t="s">
        <v>2281</v>
      </c>
      <c r="E383" s="34" t="s">
        <v>2796</v>
      </c>
    </row>
    <row r="384" spans="1:13" s="34" customFormat="1" ht="14" x14ac:dyDescent="0.3">
      <c r="A384" s="43" t="s">
        <v>2278</v>
      </c>
      <c r="B384" s="34" t="s">
        <v>429</v>
      </c>
      <c r="C384" s="30" t="s">
        <v>2797</v>
      </c>
      <c r="D384" s="34" t="s">
        <v>2281</v>
      </c>
      <c r="E384" s="34" t="s">
        <v>2798</v>
      </c>
    </row>
    <row r="385" spans="1:13" s="31" customFormat="1" x14ac:dyDescent="0.35">
      <c r="A385" s="34" t="s">
        <v>2358</v>
      </c>
      <c r="B385" s="34" t="s">
        <v>430</v>
      </c>
      <c r="C385" s="30" t="s">
        <v>2799</v>
      </c>
      <c r="D385" s="34" t="s">
        <v>2281</v>
      </c>
      <c r="F385" s="34" t="s">
        <v>2373</v>
      </c>
      <c r="G385" s="34" t="s">
        <v>2374</v>
      </c>
      <c r="H385" s="34" t="s">
        <v>2375</v>
      </c>
      <c r="I385" s="34"/>
      <c r="J385" s="34"/>
      <c r="K385" s="34"/>
      <c r="L385" s="42"/>
    </row>
    <row r="386" spans="1:13" s="31" customFormat="1" x14ac:dyDescent="0.35">
      <c r="A386" s="34" t="s">
        <v>2358</v>
      </c>
      <c r="B386" s="34" t="s">
        <v>431</v>
      </c>
      <c r="C386" s="30" t="s">
        <v>2800</v>
      </c>
      <c r="D386" s="34" t="s">
        <v>2281</v>
      </c>
      <c r="F386" s="34" t="s">
        <v>2373</v>
      </c>
      <c r="G386" s="34" t="s">
        <v>2374</v>
      </c>
      <c r="H386" s="34" t="s">
        <v>2375</v>
      </c>
      <c r="I386" s="34"/>
      <c r="J386" s="34"/>
      <c r="K386" s="34"/>
      <c r="L386" s="42"/>
    </row>
    <row r="387" spans="1:13" s="31" customFormat="1" ht="16.399999999999999" customHeight="1" x14ac:dyDescent="0.35">
      <c r="A387" s="34" t="s">
        <v>2307</v>
      </c>
      <c r="B387" s="34" t="s">
        <v>432</v>
      </c>
      <c r="C387" s="34"/>
      <c r="D387" s="31" t="s">
        <v>2281</v>
      </c>
      <c r="E387" s="34"/>
      <c r="F387" s="34"/>
      <c r="G387" s="34"/>
      <c r="H387" s="34"/>
      <c r="I387" s="34"/>
      <c r="J387" s="34"/>
      <c r="K387" s="34"/>
      <c r="M387" s="42" t="s">
        <v>2801</v>
      </c>
    </row>
    <row r="388" spans="1:13" s="41" customFormat="1" x14ac:dyDescent="0.35">
      <c r="A388" s="39" t="s">
        <v>2302</v>
      </c>
      <c r="B388" s="39" t="s">
        <v>2793</v>
      </c>
      <c r="C388" s="39"/>
      <c r="E388" s="39"/>
      <c r="F388" s="39"/>
      <c r="G388" s="39"/>
      <c r="H388" s="39"/>
      <c r="I388" s="39"/>
      <c r="J388" s="39"/>
      <c r="K388" s="39"/>
      <c r="L388" s="40"/>
    </row>
    <row r="389" spans="1:13" s="38" customFormat="1" ht="14" x14ac:dyDescent="0.3">
      <c r="A389" s="38" t="s">
        <v>2302</v>
      </c>
      <c r="B389" s="38" t="s">
        <v>2785</v>
      </c>
    </row>
    <row r="390" spans="1:13" s="38" customFormat="1" ht="14" x14ac:dyDescent="0.3">
      <c r="A390" s="38" t="s">
        <v>2274</v>
      </c>
      <c r="B390" s="38" t="s">
        <v>2802</v>
      </c>
      <c r="C390" s="38" t="s">
        <v>2803</v>
      </c>
      <c r="E390" s="38" t="s">
        <v>2804</v>
      </c>
    </row>
    <row r="391" spans="1:13" s="34" customFormat="1" ht="14" x14ac:dyDescent="0.3">
      <c r="A391" s="34" t="s">
        <v>2271</v>
      </c>
      <c r="B391" s="34" t="s">
        <v>433</v>
      </c>
      <c r="C391" s="34" t="s">
        <v>2805</v>
      </c>
    </row>
    <row r="392" spans="1:13" s="34" customFormat="1" ht="14" x14ac:dyDescent="0.3">
      <c r="A392" s="34" t="s">
        <v>2353</v>
      </c>
      <c r="B392" s="34" t="s">
        <v>434</v>
      </c>
      <c r="C392" s="30" t="s">
        <v>2806</v>
      </c>
      <c r="D392" s="34" t="s">
        <v>2281</v>
      </c>
    </row>
    <row r="393" spans="1:13" s="39" customFormat="1" ht="14" x14ac:dyDescent="0.3">
      <c r="A393" s="39" t="s">
        <v>2274</v>
      </c>
      <c r="B393" s="39" t="s">
        <v>2807</v>
      </c>
      <c r="C393" s="39" t="s">
        <v>2356</v>
      </c>
      <c r="E393" s="39" t="s">
        <v>2808</v>
      </c>
    </row>
    <row r="394" spans="1:13" s="31" customFormat="1" x14ac:dyDescent="0.35">
      <c r="A394" s="34" t="s">
        <v>2358</v>
      </c>
      <c r="B394" s="34" t="s">
        <v>435</v>
      </c>
      <c r="C394" s="30" t="s">
        <v>2809</v>
      </c>
      <c r="D394" s="34" t="s">
        <v>2281</v>
      </c>
      <c r="F394" s="34" t="s">
        <v>2360</v>
      </c>
      <c r="G394" s="34" t="s">
        <v>2361</v>
      </c>
      <c r="H394" s="34" t="s">
        <v>2362</v>
      </c>
      <c r="I394" s="34"/>
      <c r="J394" s="34"/>
      <c r="K394" s="34"/>
      <c r="L394" s="34"/>
    </row>
    <row r="395" spans="1:13" s="41" customFormat="1" x14ac:dyDescent="0.35">
      <c r="A395" s="39" t="s">
        <v>2302</v>
      </c>
      <c r="B395" s="39" t="s">
        <v>2807</v>
      </c>
      <c r="C395" s="39"/>
      <c r="E395" s="39"/>
      <c r="F395" s="39"/>
      <c r="G395" s="39"/>
      <c r="H395" s="39"/>
      <c r="I395" s="39"/>
      <c r="J395" s="39"/>
      <c r="K395" s="39"/>
      <c r="L395" s="40"/>
    </row>
    <row r="396" spans="1:13" s="41" customFormat="1" x14ac:dyDescent="0.35">
      <c r="A396" s="39" t="s">
        <v>2274</v>
      </c>
      <c r="B396" s="39" t="s">
        <v>2810</v>
      </c>
      <c r="C396" s="39" t="s">
        <v>2364</v>
      </c>
      <c r="E396" s="39" t="s">
        <v>2808</v>
      </c>
      <c r="F396" s="39"/>
      <c r="G396" s="39"/>
      <c r="H396" s="39"/>
      <c r="I396" s="39"/>
      <c r="J396" s="39"/>
      <c r="K396" s="39"/>
      <c r="L396" s="40"/>
    </row>
    <row r="397" spans="1:13" s="31" customFormat="1" x14ac:dyDescent="0.35">
      <c r="A397" s="34" t="s">
        <v>2365</v>
      </c>
      <c r="B397" s="34" t="s">
        <v>436</v>
      </c>
      <c r="C397" s="30" t="s">
        <v>2811</v>
      </c>
      <c r="D397" s="34" t="s">
        <v>2281</v>
      </c>
      <c r="F397" s="34"/>
      <c r="G397" s="34"/>
      <c r="H397" s="34"/>
      <c r="I397" s="34"/>
      <c r="J397" s="34"/>
      <c r="K397" s="34"/>
      <c r="L397" s="42"/>
    </row>
    <row r="398" spans="1:13" s="34" customFormat="1" ht="14" x14ac:dyDescent="0.3">
      <c r="A398" s="43" t="s">
        <v>2367</v>
      </c>
      <c r="B398" s="34" t="s">
        <v>437</v>
      </c>
      <c r="C398" s="30" t="s">
        <v>2812</v>
      </c>
      <c r="D398" s="34" t="s">
        <v>2281</v>
      </c>
      <c r="E398" s="34" t="s">
        <v>2813</v>
      </c>
    </row>
    <row r="399" spans="1:13" s="34" customFormat="1" ht="14" x14ac:dyDescent="0.3">
      <c r="A399" s="43" t="s">
        <v>2278</v>
      </c>
      <c r="B399" s="34" t="s">
        <v>438</v>
      </c>
      <c r="C399" s="30" t="s">
        <v>2814</v>
      </c>
      <c r="D399" s="34" t="s">
        <v>2281</v>
      </c>
      <c r="E399" s="34" t="s">
        <v>2815</v>
      </c>
    </row>
    <row r="400" spans="1:13" s="31" customFormat="1" x14ac:dyDescent="0.35">
      <c r="A400" s="34" t="s">
        <v>2358</v>
      </c>
      <c r="B400" s="34" t="s">
        <v>439</v>
      </c>
      <c r="C400" s="30" t="s">
        <v>2816</v>
      </c>
      <c r="D400" s="34" t="s">
        <v>2281</v>
      </c>
      <c r="F400" s="34" t="s">
        <v>2373</v>
      </c>
      <c r="G400" s="34" t="s">
        <v>2374</v>
      </c>
      <c r="H400" s="34" t="s">
        <v>2375</v>
      </c>
      <c r="I400" s="34"/>
      <c r="J400" s="34"/>
      <c r="K400" s="34"/>
      <c r="L400" s="42"/>
    </row>
    <row r="401" spans="1:13" s="31" customFormat="1" x14ac:dyDescent="0.35">
      <c r="A401" s="34" t="s">
        <v>2358</v>
      </c>
      <c r="B401" s="34" t="s">
        <v>440</v>
      </c>
      <c r="C401" s="30" t="s">
        <v>2817</v>
      </c>
      <c r="D401" s="34" t="s">
        <v>2281</v>
      </c>
      <c r="F401" s="34" t="s">
        <v>2373</v>
      </c>
      <c r="G401" s="34" t="s">
        <v>2374</v>
      </c>
      <c r="H401" s="34" t="s">
        <v>2375</v>
      </c>
      <c r="I401" s="34"/>
      <c r="J401" s="34"/>
      <c r="K401" s="34"/>
      <c r="L401" s="42"/>
    </row>
    <row r="402" spans="1:13" s="31" customFormat="1" ht="16.399999999999999" customHeight="1" x14ac:dyDescent="0.35">
      <c r="A402" s="34" t="s">
        <v>2307</v>
      </c>
      <c r="B402" s="34" t="s">
        <v>441</v>
      </c>
      <c r="C402" s="34"/>
      <c r="E402" s="34"/>
      <c r="F402" s="34"/>
      <c r="G402" s="34"/>
      <c r="H402" s="34"/>
      <c r="I402" s="34"/>
      <c r="J402" s="34"/>
      <c r="K402" s="34"/>
      <c r="M402" s="42" t="s">
        <v>2818</v>
      </c>
    </row>
    <row r="403" spans="1:13" s="41" customFormat="1" x14ac:dyDescent="0.35">
      <c r="A403" s="39" t="s">
        <v>2302</v>
      </c>
      <c r="B403" s="39" t="s">
        <v>2810</v>
      </c>
      <c r="C403" s="39"/>
      <c r="E403" s="39"/>
      <c r="F403" s="39"/>
      <c r="G403" s="39"/>
      <c r="H403" s="39"/>
      <c r="I403" s="39"/>
      <c r="J403" s="39"/>
      <c r="K403" s="39"/>
      <c r="M403" s="40"/>
    </row>
    <row r="404" spans="1:13" s="38" customFormat="1" ht="14" x14ac:dyDescent="0.3">
      <c r="A404" s="38" t="s">
        <v>2302</v>
      </c>
      <c r="B404" s="38" t="s">
        <v>2802</v>
      </c>
    </row>
    <row r="405" spans="1:13" s="44" customFormat="1" ht="14" x14ac:dyDescent="0.3">
      <c r="A405" s="44" t="s">
        <v>2274</v>
      </c>
      <c r="B405" s="44" t="s">
        <v>2819</v>
      </c>
      <c r="C405" s="44" t="s">
        <v>1631</v>
      </c>
      <c r="E405" s="44" t="s">
        <v>2820</v>
      </c>
    </row>
    <row r="406" spans="1:13" s="30" customFormat="1" ht="14" x14ac:dyDescent="0.3">
      <c r="A406" s="30" t="s">
        <v>2271</v>
      </c>
      <c r="B406" s="30" t="s">
        <v>442</v>
      </c>
      <c r="C406" s="30" t="s">
        <v>2821</v>
      </c>
    </row>
    <row r="407" spans="1:13" s="30" customFormat="1" ht="14" x14ac:dyDescent="0.3">
      <c r="A407" s="30" t="s">
        <v>2353</v>
      </c>
      <c r="B407" s="30" t="s">
        <v>443</v>
      </c>
      <c r="C407" s="30" t="s">
        <v>2822</v>
      </c>
      <c r="D407" s="34" t="s">
        <v>2281</v>
      </c>
    </row>
    <row r="408" spans="1:13" s="45" customFormat="1" ht="14" x14ac:dyDescent="0.3">
      <c r="A408" s="45" t="s">
        <v>2274</v>
      </c>
      <c r="B408" s="45" t="s">
        <v>2823</v>
      </c>
      <c r="C408" s="45" t="s">
        <v>2356</v>
      </c>
      <c r="E408" s="45" t="s">
        <v>2824</v>
      </c>
    </row>
    <row r="409" spans="1:13" s="30" customFormat="1" ht="14" x14ac:dyDescent="0.3">
      <c r="A409" s="30" t="s">
        <v>2313</v>
      </c>
      <c r="B409" s="30" t="s">
        <v>444</v>
      </c>
      <c r="C409" s="30" t="s">
        <v>2825</v>
      </c>
      <c r="D409" s="34" t="s">
        <v>2281</v>
      </c>
    </row>
    <row r="410" spans="1:13" s="30" customFormat="1" ht="14" x14ac:dyDescent="0.3">
      <c r="A410" s="30" t="s">
        <v>2358</v>
      </c>
      <c r="B410" s="30" t="s">
        <v>446</v>
      </c>
      <c r="C410" s="30" t="s">
        <v>2826</v>
      </c>
      <c r="D410" s="34" t="s">
        <v>2281</v>
      </c>
      <c r="E410" s="30" t="s">
        <v>2827</v>
      </c>
    </row>
    <row r="411" spans="1:13" ht="14.15" customHeight="1" x14ac:dyDescent="0.35">
      <c r="A411" s="30" t="s">
        <v>2358</v>
      </c>
      <c r="B411" s="30" t="s">
        <v>1601</v>
      </c>
      <c r="C411" s="30" t="s">
        <v>2828</v>
      </c>
      <c r="D411" s="34" t="s">
        <v>2281</v>
      </c>
      <c r="F411" s="34" t="s">
        <v>2360</v>
      </c>
      <c r="G411" s="34" t="s">
        <v>2361</v>
      </c>
      <c r="H411" s="34" t="s">
        <v>2362</v>
      </c>
      <c r="I411" s="30"/>
      <c r="J411" s="30"/>
      <c r="K411" s="30"/>
      <c r="M411" s="30"/>
    </row>
    <row r="412" spans="1:13" s="12" customFormat="1" x14ac:dyDescent="0.35">
      <c r="A412" s="45" t="s">
        <v>2302</v>
      </c>
      <c r="B412" s="45" t="s">
        <v>2823</v>
      </c>
      <c r="C412" s="45"/>
      <c r="D412" s="45"/>
      <c r="F412" s="45"/>
      <c r="G412" s="45"/>
      <c r="H412" s="45"/>
      <c r="I412" s="45"/>
      <c r="J412" s="45"/>
      <c r="K412" s="45"/>
      <c r="M412" s="46"/>
    </row>
    <row r="413" spans="1:13" s="12" customFormat="1" x14ac:dyDescent="0.35">
      <c r="A413" s="45" t="s">
        <v>2274</v>
      </c>
      <c r="B413" s="45" t="s">
        <v>2829</v>
      </c>
      <c r="C413" s="45" t="s">
        <v>2364</v>
      </c>
      <c r="D413" s="45"/>
      <c r="E413" s="45" t="s">
        <v>2824</v>
      </c>
      <c r="F413" s="45"/>
      <c r="G413" s="45"/>
      <c r="H413" s="45"/>
      <c r="I413" s="45"/>
      <c r="J413" s="45"/>
      <c r="K413" s="45"/>
      <c r="M413" s="46"/>
    </row>
    <row r="414" spans="1:13" x14ac:dyDescent="0.35">
      <c r="A414" s="30" t="s">
        <v>2365</v>
      </c>
      <c r="B414" s="30" t="s">
        <v>448</v>
      </c>
      <c r="C414" s="30" t="s">
        <v>2830</v>
      </c>
      <c r="D414" s="34" t="s">
        <v>2281</v>
      </c>
      <c r="F414" s="30"/>
      <c r="G414" s="30"/>
      <c r="H414" s="30"/>
      <c r="I414" s="30"/>
      <c r="J414" s="30"/>
      <c r="K414" s="30"/>
      <c r="M414" s="47"/>
    </row>
    <row r="415" spans="1:13" s="30" customFormat="1" ht="14" x14ac:dyDescent="0.3">
      <c r="A415" s="48" t="s">
        <v>2367</v>
      </c>
      <c r="B415" s="30" t="s">
        <v>449</v>
      </c>
      <c r="C415" s="30" t="s">
        <v>2831</v>
      </c>
      <c r="D415" s="34" t="s">
        <v>2281</v>
      </c>
      <c r="E415" s="34" t="s">
        <v>2832</v>
      </c>
    </row>
    <row r="416" spans="1:13" s="30" customFormat="1" ht="14" x14ac:dyDescent="0.3">
      <c r="A416" s="48" t="s">
        <v>2278</v>
      </c>
      <c r="B416" s="30" t="s">
        <v>450</v>
      </c>
      <c r="C416" s="30" t="s">
        <v>2833</v>
      </c>
      <c r="D416" s="34" t="s">
        <v>2281</v>
      </c>
      <c r="E416" s="34" t="s">
        <v>2834</v>
      </c>
    </row>
    <row r="417" spans="1:13" x14ac:dyDescent="0.35">
      <c r="A417" s="30" t="s">
        <v>2358</v>
      </c>
      <c r="B417" s="30" t="s">
        <v>451</v>
      </c>
      <c r="C417" s="30" t="s">
        <v>2835</v>
      </c>
      <c r="D417" s="34" t="s">
        <v>2281</v>
      </c>
      <c r="F417" s="30" t="s">
        <v>2373</v>
      </c>
      <c r="G417" s="30" t="s">
        <v>2374</v>
      </c>
      <c r="H417" s="30" t="s">
        <v>2375</v>
      </c>
      <c r="I417" s="30"/>
      <c r="J417" s="30"/>
      <c r="K417" s="30"/>
      <c r="M417" s="47"/>
    </row>
    <row r="418" spans="1:13" x14ac:dyDescent="0.35">
      <c r="A418" s="30" t="s">
        <v>2358</v>
      </c>
      <c r="B418" s="30" t="s">
        <v>452</v>
      </c>
      <c r="C418" s="30" t="s">
        <v>2836</v>
      </c>
      <c r="D418" s="34" t="s">
        <v>2281</v>
      </c>
      <c r="F418" s="30" t="s">
        <v>2373</v>
      </c>
      <c r="G418" s="30" t="s">
        <v>2374</v>
      </c>
      <c r="H418" s="30" t="s">
        <v>2375</v>
      </c>
      <c r="I418" s="30"/>
      <c r="J418" s="30"/>
      <c r="K418" s="30"/>
      <c r="M418" s="47"/>
    </row>
    <row r="419" spans="1:13" ht="16.399999999999999" customHeight="1" x14ac:dyDescent="0.35">
      <c r="A419" s="30" t="s">
        <v>2307</v>
      </c>
      <c r="B419" s="30" t="s">
        <v>453</v>
      </c>
      <c r="C419" s="30"/>
      <c r="D419" t="s">
        <v>2281</v>
      </c>
      <c r="E419" s="30"/>
      <c r="F419" s="30"/>
      <c r="G419" s="30"/>
      <c r="H419" s="30"/>
      <c r="I419" s="30"/>
      <c r="J419" s="30"/>
      <c r="K419" s="30"/>
      <c r="M419" s="47" t="s">
        <v>2837</v>
      </c>
    </row>
    <row r="420" spans="1:13" s="12" customFormat="1" x14ac:dyDescent="0.35">
      <c r="A420" s="45" t="s">
        <v>2302</v>
      </c>
      <c r="B420" s="45" t="s">
        <v>2829</v>
      </c>
      <c r="C420" s="45"/>
      <c r="E420" s="45"/>
      <c r="F420" s="45"/>
      <c r="G420" s="45"/>
      <c r="H420" s="45"/>
      <c r="I420" s="45"/>
      <c r="J420" s="45"/>
      <c r="K420" s="45"/>
      <c r="L420" s="46"/>
    </row>
    <row r="421" spans="1:13" s="44" customFormat="1" ht="14" x14ac:dyDescent="0.3">
      <c r="A421" s="44" t="s">
        <v>2302</v>
      </c>
      <c r="B421" s="44" t="s">
        <v>2819</v>
      </c>
    </row>
    <row r="422" spans="1:13" s="38" customFormat="1" ht="14" x14ac:dyDescent="0.3">
      <c r="A422" s="38" t="s">
        <v>2274</v>
      </c>
      <c r="B422" s="38" t="s">
        <v>2838</v>
      </c>
      <c r="C422" s="38" t="s">
        <v>2839</v>
      </c>
      <c r="E422" s="38" t="s">
        <v>2840</v>
      </c>
    </row>
    <row r="423" spans="1:13" s="34" customFormat="1" ht="14" x14ac:dyDescent="0.3">
      <c r="A423" s="34" t="s">
        <v>2271</v>
      </c>
      <c r="B423" s="34" t="s">
        <v>454</v>
      </c>
      <c r="C423" s="34" t="s">
        <v>2841</v>
      </c>
    </row>
    <row r="424" spans="1:13" s="34" customFormat="1" ht="14" x14ac:dyDescent="0.3">
      <c r="A424" s="34" t="s">
        <v>2353</v>
      </c>
      <c r="B424" s="34" t="s">
        <v>455</v>
      </c>
      <c r="C424" s="30" t="s">
        <v>2842</v>
      </c>
      <c r="D424" s="34" t="s">
        <v>2281</v>
      </c>
    </row>
    <row r="425" spans="1:13" s="39" customFormat="1" ht="14" x14ac:dyDescent="0.3">
      <c r="A425" s="39" t="s">
        <v>2274</v>
      </c>
      <c r="B425" s="39" t="s">
        <v>2843</v>
      </c>
      <c r="C425" s="39" t="s">
        <v>2356</v>
      </c>
      <c r="E425" s="39" t="s">
        <v>2844</v>
      </c>
    </row>
    <row r="426" spans="1:13" s="31" customFormat="1" x14ac:dyDescent="0.35">
      <c r="A426" s="34" t="s">
        <v>2358</v>
      </c>
      <c r="B426" s="34" t="s">
        <v>456</v>
      </c>
      <c r="C426" s="30" t="s">
        <v>2845</v>
      </c>
      <c r="D426" s="34" t="s">
        <v>2281</v>
      </c>
      <c r="E426" s="34"/>
      <c r="F426" s="34" t="s">
        <v>2360</v>
      </c>
      <c r="G426" s="34" t="s">
        <v>2361</v>
      </c>
      <c r="H426" s="34" t="s">
        <v>2362</v>
      </c>
      <c r="I426" s="34"/>
      <c r="J426" s="34"/>
      <c r="K426" s="34"/>
      <c r="L426" s="34"/>
    </row>
    <row r="427" spans="1:13" s="41" customFormat="1" x14ac:dyDescent="0.35">
      <c r="A427" s="39" t="s">
        <v>2302</v>
      </c>
      <c r="B427" s="39" t="s">
        <v>2843</v>
      </c>
      <c r="C427" s="39"/>
      <c r="D427" s="39"/>
      <c r="E427" s="39"/>
      <c r="F427" s="39"/>
      <c r="G427" s="39"/>
      <c r="H427" s="39"/>
      <c r="I427" s="39"/>
      <c r="J427" s="39"/>
      <c r="K427" s="39"/>
      <c r="L427" s="40"/>
    </row>
    <row r="428" spans="1:13" s="41" customFormat="1" x14ac:dyDescent="0.35">
      <c r="A428" s="39" t="s">
        <v>2274</v>
      </c>
      <c r="B428" s="39" t="s">
        <v>2846</v>
      </c>
      <c r="C428" s="39" t="s">
        <v>2364</v>
      </c>
      <c r="D428" s="39"/>
      <c r="E428" s="39" t="s">
        <v>2844</v>
      </c>
      <c r="F428" s="39"/>
      <c r="G428" s="39"/>
      <c r="H428" s="39"/>
      <c r="I428" s="39"/>
      <c r="J428" s="39"/>
      <c r="K428" s="39"/>
      <c r="L428" s="40"/>
    </row>
    <row r="429" spans="1:13" s="31" customFormat="1" x14ac:dyDescent="0.35">
      <c r="A429" s="34" t="s">
        <v>2365</v>
      </c>
      <c r="B429" s="34" t="s">
        <v>457</v>
      </c>
      <c r="C429" s="30" t="s">
        <v>2847</v>
      </c>
      <c r="D429" s="34" t="s">
        <v>2281</v>
      </c>
      <c r="E429" s="34"/>
      <c r="F429" s="34"/>
      <c r="G429" s="34"/>
      <c r="H429" s="34"/>
      <c r="I429" s="34"/>
      <c r="J429" s="34"/>
      <c r="K429" s="34"/>
      <c r="L429" s="42"/>
    </row>
    <row r="430" spans="1:13" s="34" customFormat="1" ht="14" x14ac:dyDescent="0.3">
      <c r="A430" s="43" t="s">
        <v>2367</v>
      </c>
      <c r="B430" s="34" t="s">
        <v>458</v>
      </c>
      <c r="C430" s="30" t="s">
        <v>2848</v>
      </c>
      <c r="D430" s="34" t="s">
        <v>2281</v>
      </c>
      <c r="E430" s="34" t="s">
        <v>2849</v>
      </c>
    </row>
    <row r="431" spans="1:13" s="34" customFormat="1" ht="14" x14ac:dyDescent="0.3">
      <c r="A431" s="43" t="s">
        <v>2278</v>
      </c>
      <c r="B431" s="34" t="s">
        <v>459</v>
      </c>
      <c r="C431" s="30" t="s">
        <v>2850</v>
      </c>
      <c r="D431" s="34" t="s">
        <v>2281</v>
      </c>
      <c r="E431" s="34" t="s">
        <v>2851</v>
      </c>
    </row>
    <row r="432" spans="1:13" s="31" customFormat="1" x14ac:dyDescent="0.35">
      <c r="A432" s="34" t="s">
        <v>2358</v>
      </c>
      <c r="B432" s="34" t="s">
        <v>460</v>
      </c>
      <c r="C432" s="30" t="s">
        <v>2852</v>
      </c>
      <c r="D432" s="34" t="s">
        <v>2281</v>
      </c>
      <c r="F432" s="34" t="s">
        <v>2373</v>
      </c>
      <c r="G432" s="34" t="s">
        <v>2374</v>
      </c>
      <c r="H432" s="34" t="s">
        <v>2375</v>
      </c>
      <c r="I432" s="34"/>
      <c r="J432" s="34"/>
      <c r="K432" s="34"/>
      <c r="L432" s="42"/>
    </row>
    <row r="433" spans="1:14" s="31" customFormat="1" x14ac:dyDescent="0.35">
      <c r="A433" s="34" t="s">
        <v>2358</v>
      </c>
      <c r="B433" s="34" t="s">
        <v>461</v>
      </c>
      <c r="C433" s="30" t="s">
        <v>2853</v>
      </c>
      <c r="D433" s="34" t="s">
        <v>2281</v>
      </c>
      <c r="F433" s="34" t="s">
        <v>2373</v>
      </c>
      <c r="G433" s="34" t="s">
        <v>2374</v>
      </c>
      <c r="H433" s="34" t="s">
        <v>2375</v>
      </c>
      <c r="I433" s="34"/>
      <c r="J433" s="34"/>
      <c r="K433" s="34"/>
      <c r="L433" s="42"/>
    </row>
    <row r="434" spans="1:14" s="31" customFormat="1" ht="16.399999999999999" customHeight="1" x14ac:dyDescent="0.35">
      <c r="A434" s="34" t="s">
        <v>2307</v>
      </c>
      <c r="B434" s="34" t="s">
        <v>462</v>
      </c>
      <c r="C434" s="34"/>
      <c r="D434" s="34" t="s">
        <v>2281</v>
      </c>
      <c r="E434" s="34"/>
      <c r="F434" s="34"/>
      <c r="G434" s="34"/>
      <c r="H434" s="34"/>
      <c r="I434" s="34"/>
      <c r="J434" s="34"/>
      <c r="K434" s="34"/>
      <c r="M434" s="42" t="s">
        <v>2854</v>
      </c>
    </row>
    <row r="435" spans="1:14" s="41" customFormat="1" x14ac:dyDescent="0.35">
      <c r="A435" s="39" t="s">
        <v>2302</v>
      </c>
      <c r="B435" s="39" t="s">
        <v>2846</v>
      </c>
      <c r="C435" s="39"/>
      <c r="D435" s="39"/>
      <c r="E435" s="39"/>
      <c r="F435" s="39"/>
      <c r="G435" s="39"/>
      <c r="H435" s="39"/>
      <c r="I435" s="39"/>
      <c r="J435" s="39"/>
      <c r="K435" s="39"/>
      <c r="L435" s="40"/>
    </row>
    <row r="436" spans="1:14" s="38" customFormat="1" ht="14" x14ac:dyDescent="0.3">
      <c r="A436" s="38" t="s">
        <v>2302</v>
      </c>
      <c r="B436" s="38" t="s">
        <v>2838</v>
      </c>
    </row>
    <row r="437" spans="1:14" s="38" customFormat="1" ht="14" x14ac:dyDescent="0.3">
      <c r="A437" s="38" t="s">
        <v>2274</v>
      </c>
      <c r="B437" s="38" t="s">
        <v>2855</v>
      </c>
      <c r="C437" s="38" t="s">
        <v>2856</v>
      </c>
      <c r="E437" s="38" t="s">
        <v>2857</v>
      </c>
    </row>
    <row r="438" spans="1:14" s="38" customFormat="1" ht="14" x14ac:dyDescent="0.3">
      <c r="A438" s="49" t="s">
        <v>2274</v>
      </c>
      <c r="B438" s="49" t="s">
        <v>2858</v>
      </c>
      <c r="C438" s="49" t="s">
        <v>2859</v>
      </c>
      <c r="D438" s="49"/>
      <c r="E438" s="49"/>
      <c r="F438" s="49"/>
      <c r="G438" s="49"/>
      <c r="H438" s="49"/>
      <c r="I438" s="49"/>
      <c r="J438" s="49"/>
      <c r="K438" s="49"/>
      <c r="L438" s="49"/>
      <c r="M438" s="49"/>
      <c r="N438" s="49"/>
    </row>
    <row r="439" spans="1:14" s="34" customFormat="1" ht="14" x14ac:dyDescent="0.3">
      <c r="A439" s="34" t="s">
        <v>2271</v>
      </c>
      <c r="B439" s="34" t="s">
        <v>463</v>
      </c>
      <c r="C439" s="34" t="s">
        <v>2860</v>
      </c>
    </row>
    <row r="440" spans="1:14" s="31" customFormat="1" ht="16.399999999999999" customHeight="1" x14ac:dyDescent="0.35">
      <c r="A440" s="34" t="s">
        <v>2428</v>
      </c>
      <c r="B440" s="34" t="s">
        <v>464</v>
      </c>
      <c r="C440" s="30" t="s">
        <v>2861</v>
      </c>
      <c r="D440" s="34" t="s">
        <v>2281</v>
      </c>
      <c r="E440" s="34"/>
      <c r="F440" s="34"/>
      <c r="G440" s="34"/>
      <c r="H440" s="34"/>
      <c r="I440" s="34"/>
      <c r="J440" s="34"/>
      <c r="K440" s="34"/>
      <c r="L440" s="42"/>
    </row>
    <row r="441" spans="1:14" s="31" customFormat="1" ht="16.399999999999999" customHeight="1" x14ac:dyDescent="0.35">
      <c r="A441" s="34" t="s">
        <v>2271</v>
      </c>
      <c r="B441" s="34" t="s">
        <v>465</v>
      </c>
      <c r="C441" s="34" t="s">
        <v>2544</v>
      </c>
      <c r="D441" s="34" t="s">
        <v>2281</v>
      </c>
      <c r="E441" s="50" t="s">
        <v>2862</v>
      </c>
      <c r="F441" s="34"/>
      <c r="G441" s="34"/>
      <c r="H441" s="34"/>
      <c r="I441" s="34"/>
      <c r="J441" s="34"/>
      <c r="K441" s="34"/>
      <c r="L441" s="34"/>
      <c r="M441" s="42"/>
    </row>
    <row r="442" spans="1:14" s="31" customFormat="1" ht="16.399999999999999" customHeight="1" x14ac:dyDescent="0.35">
      <c r="A442" s="34" t="s">
        <v>2571</v>
      </c>
      <c r="B442" s="34" t="s">
        <v>466</v>
      </c>
      <c r="C442" s="30" t="s">
        <v>2863</v>
      </c>
      <c r="D442" s="34" t="s">
        <v>2281</v>
      </c>
      <c r="E442" s="34" t="s">
        <v>2864</v>
      </c>
      <c r="F442" s="34"/>
      <c r="G442" s="34"/>
      <c r="H442" s="34"/>
      <c r="I442" s="34" t="s">
        <v>2865</v>
      </c>
      <c r="J442" s="34"/>
      <c r="K442" s="34"/>
      <c r="L442" s="42"/>
    </row>
    <row r="443" spans="1:14" s="52" customFormat="1" ht="16.399999999999999" customHeight="1" x14ac:dyDescent="0.35">
      <c r="A443" s="50" t="s">
        <v>2271</v>
      </c>
      <c r="B443" s="50" t="s">
        <v>483</v>
      </c>
      <c r="C443" s="50" t="s">
        <v>2435</v>
      </c>
      <c r="D443" s="50" t="s">
        <v>2281</v>
      </c>
      <c r="E443" s="50" t="s">
        <v>2866</v>
      </c>
      <c r="F443" s="50"/>
      <c r="G443" s="50"/>
      <c r="H443" s="50"/>
      <c r="I443" s="50"/>
      <c r="J443" s="50"/>
      <c r="K443" s="50"/>
      <c r="L443" s="50"/>
      <c r="M443" s="51"/>
    </row>
    <row r="444" spans="1:14" s="31" customFormat="1" ht="16.399999999999999" customHeight="1" x14ac:dyDescent="0.35">
      <c r="A444" s="34" t="s">
        <v>2437</v>
      </c>
      <c r="B444" s="34" t="s">
        <v>484</v>
      </c>
      <c r="C444" s="30" t="s">
        <v>2867</v>
      </c>
      <c r="D444" s="34" t="s">
        <v>2281</v>
      </c>
      <c r="E444" s="34" t="s">
        <v>2864</v>
      </c>
      <c r="F444" s="34" t="s">
        <v>2439</v>
      </c>
      <c r="G444" s="34" t="s">
        <v>2440</v>
      </c>
      <c r="H444" s="34"/>
      <c r="I444" s="34"/>
      <c r="J444" s="34"/>
      <c r="K444" s="34"/>
      <c r="L444" s="42"/>
    </row>
    <row r="445" spans="1:14" s="31" customFormat="1" ht="16.399999999999999" customHeight="1" x14ac:dyDescent="0.35">
      <c r="A445" s="34" t="s">
        <v>2278</v>
      </c>
      <c r="B445" s="34" t="s">
        <v>494</v>
      </c>
      <c r="C445" s="30" t="s">
        <v>2868</v>
      </c>
      <c r="D445" s="34" t="s">
        <v>2281</v>
      </c>
      <c r="E445" s="34" t="s">
        <v>2869</v>
      </c>
      <c r="F445" s="34"/>
      <c r="G445" s="34"/>
      <c r="H445" s="34"/>
      <c r="I445" s="34"/>
      <c r="J445" s="34"/>
      <c r="K445" s="34"/>
      <c r="L445" s="42"/>
    </row>
    <row r="446" spans="1:14" s="49" customFormat="1" ht="14" x14ac:dyDescent="0.3">
      <c r="A446" s="49" t="s">
        <v>2302</v>
      </c>
      <c r="B446" s="49" t="s">
        <v>2858</v>
      </c>
    </row>
    <row r="447" spans="1:14" s="34" customFormat="1" ht="14" x14ac:dyDescent="0.3">
      <c r="A447" s="43" t="s">
        <v>2274</v>
      </c>
      <c r="B447" s="34" t="s">
        <v>2870</v>
      </c>
      <c r="C447" s="34" t="s">
        <v>2871</v>
      </c>
    </row>
    <row r="448" spans="1:14" s="34" customFormat="1" ht="14" x14ac:dyDescent="0.3">
      <c r="A448" s="34" t="s">
        <v>2271</v>
      </c>
      <c r="B448" s="34" t="s">
        <v>497</v>
      </c>
      <c r="C448" s="34" t="s">
        <v>2872</v>
      </c>
    </row>
    <row r="449" spans="1:17" s="31" customFormat="1" x14ac:dyDescent="0.35">
      <c r="A449" s="34" t="s">
        <v>2446</v>
      </c>
      <c r="B449" s="34" t="s">
        <v>498</v>
      </c>
      <c r="C449" s="30" t="s">
        <v>2873</v>
      </c>
      <c r="D449" s="34" t="s">
        <v>2281</v>
      </c>
      <c r="F449" s="50" t="s">
        <v>2448</v>
      </c>
      <c r="G449" s="50" t="s">
        <v>2449</v>
      </c>
    </row>
    <row r="450" spans="1:17" s="31" customFormat="1" x14ac:dyDescent="0.35">
      <c r="A450" s="34" t="s">
        <v>2571</v>
      </c>
      <c r="B450" s="34" t="s">
        <v>503</v>
      </c>
      <c r="C450" s="30" t="s">
        <v>2874</v>
      </c>
      <c r="D450" s="34" t="s">
        <v>2281</v>
      </c>
      <c r="E450" s="34" t="s">
        <v>2875</v>
      </c>
      <c r="I450" s="34" t="s">
        <v>2865</v>
      </c>
    </row>
    <row r="451" spans="1:17" s="31" customFormat="1" x14ac:dyDescent="0.35">
      <c r="A451" s="34" t="s">
        <v>2452</v>
      </c>
      <c r="B451" s="34" t="s">
        <v>520</v>
      </c>
      <c r="C451" s="30" t="s">
        <v>2876</v>
      </c>
      <c r="D451" s="34" t="s">
        <v>2281</v>
      </c>
      <c r="E451" s="34" t="s">
        <v>2875</v>
      </c>
      <c r="F451" s="34" t="s">
        <v>2439</v>
      </c>
      <c r="G451" s="34" t="s">
        <v>2440</v>
      </c>
      <c r="H451" s="34"/>
    </row>
    <row r="452" spans="1:17" s="31" customFormat="1" x14ac:dyDescent="0.35">
      <c r="A452" s="34" t="s">
        <v>2278</v>
      </c>
      <c r="B452" s="34" t="s">
        <v>531</v>
      </c>
      <c r="C452" s="30" t="s">
        <v>2877</v>
      </c>
      <c r="D452" s="34" t="s">
        <v>2281</v>
      </c>
      <c r="E452" s="34" t="s">
        <v>2878</v>
      </c>
      <c r="F452" s="34"/>
      <c r="G452" s="34"/>
      <c r="H452" s="34"/>
    </row>
    <row r="453" spans="1:17" s="31" customFormat="1" x14ac:dyDescent="0.35">
      <c r="A453" s="34" t="s">
        <v>2571</v>
      </c>
      <c r="B453" s="34" t="s">
        <v>534</v>
      </c>
      <c r="C453" s="30" t="s">
        <v>2879</v>
      </c>
      <c r="D453" s="34" t="s">
        <v>2281</v>
      </c>
      <c r="E453" s="34" t="s">
        <v>2880</v>
      </c>
      <c r="I453" s="34" t="s">
        <v>2881</v>
      </c>
      <c r="J453" s="34"/>
    </row>
    <row r="454" spans="1:17" s="31" customFormat="1" x14ac:dyDescent="0.35">
      <c r="A454" s="34" t="s">
        <v>2459</v>
      </c>
      <c r="B454" s="34" t="s">
        <v>551</v>
      </c>
      <c r="C454" s="30" t="s">
        <v>2882</v>
      </c>
      <c r="D454" s="34" t="s">
        <v>2281</v>
      </c>
      <c r="E454" s="34" t="s">
        <v>2880</v>
      </c>
      <c r="F454" s="34" t="s">
        <v>2439</v>
      </c>
      <c r="G454" s="34" t="s">
        <v>2440</v>
      </c>
    </row>
    <row r="455" spans="1:17" s="31" customFormat="1" x14ac:dyDescent="0.35">
      <c r="A455" s="34" t="s">
        <v>2278</v>
      </c>
      <c r="B455" s="34" t="s">
        <v>562</v>
      </c>
      <c r="C455" s="30" t="s">
        <v>2883</v>
      </c>
      <c r="D455" s="34" t="s">
        <v>2281</v>
      </c>
      <c r="E455" s="34" t="s">
        <v>2884</v>
      </c>
      <c r="F455" s="34"/>
      <c r="G455" s="34"/>
      <c r="H455" s="34"/>
      <c r="I455" s="34"/>
      <c r="J455" s="34"/>
      <c r="K455" s="34"/>
      <c r="L455" s="34"/>
      <c r="M455" s="34"/>
      <c r="N455" s="34"/>
      <c r="O455" s="34"/>
      <c r="P455" s="34"/>
      <c r="Q455" s="34"/>
    </row>
    <row r="456" spans="1:17" s="34" customFormat="1" ht="14" x14ac:dyDescent="0.3">
      <c r="A456" s="43" t="s">
        <v>2302</v>
      </c>
      <c r="B456" s="34" t="s">
        <v>2870</v>
      </c>
    </row>
    <row r="457" spans="1:17" s="38" customFormat="1" ht="14" x14ac:dyDescent="0.3">
      <c r="A457" s="38" t="s">
        <v>2302</v>
      </c>
      <c r="B457" s="38" t="s">
        <v>2855</v>
      </c>
    </row>
    <row r="458" spans="1:17" s="32" customFormat="1" ht="14" x14ac:dyDescent="0.3">
      <c r="A458" s="32" t="s">
        <v>2302</v>
      </c>
      <c r="B458" s="32" t="s">
        <v>2568</v>
      </c>
    </row>
    <row r="459" spans="1:17" s="37" customFormat="1" ht="14" x14ac:dyDescent="0.3">
      <c r="A459" s="37" t="s">
        <v>2302</v>
      </c>
      <c r="B459" s="37" t="s">
        <v>2337</v>
      </c>
    </row>
    <row r="460" spans="1:17" s="37" customFormat="1" ht="14" x14ac:dyDescent="0.3">
      <c r="A460" s="37" t="s">
        <v>2274</v>
      </c>
      <c r="B460" s="37" t="s">
        <v>2885</v>
      </c>
      <c r="C460" s="37" t="s">
        <v>2886</v>
      </c>
      <c r="E460" s="37" t="s">
        <v>2304</v>
      </c>
    </row>
    <row r="461" spans="1:17" s="30" customFormat="1" ht="14" x14ac:dyDescent="0.3">
      <c r="A461" s="30" t="s">
        <v>2271</v>
      </c>
      <c r="B461" s="30" t="s">
        <v>565</v>
      </c>
      <c r="C461" s="30" t="s">
        <v>2887</v>
      </c>
    </row>
    <row r="462" spans="1:17" s="32" customFormat="1" ht="14" x14ac:dyDescent="0.3">
      <c r="A462" s="32" t="s">
        <v>2274</v>
      </c>
      <c r="B462" s="32" t="s">
        <v>2888</v>
      </c>
      <c r="C462" s="32" t="s">
        <v>2889</v>
      </c>
      <c r="D462" s="32" t="s">
        <v>2281</v>
      </c>
    </row>
    <row r="463" spans="1:17" s="30" customFormat="1" ht="14" x14ac:dyDescent="0.3">
      <c r="A463" s="30" t="s">
        <v>2271</v>
      </c>
      <c r="B463" s="30" t="s">
        <v>566</v>
      </c>
      <c r="C463" s="30" t="s">
        <v>2890</v>
      </c>
      <c r="D463" s="30" t="s">
        <v>2273</v>
      </c>
    </row>
    <row r="464" spans="1:17" s="30" customFormat="1" ht="14" x14ac:dyDescent="0.3">
      <c r="A464" s="30" t="s">
        <v>2891</v>
      </c>
      <c r="B464" s="30" t="s">
        <v>567</v>
      </c>
      <c r="C464" s="30" t="s">
        <v>2892</v>
      </c>
      <c r="D464" s="30" t="s">
        <v>2281</v>
      </c>
      <c r="H464" s="30" t="s">
        <v>2573</v>
      </c>
    </row>
    <row r="465" spans="1:13" s="30" customFormat="1" ht="14" x14ac:dyDescent="0.3">
      <c r="A465" s="30" t="s">
        <v>2307</v>
      </c>
      <c r="B465" s="30" t="s">
        <v>596</v>
      </c>
      <c r="C465" s="30" t="s">
        <v>2893</v>
      </c>
      <c r="D465" s="30" t="s">
        <v>2281</v>
      </c>
      <c r="M465" s="30" t="s">
        <v>2894</v>
      </c>
    </row>
    <row r="466" spans="1:13" s="44" customFormat="1" ht="14" x14ac:dyDescent="0.3">
      <c r="A466" s="44" t="s">
        <v>2274</v>
      </c>
      <c r="B466" s="44" t="s">
        <v>2895</v>
      </c>
      <c r="C466" s="44" t="s">
        <v>2896</v>
      </c>
      <c r="D466" s="44" t="s">
        <v>2281</v>
      </c>
      <c r="E466" s="44" t="s">
        <v>2897</v>
      </c>
    </row>
    <row r="467" spans="1:13" s="30" customFormat="1" ht="14" x14ac:dyDescent="0.3">
      <c r="A467" s="30" t="s">
        <v>2271</v>
      </c>
      <c r="B467" s="30" t="s">
        <v>597</v>
      </c>
      <c r="C467" s="30" t="s">
        <v>2898</v>
      </c>
      <c r="D467" s="30" t="s">
        <v>2273</v>
      </c>
    </row>
    <row r="468" spans="1:13" s="30" customFormat="1" ht="14" x14ac:dyDescent="0.3">
      <c r="A468" s="30" t="s">
        <v>2353</v>
      </c>
      <c r="B468" s="30" t="s">
        <v>598</v>
      </c>
      <c r="C468" s="30" t="s">
        <v>2899</v>
      </c>
      <c r="D468" s="30" t="s">
        <v>2281</v>
      </c>
    </row>
    <row r="469" spans="1:13" s="45" customFormat="1" ht="14" x14ac:dyDescent="0.3">
      <c r="A469" s="45" t="s">
        <v>2274</v>
      </c>
      <c r="B469" s="45" t="s">
        <v>2900</v>
      </c>
      <c r="C469" s="45" t="s">
        <v>2356</v>
      </c>
      <c r="D469" s="45" t="s">
        <v>2281</v>
      </c>
      <c r="E469" s="45" t="s">
        <v>2901</v>
      </c>
    </row>
    <row r="470" spans="1:13" s="30" customFormat="1" ht="14" x14ac:dyDescent="0.3">
      <c r="A470" s="30" t="s">
        <v>2902</v>
      </c>
      <c r="B470" s="30" t="s">
        <v>599</v>
      </c>
      <c r="C470" s="30" t="s">
        <v>2903</v>
      </c>
      <c r="D470" s="30" t="s">
        <v>2281</v>
      </c>
    </row>
    <row r="471" spans="1:13" x14ac:dyDescent="0.35">
      <c r="A471" s="30" t="s">
        <v>2358</v>
      </c>
      <c r="B471" s="30" t="s">
        <v>603</v>
      </c>
      <c r="C471" s="30" t="s">
        <v>2904</v>
      </c>
      <c r="D471" s="30" t="s">
        <v>2281</v>
      </c>
      <c r="E471" s="30" t="s">
        <v>2905</v>
      </c>
      <c r="F471" s="34" t="s">
        <v>2360</v>
      </c>
      <c r="G471" s="34" t="s">
        <v>2361</v>
      </c>
      <c r="H471" s="30" t="s">
        <v>2362</v>
      </c>
      <c r="I471" s="30"/>
      <c r="J471" s="30"/>
      <c r="K471" s="30"/>
      <c r="L471" s="30"/>
      <c r="M471" s="30"/>
    </row>
    <row r="472" spans="1:13" x14ac:dyDescent="0.35">
      <c r="A472" s="30" t="s">
        <v>2358</v>
      </c>
      <c r="B472" s="30" t="s">
        <v>604</v>
      </c>
      <c r="C472" s="30" t="s">
        <v>2906</v>
      </c>
      <c r="D472" s="30" t="s">
        <v>2281</v>
      </c>
      <c r="E472" s="30" t="s">
        <v>2907</v>
      </c>
      <c r="F472" s="34" t="s">
        <v>2360</v>
      </c>
      <c r="G472" s="34" t="s">
        <v>2361</v>
      </c>
      <c r="H472" s="30" t="s">
        <v>2362</v>
      </c>
      <c r="I472" s="30"/>
      <c r="J472" s="30"/>
      <c r="K472" s="30"/>
      <c r="L472" s="30"/>
      <c r="M472" s="30"/>
    </row>
    <row r="473" spans="1:13" x14ac:dyDescent="0.35">
      <c r="A473" s="30" t="s">
        <v>2358</v>
      </c>
      <c r="B473" s="30" t="s">
        <v>605</v>
      </c>
      <c r="C473" s="30" t="s">
        <v>2908</v>
      </c>
      <c r="D473" s="30" t="s">
        <v>2281</v>
      </c>
      <c r="E473" s="30" t="s">
        <v>2909</v>
      </c>
      <c r="F473" s="34" t="s">
        <v>2360</v>
      </c>
      <c r="G473" s="34" t="s">
        <v>2361</v>
      </c>
      <c r="H473" s="30" t="s">
        <v>2362</v>
      </c>
      <c r="I473" s="30"/>
      <c r="J473" s="30"/>
      <c r="K473" s="30"/>
      <c r="L473" s="30"/>
      <c r="M473" s="30"/>
    </row>
    <row r="474" spans="1:13" s="12" customFormat="1" x14ac:dyDescent="0.35">
      <c r="A474" s="45" t="s">
        <v>2302</v>
      </c>
      <c r="B474" s="45" t="s">
        <v>2900</v>
      </c>
      <c r="C474" s="45"/>
      <c r="D474" s="45"/>
      <c r="E474" s="45"/>
      <c r="F474" s="45"/>
      <c r="G474" s="45"/>
      <c r="H474" s="45"/>
      <c r="I474" s="45"/>
      <c r="J474" s="45"/>
      <c r="K474" s="45"/>
      <c r="L474" s="45"/>
      <c r="M474" s="46"/>
    </row>
    <row r="475" spans="1:13" s="12" customFormat="1" x14ac:dyDescent="0.35">
      <c r="A475" s="45" t="s">
        <v>2274</v>
      </c>
      <c r="B475" s="45" t="s">
        <v>2910</v>
      </c>
      <c r="C475" s="45" t="s">
        <v>2364</v>
      </c>
      <c r="D475" s="45" t="s">
        <v>2281</v>
      </c>
      <c r="E475" s="45" t="s">
        <v>2901</v>
      </c>
      <c r="F475" s="45"/>
      <c r="G475" s="45"/>
      <c r="H475" s="45"/>
      <c r="I475" s="45"/>
      <c r="J475" s="45"/>
      <c r="K475" s="45"/>
      <c r="L475" s="45"/>
      <c r="M475" s="46"/>
    </row>
    <row r="476" spans="1:13" x14ac:dyDescent="0.35">
      <c r="A476" s="30" t="s">
        <v>2365</v>
      </c>
      <c r="B476" s="30" t="s">
        <v>606</v>
      </c>
      <c r="C476" s="30" t="s">
        <v>2911</v>
      </c>
      <c r="D476" s="30" t="s">
        <v>2281</v>
      </c>
      <c r="E476" s="30"/>
      <c r="F476" s="30"/>
      <c r="G476" s="30"/>
      <c r="H476" s="30"/>
      <c r="I476" s="30"/>
      <c r="J476" s="30"/>
      <c r="K476" s="30"/>
      <c r="L476" s="30"/>
      <c r="M476" s="47"/>
    </row>
    <row r="477" spans="1:13" s="30" customFormat="1" ht="14" x14ac:dyDescent="0.3">
      <c r="A477" s="48" t="s">
        <v>2367</v>
      </c>
      <c r="B477" s="30" t="s">
        <v>607</v>
      </c>
      <c r="C477" s="30" t="s">
        <v>2912</v>
      </c>
      <c r="D477" s="30" t="s">
        <v>2281</v>
      </c>
      <c r="E477" s="30" t="s">
        <v>2913</v>
      </c>
    </row>
    <row r="478" spans="1:13" s="30" customFormat="1" ht="14" x14ac:dyDescent="0.3">
      <c r="A478" s="48" t="s">
        <v>2278</v>
      </c>
      <c r="B478" s="30" t="s">
        <v>608</v>
      </c>
      <c r="C478" s="30" t="s">
        <v>2914</v>
      </c>
      <c r="D478" s="30" t="s">
        <v>2281</v>
      </c>
      <c r="E478" s="30" t="s">
        <v>2915</v>
      </c>
    </row>
    <row r="479" spans="1:13" x14ac:dyDescent="0.35">
      <c r="A479" s="30" t="s">
        <v>2358</v>
      </c>
      <c r="B479" s="30" t="s">
        <v>609</v>
      </c>
      <c r="C479" s="30" t="s">
        <v>2916</v>
      </c>
      <c r="D479" s="30" t="s">
        <v>2281</v>
      </c>
      <c r="E479" s="30"/>
      <c r="F479" s="30" t="s">
        <v>2373</v>
      </c>
      <c r="G479" s="30" t="s">
        <v>2374</v>
      </c>
      <c r="H479" s="30" t="s">
        <v>2375</v>
      </c>
      <c r="I479" s="30"/>
      <c r="J479" s="30"/>
      <c r="K479" s="30"/>
      <c r="L479" s="30"/>
      <c r="M479" s="47"/>
    </row>
    <row r="480" spans="1:13" x14ac:dyDescent="0.35">
      <c r="A480" s="30" t="s">
        <v>2358</v>
      </c>
      <c r="B480" s="30" t="s">
        <v>610</v>
      </c>
      <c r="C480" s="30" t="s">
        <v>2917</v>
      </c>
      <c r="D480" s="30" t="s">
        <v>2281</v>
      </c>
      <c r="E480" s="30"/>
      <c r="F480" s="30" t="s">
        <v>2373</v>
      </c>
      <c r="G480" s="30" t="s">
        <v>2374</v>
      </c>
      <c r="H480" s="30" t="s">
        <v>2375</v>
      </c>
      <c r="I480" s="30"/>
      <c r="J480" s="30"/>
      <c r="K480" s="30"/>
      <c r="L480" s="30"/>
      <c r="M480" s="47"/>
    </row>
    <row r="481" spans="1:13" ht="16.399999999999999" customHeight="1" x14ac:dyDescent="0.35">
      <c r="A481" s="30" t="s">
        <v>2307</v>
      </c>
      <c r="B481" s="30" t="s">
        <v>611</v>
      </c>
      <c r="C481" s="30"/>
      <c r="D481" s="30" t="s">
        <v>2273</v>
      </c>
      <c r="E481" s="30"/>
      <c r="F481" s="30"/>
      <c r="G481" s="30"/>
      <c r="H481" s="30"/>
      <c r="I481" s="30"/>
      <c r="J481" s="30"/>
      <c r="K481" s="30"/>
      <c r="L481" s="30"/>
      <c r="M481" s="47" t="s">
        <v>2918</v>
      </c>
    </row>
    <row r="482" spans="1:13" s="12" customFormat="1" x14ac:dyDescent="0.35">
      <c r="A482" s="45" t="s">
        <v>2302</v>
      </c>
      <c r="B482" s="45" t="s">
        <v>2910</v>
      </c>
      <c r="C482" s="45"/>
      <c r="D482" s="45"/>
      <c r="E482" s="45"/>
      <c r="F482" s="45"/>
      <c r="G482" s="45"/>
      <c r="H482" s="45"/>
      <c r="I482" s="45"/>
      <c r="J482" s="45"/>
      <c r="K482" s="45"/>
      <c r="L482" s="45"/>
      <c r="M482" s="46"/>
    </row>
    <row r="483" spans="1:13" s="44" customFormat="1" ht="14" x14ac:dyDescent="0.3">
      <c r="A483" s="44" t="s">
        <v>2302</v>
      </c>
      <c r="B483" s="44" t="s">
        <v>2895</v>
      </c>
    </row>
    <row r="484" spans="1:13" s="44" customFormat="1" ht="14" x14ac:dyDescent="0.3">
      <c r="A484" s="44" t="s">
        <v>2274</v>
      </c>
      <c r="B484" s="38" t="s">
        <v>2919</v>
      </c>
      <c r="C484" s="44" t="s">
        <v>2920</v>
      </c>
      <c r="D484" s="44" t="s">
        <v>2281</v>
      </c>
      <c r="E484" s="44" t="s">
        <v>2921</v>
      </c>
    </row>
    <row r="485" spans="1:13" s="30" customFormat="1" ht="14" x14ac:dyDescent="0.3">
      <c r="A485" s="30" t="s">
        <v>2271</v>
      </c>
      <c r="B485" s="30" t="s">
        <v>612</v>
      </c>
      <c r="C485" s="30" t="s">
        <v>2922</v>
      </c>
      <c r="D485" s="30" t="s">
        <v>2273</v>
      </c>
    </row>
    <row r="486" spans="1:13" s="34" customFormat="1" ht="14" x14ac:dyDescent="0.3">
      <c r="A486" s="34" t="s">
        <v>2353</v>
      </c>
      <c r="B486" s="34" t="s">
        <v>613</v>
      </c>
      <c r="C486" s="30" t="s">
        <v>2923</v>
      </c>
      <c r="D486" s="34" t="s">
        <v>2281</v>
      </c>
      <c r="H486" s="30"/>
    </row>
    <row r="487" spans="1:13" s="39" customFormat="1" ht="14" x14ac:dyDescent="0.3">
      <c r="A487" s="39" t="s">
        <v>2274</v>
      </c>
      <c r="B487" s="39" t="s">
        <v>2924</v>
      </c>
      <c r="C487" s="39" t="s">
        <v>2356</v>
      </c>
      <c r="D487" s="39" t="s">
        <v>2281</v>
      </c>
      <c r="E487" s="39" t="s">
        <v>2925</v>
      </c>
    </row>
    <row r="488" spans="1:13" s="30" customFormat="1" ht="14" x14ac:dyDescent="0.3">
      <c r="A488" s="30" t="s">
        <v>2926</v>
      </c>
      <c r="B488" s="30" t="s">
        <v>614</v>
      </c>
      <c r="C488" s="30" t="s">
        <v>2927</v>
      </c>
      <c r="D488" s="30" t="s">
        <v>2281</v>
      </c>
    </row>
    <row r="489" spans="1:13" x14ac:dyDescent="0.35">
      <c r="A489" s="30" t="s">
        <v>2358</v>
      </c>
      <c r="B489" s="30" t="s">
        <v>618</v>
      </c>
      <c r="C489" s="30" t="s">
        <v>2928</v>
      </c>
      <c r="D489" s="30" t="s">
        <v>2281</v>
      </c>
      <c r="E489" s="30" t="s">
        <v>2929</v>
      </c>
      <c r="F489" s="34" t="s">
        <v>2360</v>
      </c>
      <c r="G489" s="34" t="s">
        <v>2361</v>
      </c>
      <c r="H489" s="30" t="s">
        <v>2362</v>
      </c>
      <c r="I489" s="30"/>
      <c r="J489" s="30"/>
      <c r="K489" s="30"/>
      <c r="L489" s="30"/>
      <c r="M489" s="30"/>
    </row>
    <row r="490" spans="1:13" x14ac:dyDescent="0.35">
      <c r="A490" s="30" t="s">
        <v>2358</v>
      </c>
      <c r="B490" s="30" t="s">
        <v>619</v>
      </c>
      <c r="C490" s="30" t="s">
        <v>2930</v>
      </c>
      <c r="D490" s="30" t="s">
        <v>2281</v>
      </c>
      <c r="E490" s="30" t="s">
        <v>2931</v>
      </c>
      <c r="F490" s="34" t="s">
        <v>2360</v>
      </c>
      <c r="G490" s="34" t="s">
        <v>2361</v>
      </c>
      <c r="H490" s="30" t="s">
        <v>2362</v>
      </c>
      <c r="I490" s="30"/>
      <c r="J490" s="30"/>
      <c r="K490" s="30"/>
      <c r="L490" s="30"/>
      <c r="M490" s="30"/>
    </row>
    <row r="491" spans="1:13" x14ac:dyDescent="0.35">
      <c r="A491" s="30" t="s">
        <v>2358</v>
      </c>
      <c r="B491" s="30" t="s">
        <v>620</v>
      </c>
      <c r="C491" s="30" t="s">
        <v>2932</v>
      </c>
      <c r="D491" s="30" t="s">
        <v>2281</v>
      </c>
      <c r="E491" s="30" t="s">
        <v>2933</v>
      </c>
      <c r="F491" s="34" t="s">
        <v>2360</v>
      </c>
      <c r="G491" s="34" t="s">
        <v>2361</v>
      </c>
      <c r="H491" s="30" t="s">
        <v>2362</v>
      </c>
      <c r="I491" s="30"/>
      <c r="J491" s="30"/>
      <c r="K491" s="30"/>
      <c r="L491" s="30"/>
      <c r="M491" s="30"/>
    </row>
    <row r="492" spans="1:13" s="39" customFormat="1" ht="14" x14ac:dyDescent="0.3">
      <c r="A492" s="39" t="s">
        <v>2302</v>
      </c>
      <c r="B492" s="39" t="s">
        <v>2924</v>
      </c>
    </row>
    <row r="493" spans="1:13" s="41" customFormat="1" x14ac:dyDescent="0.35">
      <c r="A493" s="39" t="s">
        <v>2274</v>
      </c>
      <c r="B493" s="39" t="s">
        <v>2934</v>
      </c>
      <c r="C493" s="39" t="s">
        <v>2364</v>
      </c>
      <c r="D493" s="39" t="s">
        <v>2281</v>
      </c>
      <c r="E493" s="39" t="s">
        <v>2925</v>
      </c>
      <c r="F493" s="39"/>
      <c r="G493" s="39"/>
      <c r="H493" s="39"/>
      <c r="I493" s="39"/>
      <c r="J493" s="39"/>
      <c r="K493" s="39"/>
      <c r="L493" s="39"/>
      <c r="M493" s="40"/>
    </row>
    <row r="494" spans="1:13" s="31" customFormat="1" x14ac:dyDescent="0.35">
      <c r="A494" s="34" t="s">
        <v>2365</v>
      </c>
      <c r="B494" s="34" t="s">
        <v>621</v>
      </c>
      <c r="C494" s="30" t="s">
        <v>2935</v>
      </c>
      <c r="D494" s="34" t="s">
        <v>2281</v>
      </c>
      <c r="E494" s="34"/>
      <c r="F494" s="34"/>
      <c r="G494" s="34"/>
      <c r="H494" s="34"/>
      <c r="I494" s="34"/>
      <c r="J494" s="34"/>
      <c r="K494" s="34"/>
      <c r="L494" s="34"/>
      <c r="M494" s="42"/>
    </row>
    <row r="495" spans="1:13" s="34" customFormat="1" ht="14" x14ac:dyDescent="0.3">
      <c r="A495" s="43" t="s">
        <v>2367</v>
      </c>
      <c r="B495" s="34" t="s">
        <v>622</v>
      </c>
      <c r="C495" s="30" t="s">
        <v>2936</v>
      </c>
      <c r="D495" s="34" t="s">
        <v>2281</v>
      </c>
      <c r="E495" s="34" t="s">
        <v>2937</v>
      </c>
    </row>
    <row r="496" spans="1:13" s="34" customFormat="1" ht="14" x14ac:dyDescent="0.3">
      <c r="A496" s="43" t="s">
        <v>2278</v>
      </c>
      <c r="B496" s="34" t="s">
        <v>623</v>
      </c>
      <c r="C496" s="30" t="s">
        <v>2938</v>
      </c>
      <c r="D496" s="34" t="s">
        <v>2281</v>
      </c>
      <c r="E496" s="34" t="s">
        <v>2939</v>
      </c>
    </row>
    <row r="497" spans="1:13" s="31" customFormat="1" x14ac:dyDescent="0.35">
      <c r="A497" s="34" t="s">
        <v>2358</v>
      </c>
      <c r="B497" s="34" t="s">
        <v>624</v>
      </c>
      <c r="C497" s="30" t="s">
        <v>2940</v>
      </c>
      <c r="D497" s="34" t="s">
        <v>2281</v>
      </c>
      <c r="E497" s="34"/>
      <c r="F497" s="34" t="s">
        <v>2373</v>
      </c>
      <c r="G497" s="34" t="s">
        <v>2374</v>
      </c>
      <c r="H497" s="34" t="s">
        <v>2375</v>
      </c>
      <c r="I497" s="34"/>
      <c r="J497" s="34"/>
      <c r="K497" s="34"/>
      <c r="L497" s="34"/>
      <c r="M497" s="42"/>
    </row>
    <row r="498" spans="1:13" s="31" customFormat="1" x14ac:dyDescent="0.35">
      <c r="A498" s="34" t="s">
        <v>2358</v>
      </c>
      <c r="B498" s="34" t="s">
        <v>625</v>
      </c>
      <c r="C498" s="30" t="s">
        <v>2941</v>
      </c>
      <c r="D498" s="34" t="s">
        <v>2281</v>
      </c>
      <c r="E498" s="34"/>
      <c r="F498" s="34" t="s">
        <v>2373</v>
      </c>
      <c r="G498" s="34" t="s">
        <v>2374</v>
      </c>
      <c r="H498" s="34" t="s">
        <v>2375</v>
      </c>
      <c r="I498" s="34"/>
      <c r="J498" s="34"/>
      <c r="K498" s="34"/>
      <c r="L498" s="34"/>
      <c r="M498" s="42"/>
    </row>
    <row r="499" spans="1:13" s="31" customFormat="1" ht="16.399999999999999" customHeight="1" x14ac:dyDescent="0.35">
      <c r="A499" s="34" t="s">
        <v>2307</v>
      </c>
      <c r="B499" s="34" t="s">
        <v>626</v>
      </c>
      <c r="C499" s="34"/>
      <c r="D499" s="34" t="s">
        <v>2273</v>
      </c>
      <c r="E499" s="34"/>
      <c r="F499" s="34"/>
      <c r="G499" s="34"/>
      <c r="H499" s="34"/>
      <c r="I499" s="34"/>
      <c r="J499" s="34"/>
      <c r="K499" s="34"/>
      <c r="L499" s="34"/>
      <c r="M499" s="42" t="s">
        <v>2942</v>
      </c>
    </row>
    <row r="500" spans="1:13" s="41" customFormat="1" x14ac:dyDescent="0.35">
      <c r="A500" s="39" t="s">
        <v>2302</v>
      </c>
      <c r="B500" s="39" t="s">
        <v>2934</v>
      </c>
      <c r="C500" s="39"/>
      <c r="D500" s="39"/>
      <c r="E500" s="39"/>
      <c r="F500" s="39"/>
      <c r="G500" s="39"/>
      <c r="H500" s="39"/>
      <c r="I500" s="39"/>
      <c r="J500" s="39"/>
      <c r="K500" s="39"/>
      <c r="L500" s="39"/>
      <c r="M500" s="40"/>
    </row>
    <row r="501" spans="1:13" s="38" customFormat="1" ht="14" x14ac:dyDescent="0.3">
      <c r="A501" s="38" t="s">
        <v>2302</v>
      </c>
      <c r="B501" s="38" t="s">
        <v>2919</v>
      </c>
    </row>
    <row r="502" spans="1:13" s="44" customFormat="1" ht="14" x14ac:dyDescent="0.3">
      <c r="A502" s="44" t="s">
        <v>2274</v>
      </c>
      <c r="B502" s="38" t="s">
        <v>2943</v>
      </c>
      <c r="C502" s="44" t="s">
        <v>2944</v>
      </c>
      <c r="D502" s="44" t="s">
        <v>2281</v>
      </c>
      <c r="E502" s="44" t="s">
        <v>2945</v>
      </c>
    </row>
    <row r="503" spans="1:13" s="30" customFormat="1" ht="14" x14ac:dyDescent="0.3">
      <c r="A503" s="30" t="s">
        <v>2271</v>
      </c>
      <c r="B503" s="30" t="s">
        <v>627</v>
      </c>
      <c r="C503" s="30" t="s">
        <v>2946</v>
      </c>
      <c r="D503" s="30" t="s">
        <v>2273</v>
      </c>
    </row>
    <row r="504" spans="1:13" s="34" customFormat="1" ht="14" x14ac:dyDescent="0.3">
      <c r="A504" s="34" t="s">
        <v>2353</v>
      </c>
      <c r="B504" s="34" t="s">
        <v>628</v>
      </c>
      <c r="C504" s="30" t="s">
        <v>2947</v>
      </c>
      <c r="D504" s="34" t="s">
        <v>2281</v>
      </c>
      <c r="H504" s="30"/>
    </row>
    <row r="505" spans="1:13" s="39" customFormat="1" ht="14" x14ac:dyDescent="0.3">
      <c r="A505" s="39" t="s">
        <v>2274</v>
      </c>
      <c r="B505" s="39" t="s">
        <v>2948</v>
      </c>
      <c r="C505" s="39" t="s">
        <v>2356</v>
      </c>
      <c r="D505" s="39" t="s">
        <v>2281</v>
      </c>
      <c r="E505" s="39" t="s">
        <v>2949</v>
      </c>
    </row>
    <row r="506" spans="1:13" s="30" customFormat="1" ht="14" x14ac:dyDescent="0.3">
      <c r="A506" s="30" t="s">
        <v>2926</v>
      </c>
      <c r="B506" s="30" t="s">
        <v>629</v>
      </c>
      <c r="C506" s="30" t="s">
        <v>2950</v>
      </c>
      <c r="D506" s="30" t="s">
        <v>2281</v>
      </c>
    </row>
    <row r="507" spans="1:13" x14ac:dyDescent="0.35">
      <c r="A507" s="30" t="s">
        <v>2358</v>
      </c>
      <c r="B507" s="30" t="s">
        <v>633</v>
      </c>
      <c r="C507" s="30" t="s">
        <v>2951</v>
      </c>
      <c r="D507" s="30" t="s">
        <v>2281</v>
      </c>
      <c r="E507" s="30" t="s">
        <v>2952</v>
      </c>
      <c r="F507" s="34" t="s">
        <v>2360</v>
      </c>
      <c r="G507" s="34" t="s">
        <v>2361</v>
      </c>
      <c r="H507" s="30" t="s">
        <v>2362</v>
      </c>
      <c r="I507" s="30"/>
      <c r="J507" s="30"/>
      <c r="K507" s="30"/>
      <c r="L507" s="30"/>
      <c r="M507" s="30"/>
    </row>
    <row r="508" spans="1:13" x14ac:dyDescent="0.35">
      <c r="A508" s="30" t="s">
        <v>2358</v>
      </c>
      <c r="B508" s="30" t="s">
        <v>634</v>
      </c>
      <c r="C508" s="30" t="s">
        <v>2953</v>
      </c>
      <c r="D508" s="30" t="s">
        <v>2281</v>
      </c>
      <c r="E508" s="30" t="s">
        <v>2954</v>
      </c>
      <c r="F508" s="34" t="s">
        <v>2360</v>
      </c>
      <c r="G508" s="34" t="s">
        <v>2361</v>
      </c>
      <c r="H508" s="30" t="s">
        <v>2362</v>
      </c>
      <c r="I508" s="30"/>
      <c r="J508" s="30"/>
      <c r="K508" s="30"/>
      <c r="L508" s="30"/>
      <c r="M508" s="30"/>
    </row>
    <row r="509" spans="1:13" x14ac:dyDescent="0.35">
      <c r="A509" s="30" t="s">
        <v>2358</v>
      </c>
      <c r="B509" s="30" t="s">
        <v>635</v>
      </c>
      <c r="C509" s="30" t="s">
        <v>2955</v>
      </c>
      <c r="D509" s="30" t="s">
        <v>2281</v>
      </c>
      <c r="E509" s="30" t="s">
        <v>2956</v>
      </c>
      <c r="F509" s="34" t="s">
        <v>2360</v>
      </c>
      <c r="G509" s="34" t="s">
        <v>2361</v>
      </c>
      <c r="H509" s="30" t="s">
        <v>2362</v>
      </c>
      <c r="I509" s="30"/>
      <c r="J509" s="30"/>
      <c r="K509" s="30"/>
      <c r="L509" s="30"/>
      <c r="M509" s="30"/>
    </row>
    <row r="510" spans="1:13" s="39" customFormat="1" ht="14" x14ac:dyDescent="0.3">
      <c r="A510" s="39" t="s">
        <v>2302</v>
      </c>
      <c r="B510" s="39" t="s">
        <v>2948</v>
      </c>
    </row>
    <row r="511" spans="1:13" s="41" customFormat="1" x14ac:dyDescent="0.35">
      <c r="A511" s="39" t="s">
        <v>2274</v>
      </c>
      <c r="B511" s="39" t="s">
        <v>2957</v>
      </c>
      <c r="C511" s="39" t="s">
        <v>2364</v>
      </c>
      <c r="D511" s="39" t="s">
        <v>2281</v>
      </c>
      <c r="E511" s="39" t="s">
        <v>2949</v>
      </c>
      <c r="F511" s="39"/>
      <c r="G511" s="39"/>
      <c r="H511" s="39"/>
      <c r="I511" s="39"/>
      <c r="J511" s="39"/>
      <c r="K511" s="39"/>
      <c r="L511" s="39"/>
      <c r="M511" s="40"/>
    </row>
    <row r="512" spans="1:13" s="31" customFormat="1" x14ac:dyDescent="0.35">
      <c r="A512" s="34" t="s">
        <v>2365</v>
      </c>
      <c r="B512" s="34" t="s">
        <v>636</v>
      </c>
      <c r="C512" s="30" t="s">
        <v>2958</v>
      </c>
      <c r="D512" s="34" t="s">
        <v>2281</v>
      </c>
      <c r="E512" s="34"/>
      <c r="F512" s="34"/>
      <c r="G512" s="34"/>
      <c r="H512" s="34"/>
      <c r="I512" s="34"/>
      <c r="J512" s="34"/>
      <c r="K512" s="34"/>
      <c r="L512" s="34"/>
      <c r="M512" s="42"/>
    </row>
    <row r="513" spans="1:13" s="34" customFormat="1" ht="14" x14ac:dyDescent="0.3">
      <c r="A513" s="43" t="s">
        <v>2367</v>
      </c>
      <c r="B513" s="34" t="s">
        <v>637</v>
      </c>
      <c r="C513" s="30" t="s">
        <v>2959</v>
      </c>
      <c r="D513" s="34" t="s">
        <v>2281</v>
      </c>
      <c r="E513" s="34" t="s">
        <v>2960</v>
      </c>
    </row>
    <row r="514" spans="1:13" s="34" customFormat="1" ht="14" x14ac:dyDescent="0.3">
      <c r="A514" s="43" t="s">
        <v>2278</v>
      </c>
      <c r="B514" s="34" t="s">
        <v>638</v>
      </c>
      <c r="C514" s="30" t="s">
        <v>2961</v>
      </c>
      <c r="D514" s="34" t="s">
        <v>2281</v>
      </c>
      <c r="E514" s="34" t="s">
        <v>2962</v>
      </c>
    </row>
    <row r="515" spans="1:13" s="31" customFormat="1" x14ac:dyDescent="0.35">
      <c r="A515" s="34" t="s">
        <v>2358</v>
      </c>
      <c r="B515" s="34" t="s">
        <v>639</v>
      </c>
      <c r="C515" s="30" t="s">
        <v>2963</v>
      </c>
      <c r="D515" s="34" t="s">
        <v>2281</v>
      </c>
      <c r="E515" s="34"/>
      <c r="F515" s="34" t="s">
        <v>2373</v>
      </c>
      <c r="G515" s="34" t="s">
        <v>2374</v>
      </c>
      <c r="H515" s="34" t="s">
        <v>2375</v>
      </c>
      <c r="I515" s="34"/>
      <c r="J515" s="34"/>
      <c r="K515" s="34"/>
      <c r="L515" s="34"/>
      <c r="M515" s="42"/>
    </row>
    <row r="516" spans="1:13" s="31" customFormat="1" x14ac:dyDescent="0.35">
      <c r="A516" s="34" t="s">
        <v>2358</v>
      </c>
      <c r="B516" s="34" t="s">
        <v>640</v>
      </c>
      <c r="C516" s="30" t="s">
        <v>2964</v>
      </c>
      <c r="D516" s="34" t="s">
        <v>2281</v>
      </c>
      <c r="E516" s="34"/>
      <c r="F516" s="34" t="s">
        <v>2373</v>
      </c>
      <c r="G516" s="34" t="s">
        <v>2374</v>
      </c>
      <c r="H516" s="34" t="s">
        <v>2375</v>
      </c>
      <c r="I516" s="34"/>
      <c r="J516" s="34"/>
      <c r="K516" s="34"/>
      <c r="L516" s="34"/>
      <c r="M516" s="42"/>
    </row>
    <row r="517" spans="1:13" s="31" customFormat="1" ht="16.399999999999999" customHeight="1" x14ac:dyDescent="0.35">
      <c r="A517" s="34" t="s">
        <v>2307</v>
      </c>
      <c r="B517" s="34" t="s">
        <v>641</v>
      </c>
      <c r="C517" s="34"/>
      <c r="D517" s="34" t="s">
        <v>2273</v>
      </c>
      <c r="E517" s="34"/>
      <c r="F517" s="34"/>
      <c r="G517" s="34"/>
      <c r="H517" s="34"/>
      <c r="I517" s="34"/>
      <c r="J517" s="34"/>
      <c r="K517" s="34"/>
      <c r="L517" s="34"/>
      <c r="M517" s="42" t="s">
        <v>2965</v>
      </c>
    </row>
    <row r="518" spans="1:13" s="41" customFormat="1" x14ac:dyDescent="0.35">
      <c r="A518" s="39" t="s">
        <v>2302</v>
      </c>
      <c r="B518" s="39" t="s">
        <v>2957</v>
      </c>
      <c r="C518" s="39"/>
      <c r="D518" s="39"/>
      <c r="E518" s="39"/>
      <c r="F518" s="39"/>
      <c r="G518" s="39"/>
      <c r="H518" s="39"/>
      <c r="I518" s="39"/>
      <c r="J518" s="39"/>
      <c r="K518" s="39"/>
      <c r="L518" s="39"/>
      <c r="M518" s="40"/>
    </row>
    <row r="519" spans="1:13" s="38" customFormat="1" ht="14" x14ac:dyDescent="0.3">
      <c r="A519" s="38" t="s">
        <v>2302</v>
      </c>
      <c r="B519" s="38" t="s">
        <v>2943</v>
      </c>
    </row>
    <row r="520" spans="1:13" s="44" customFormat="1" ht="14" x14ac:dyDescent="0.3">
      <c r="A520" s="44" t="s">
        <v>2274</v>
      </c>
      <c r="B520" s="38" t="s">
        <v>2966</v>
      </c>
      <c r="C520" s="44" t="s">
        <v>2967</v>
      </c>
      <c r="D520" s="44" t="s">
        <v>2281</v>
      </c>
      <c r="E520" s="44" t="s">
        <v>2968</v>
      </c>
    </row>
    <row r="521" spans="1:13" s="30" customFormat="1" ht="14" x14ac:dyDescent="0.3">
      <c r="A521" s="30" t="s">
        <v>2271</v>
      </c>
      <c r="B521" s="30" t="s">
        <v>642</v>
      </c>
      <c r="C521" s="30" t="s">
        <v>2969</v>
      </c>
      <c r="D521" s="30" t="s">
        <v>2273</v>
      </c>
    </row>
    <row r="522" spans="1:13" s="34" customFormat="1" ht="14" x14ac:dyDescent="0.3">
      <c r="A522" s="34" t="s">
        <v>2353</v>
      </c>
      <c r="B522" s="34" t="s">
        <v>643</v>
      </c>
      <c r="C522" s="30" t="s">
        <v>2970</v>
      </c>
      <c r="D522" s="34" t="s">
        <v>2281</v>
      </c>
      <c r="H522" s="30"/>
    </row>
    <row r="523" spans="1:13" s="39" customFormat="1" ht="14" x14ac:dyDescent="0.3">
      <c r="A523" s="39" t="s">
        <v>2274</v>
      </c>
      <c r="B523" s="39" t="s">
        <v>2971</v>
      </c>
      <c r="C523" s="39" t="s">
        <v>2356</v>
      </c>
      <c r="D523" s="39" t="s">
        <v>2281</v>
      </c>
      <c r="E523" s="39" t="s">
        <v>2972</v>
      </c>
    </row>
    <row r="524" spans="1:13" s="30" customFormat="1" ht="14" x14ac:dyDescent="0.3">
      <c r="A524" s="30" t="s">
        <v>2973</v>
      </c>
      <c r="B524" s="30" t="s">
        <v>644</v>
      </c>
      <c r="C524" s="30" t="s">
        <v>2974</v>
      </c>
      <c r="D524" s="30" t="s">
        <v>2281</v>
      </c>
    </row>
    <row r="525" spans="1:13" x14ac:dyDescent="0.35">
      <c r="A525" s="30" t="s">
        <v>2358</v>
      </c>
      <c r="B525" s="30" t="s">
        <v>648</v>
      </c>
      <c r="C525" s="30" t="s">
        <v>2975</v>
      </c>
      <c r="D525" s="30" t="s">
        <v>2281</v>
      </c>
      <c r="E525" s="30" t="s">
        <v>2976</v>
      </c>
      <c r="F525" s="34" t="s">
        <v>2360</v>
      </c>
      <c r="G525" s="34" t="s">
        <v>2361</v>
      </c>
      <c r="H525" s="30" t="s">
        <v>2362</v>
      </c>
      <c r="I525" s="30"/>
      <c r="J525" s="30"/>
      <c r="K525" s="30"/>
      <c r="L525" s="30"/>
      <c r="M525" s="30"/>
    </row>
    <row r="526" spans="1:13" x14ac:dyDescent="0.35">
      <c r="A526" s="30" t="s">
        <v>2358</v>
      </c>
      <c r="B526" s="30" t="s">
        <v>649</v>
      </c>
      <c r="C526" s="30" t="s">
        <v>2977</v>
      </c>
      <c r="D526" s="30" t="s">
        <v>2281</v>
      </c>
      <c r="E526" s="30" t="s">
        <v>2978</v>
      </c>
      <c r="F526" s="34" t="s">
        <v>2360</v>
      </c>
      <c r="G526" s="34" t="s">
        <v>2361</v>
      </c>
      <c r="H526" s="30" t="s">
        <v>2362</v>
      </c>
      <c r="I526" s="30"/>
      <c r="J526" s="30"/>
      <c r="K526" s="30"/>
      <c r="L526" s="30"/>
      <c r="M526" s="30"/>
    </row>
    <row r="527" spans="1:13" x14ac:dyDescent="0.35">
      <c r="A527" s="30" t="s">
        <v>2358</v>
      </c>
      <c r="B527" s="30" t="s">
        <v>650</v>
      </c>
      <c r="C527" s="30" t="s">
        <v>2979</v>
      </c>
      <c r="D527" s="30" t="s">
        <v>2281</v>
      </c>
      <c r="E527" s="30" t="s">
        <v>2980</v>
      </c>
      <c r="F527" s="34" t="s">
        <v>2360</v>
      </c>
      <c r="G527" s="34" t="s">
        <v>2361</v>
      </c>
      <c r="H527" s="30" t="s">
        <v>2362</v>
      </c>
      <c r="I527" s="30"/>
      <c r="J527" s="30"/>
      <c r="K527" s="30"/>
      <c r="L527" s="30"/>
      <c r="M527" s="30"/>
    </row>
    <row r="528" spans="1:13" s="39" customFormat="1" ht="14" x14ac:dyDescent="0.3">
      <c r="A528" s="39" t="s">
        <v>2302</v>
      </c>
      <c r="B528" s="39" t="s">
        <v>2971</v>
      </c>
    </row>
    <row r="529" spans="1:13" s="41" customFormat="1" x14ac:dyDescent="0.35">
      <c r="A529" s="39" t="s">
        <v>2274</v>
      </c>
      <c r="B529" s="39" t="s">
        <v>2981</v>
      </c>
      <c r="C529" s="39" t="s">
        <v>2364</v>
      </c>
      <c r="D529" s="39" t="s">
        <v>2281</v>
      </c>
      <c r="E529" s="39" t="s">
        <v>2972</v>
      </c>
      <c r="F529" s="39"/>
      <c r="G529" s="39"/>
      <c r="H529" s="39"/>
      <c r="I529" s="39"/>
      <c r="J529" s="39"/>
      <c r="K529" s="39"/>
      <c r="L529" s="39"/>
      <c r="M529" s="40"/>
    </row>
    <row r="530" spans="1:13" s="31" customFormat="1" x14ac:dyDescent="0.35">
      <c r="A530" s="34" t="s">
        <v>2365</v>
      </c>
      <c r="B530" s="34" t="s">
        <v>651</v>
      </c>
      <c r="C530" s="30" t="s">
        <v>2982</v>
      </c>
      <c r="D530" s="34" t="s">
        <v>2281</v>
      </c>
      <c r="E530" s="34"/>
      <c r="F530" s="34"/>
      <c r="G530" s="34"/>
      <c r="H530" s="34"/>
      <c r="I530" s="34"/>
      <c r="J530" s="34"/>
      <c r="K530" s="34"/>
      <c r="L530" s="34"/>
      <c r="M530" s="42"/>
    </row>
    <row r="531" spans="1:13" s="34" customFormat="1" ht="14" x14ac:dyDescent="0.3">
      <c r="A531" s="43" t="s">
        <v>2367</v>
      </c>
      <c r="B531" s="34" t="s">
        <v>652</v>
      </c>
      <c r="C531" s="30" t="s">
        <v>2983</v>
      </c>
      <c r="D531" s="34" t="s">
        <v>2281</v>
      </c>
      <c r="E531" s="34" t="s">
        <v>2984</v>
      </c>
    </row>
    <row r="532" spans="1:13" s="34" customFormat="1" ht="14" x14ac:dyDescent="0.3">
      <c r="A532" s="43" t="s">
        <v>2278</v>
      </c>
      <c r="B532" s="34" t="s">
        <v>653</v>
      </c>
      <c r="C532" s="30" t="s">
        <v>2985</v>
      </c>
      <c r="D532" s="34" t="s">
        <v>2281</v>
      </c>
      <c r="E532" s="34" t="s">
        <v>2986</v>
      </c>
    </row>
    <row r="533" spans="1:13" s="31" customFormat="1" x14ac:dyDescent="0.35">
      <c r="A533" s="34" t="s">
        <v>2358</v>
      </c>
      <c r="B533" s="34" t="s">
        <v>654</v>
      </c>
      <c r="C533" s="30" t="s">
        <v>2987</v>
      </c>
      <c r="D533" s="34" t="s">
        <v>2281</v>
      </c>
      <c r="E533" s="34"/>
      <c r="F533" s="34" t="s">
        <v>2373</v>
      </c>
      <c r="G533" s="34" t="s">
        <v>2374</v>
      </c>
      <c r="H533" s="34" t="s">
        <v>2375</v>
      </c>
      <c r="I533" s="34"/>
      <c r="J533" s="34"/>
      <c r="K533" s="34"/>
      <c r="L533" s="34"/>
      <c r="M533" s="42"/>
    </row>
    <row r="534" spans="1:13" s="31" customFormat="1" x14ac:dyDescent="0.35">
      <c r="A534" s="34" t="s">
        <v>2358</v>
      </c>
      <c r="B534" s="34" t="s">
        <v>655</v>
      </c>
      <c r="C534" s="30" t="s">
        <v>2988</v>
      </c>
      <c r="D534" s="34" t="s">
        <v>2281</v>
      </c>
      <c r="E534" s="34"/>
      <c r="F534" s="34" t="s">
        <v>2373</v>
      </c>
      <c r="G534" s="34" t="s">
        <v>2374</v>
      </c>
      <c r="H534" s="34" t="s">
        <v>2375</v>
      </c>
      <c r="I534" s="34"/>
      <c r="J534" s="34"/>
      <c r="K534" s="34"/>
      <c r="L534" s="34"/>
      <c r="M534" s="42"/>
    </row>
    <row r="535" spans="1:13" s="31" customFormat="1" ht="16.399999999999999" customHeight="1" x14ac:dyDescent="0.35">
      <c r="A535" s="34" t="s">
        <v>2307</v>
      </c>
      <c r="B535" s="34" t="s">
        <v>656</v>
      </c>
      <c r="C535" s="34"/>
      <c r="D535" s="34" t="s">
        <v>2273</v>
      </c>
      <c r="E535" s="34"/>
      <c r="F535" s="34"/>
      <c r="G535" s="34"/>
      <c r="H535" s="34"/>
      <c r="I535" s="34"/>
      <c r="J535" s="34"/>
      <c r="K535" s="34"/>
      <c r="L535" s="34"/>
      <c r="M535" s="42" t="s">
        <v>2989</v>
      </c>
    </row>
    <row r="536" spans="1:13" s="41" customFormat="1" x14ac:dyDescent="0.35">
      <c r="A536" s="39" t="s">
        <v>2302</v>
      </c>
      <c r="B536" s="39" t="s">
        <v>2981</v>
      </c>
      <c r="C536" s="39"/>
      <c r="D536" s="39"/>
      <c r="E536" s="39"/>
      <c r="F536" s="39"/>
      <c r="G536" s="39"/>
      <c r="H536" s="39"/>
      <c r="I536" s="39"/>
      <c r="J536" s="39"/>
      <c r="K536" s="39"/>
      <c r="L536" s="39"/>
      <c r="M536" s="40"/>
    </row>
    <row r="537" spans="1:13" s="38" customFormat="1" ht="14" x14ac:dyDescent="0.3">
      <c r="A537" s="38" t="s">
        <v>2302</v>
      </c>
      <c r="B537" s="38" t="s">
        <v>2966</v>
      </c>
    </row>
    <row r="538" spans="1:13" s="44" customFormat="1" ht="14" x14ac:dyDescent="0.3">
      <c r="A538" s="44" t="s">
        <v>2274</v>
      </c>
      <c r="B538" s="38" t="s">
        <v>2990</v>
      </c>
      <c r="C538" s="44" t="s">
        <v>2991</v>
      </c>
      <c r="D538" s="44" t="s">
        <v>2281</v>
      </c>
      <c r="E538" s="44" t="s">
        <v>2992</v>
      </c>
    </row>
    <row r="539" spans="1:13" s="30" customFormat="1" ht="14" x14ac:dyDescent="0.3">
      <c r="A539" s="30" t="s">
        <v>2271</v>
      </c>
      <c r="B539" s="30" t="s">
        <v>657</v>
      </c>
      <c r="C539" s="30" t="s">
        <v>2993</v>
      </c>
      <c r="D539" s="30" t="s">
        <v>2273</v>
      </c>
    </row>
    <row r="540" spans="1:13" s="34" customFormat="1" ht="14" x14ac:dyDescent="0.3">
      <c r="A540" s="34" t="s">
        <v>2353</v>
      </c>
      <c r="B540" s="34" t="s">
        <v>658</v>
      </c>
      <c r="C540" s="30" t="s">
        <v>2994</v>
      </c>
      <c r="D540" s="34" t="s">
        <v>2281</v>
      </c>
      <c r="H540" s="30"/>
    </row>
    <row r="541" spans="1:13" s="39" customFormat="1" ht="14" x14ac:dyDescent="0.3">
      <c r="A541" s="39" t="s">
        <v>2274</v>
      </c>
      <c r="B541" s="39" t="s">
        <v>2995</v>
      </c>
      <c r="C541" s="39" t="s">
        <v>2356</v>
      </c>
      <c r="D541" s="39" t="s">
        <v>2281</v>
      </c>
      <c r="E541" s="39" t="s">
        <v>2996</v>
      </c>
    </row>
    <row r="542" spans="1:13" s="30" customFormat="1" ht="14" x14ac:dyDescent="0.3">
      <c r="A542" s="30" t="s">
        <v>2997</v>
      </c>
      <c r="B542" s="30" t="s">
        <v>659</v>
      </c>
      <c r="C542" s="30" t="s">
        <v>2998</v>
      </c>
      <c r="D542" s="30" t="s">
        <v>2281</v>
      </c>
    </row>
    <row r="543" spans="1:13" x14ac:dyDescent="0.35">
      <c r="A543" s="30" t="s">
        <v>2358</v>
      </c>
      <c r="B543" s="30" t="s">
        <v>663</v>
      </c>
      <c r="C543" s="30" t="s">
        <v>2999</v>
      </c>
      <c r="D543" s="30" t="s">
        <v>2281</v>
      </c>
      <c r="E543" s="30" t="s">
        <v>3000</v>
      </c>
      <c r="F543" s="34" t="s">
        <v>2360</v>
      </c>
      <c r="G543" s="34" t="s">
        <v>2361</v>
      </c>
      <c r="H543" s="30" t="s">
        <v>2362</v>
      </c>
      <c r="I543" s="30"/>
      <c r="J543" s="30"/>
      <c r="K543" s="30"/>
      <c r="L543" s="30"/>
      <c r="M543" s="30"/>
    </row>
    <row r="544" spans="1:13" x14ac:dyDescent="0.35">
      <c r="A544" s="30" t="s">
        <v>2358</v>
      </c>
      <c r="B544" s="30" t="s">
        <v>664</v>
      </c>
      <c r="C544" s="30" t="s">
        <v>3001</v>
      </c>
      <c r="D544" s="30" t="s">
        <v>2281</v>
      </c>
      <c r="E544" s="30" t="s">
        <v>3002</v>
      </c>
      <c r="F544" s="34" t="s">
        <v>2360</v>
      </c>
      <c r="G544" s="34" t="s">
        <v>2361</v>
      </c>
      <c r="H544" s="30" t="s">
        <v>2362</v>
      </c>
      <c r="I544" s="30"/>
      <c r="J544" s="30"/>
      <c r="K544" s="30"/>
      <c r="L544" s="30"/>
      <c r="M544" s="30"/>
    </row>
    <row r="545" spans="1:13" x14ac:dyDescent="0.35">
      <c r="A545" s="30" t="s">
        <v>2358</v>
      </c>
      <c r="B545" s="30" t="s">
        <v>665</v>
      </c>
      <c r="C545" s="30" t="s">
        <v>3003</v>
      </c>
      <c r="D545" s="30" t="s">
        <v>2281</v>
      </c>
      <c r="E545" s="30" t="s">
        <v>3004</v>
      </c>
      <c r="F545" s="34" t="s">
        <v>2360</v>
      </c>
      <c r="G545" s="34" t="s">
        <v>2361</v>
      </c>
      <c r="H545" s="30" t="s">
        <v>2362</v>
      </c>
      <c r="I545" s="30"/>
      <c r="J545" s="30"/>
      <c r="K545" s="30"/>
      <c r="L545" s="30"/>
      <c r="M545" s="30"/>
    </row>
    <row r="546" spans="1:13" s="39" customFormat="1" ht="14" x14ac:dyDescent="0.3">
      <c r="A546" s="39" t="s">
        <v>2302</v>
      </c>
      <c r="B546" s="39" t="s">
        <v>2995</v>
      </c>
    </row>
    <row r="547" spans="1:13" s="41" customFormat="1" x14ac:dyDescent="0.35">
      <c r="A547" s="39" t="s">
        <v>2274</v>
      </c>
      <c r="B547" s="39" t="s">
        <v>3005</v>
      </c>
      <c r="C547" s="39" t="s">
        <v>2364</v>
      </c>
      <c r="D547" s="39" t="s">
        <v>2281</v>
      </c>
      <c r="E547" s="39" t="s">
        <v>2996</v>
      </c>
      <c r="F547" s="39"/>
      <c r="G547" s="39"/>
      <c r="H547" s="39"/>
      <c r="I547" s="39"/>
      <c r="J547" s="39"/>
      <c r="K547" s="39"/>
      <c r="L547" s="39"/>
      <c r="M547" s="40"/>
    </row>
    <row r="548" spans="1:13" s="31" customFormat="1" x14ac:dyDescent="0.35">
      <c r="A548" s="34" t="s">
        <v>2365</v>
      </c>
      <c r="B548" s="34" t="s">
        <v>666</v>
      </c>
      <c r="C548" s="30" t="s">
        <v>3006</v>
      </c>
      <c r="D548" s="34" t="s">
        <v>2281</v>
      </c>
      <c r="E548" s="34"/>
      <c r="F548" s="34"/>
      <c r="G548" s="34"/>
      <c r="H548" s="34"/>
      <c r="I548" s="34"/>
      <c r="J548" s="34"/>
      <c r="K548" s="34"/>
      <c r="L548" s="34"/>
      <c r="M548" s="42"/>
    </row>
    <row r="549" spans="1:13" s="34" customFormat="1" ht="14" x14ac:dyDescent="0.3">
      <c r="A549" s="43" t="s">
        <v>2367</v>
      </c>
      <c r="B549" s="34" t="s">
        <v>667</v>
      </c>
      <c r="C549" s="30" t="s">
        <v>3007</v>
      </c>
      <c r="D549" s="34" t="s">
        <v>2281</v>
      </c>
      <c r="E549" s="34" t="s">
        <v>3008</v>
      </c>
    </row>
    <row r="550" spans="1:13" s="34" customFormat="1" ht="14" x14ac:dyDescent="0.3">
      <c r="A550" s="43" t="s">
        <v>2278</v>
      </c>
      <c r="B550" s="34" t="s">
        <v>668</v>
      </c>
      <c r="C550" s="30" t="s">
        <v>3009</v>
      </c>
      <c r="D550" s="34" t="s">
        <v>2281</v>
      </c>
      <c r="E550" s="34" t="s">
        <v>3010</v>
      </c>
    </row>
    <row r="551" spans="1:13" s="31" customFormat="1" x14ac:dyDescent="0.35">
      <c r="A551" s="34" t="s">
        <v>2358</v>
      </c>
      <c r="B551" s="34" t="s">
        <v>669</v>
      </c>
      <c r="C551" s="30" t="s">
        <v>3011</v>
      </c>
      <c r="D551" s="34" t="s">
        <v>2281</v>
      </c>
      <c r="E551" s="34"/>
      <c r="F551" s="34" t="s">
        <v>2373</v>
      </c>
      <c r="G551" s="34" t="s">
        <v>2374</v>
      </c>
      <c r="H551" s="34" t="s">
        <v>2375</v>
      </c>
      <c r="I551" s="34"/>
      <c r="J551" s="34"/>
      <c r="K551" s="34"/>
      <c r="L551" s="34"/>
      <c r="M551" s="42"/>
    </row>
    <row r="552" spans="1:13" s="31" customFormat="1" x14ac:dyDescent="0.35">
      <c r="A552" s="34" t="s">
        <v>2358</v>
      </c>
      <c r="B552" s="34" t="s">
        <v>670</v>
      </c>
      <c r="C552" s="30" t="s">
        <v>3012</v>
      </c>
      <c r="D552" s="34" t="s">
        <v>2281</v>
      </c>
      <c r="E552" s="34"/>
      <c r="F552" s="34" t="s">
        <v>2373</v>
      </c>
      <c r="G552" s="34" t="s">
        <v>2374</v>
      </c>
      <c r="H552" s="34" t="s">
        <v>2375</v>
      </c>
      <c r="I552" s="34"/>
      <c r="J552" s="34"/>
      <c r="K552" s="34"/>
      <c r="L552" s="34"/>
      <c r="M552" s="42"/>
    </row>
    <row r="553" spans="1:13" s="31" customFormat="1" ht="16.399999999999999" customHeight="1" x14ac:dyDescent="0.35">
      <c r="A553" s="34" t="s">
        <v>2307</v>
      </c>
      <c r="B553" s="34" t="s">
        <v>671</v>
      </c>
      <c r="C553" s="34"/>
      <c r="D553" s="34" t="s">
        <v>2273</v>
      </c>
      <c r="E553" s="34"/>
      <c r="F553" s="34"/>
      <c r="G553" s="34"/>
      <c r="H553" s="34"/>
      <c r="I553" s="34"/>
      <c r="J553" s="34"/>
      <c r="K553" s="34"/>
      <c r="L553" s="34"/>
      <c r="M553" s="42" t="s">
        <v>3013</v>
      </c>
    </row>
    <row r="554" spans="1:13" s="41" customFormat="1" x14ac:dyDescent="0.35">
      <c r="A554" s="39" t="s">
        <v>2302</v>
      </c>
      <c r="B554" s="39" t="s">
        <v>3005</v>
      </c>
      <c r="C554" s="39"/>
      <c r="D554" s="39"/>
      <c r="E554" s="39"/>
      <c r="F554" s="39"/>
      <c r="G554" s="39"/>
      <c r="H554" s="39"/>
      <c r="I554" s="39"/>
      <c r="J554" s="39"/>
      <c r="K554" s="39"/>
      <c r="L554" s="39"/>
      <c r="M554" s="40"/>
    </row>
    <row r="555" spans="1:13" s="38" customFormat="1" ht="14" x14ac:dyDescent="0.3">
      <c r="A555" s="38" t="s">
        <v>2302</v>
      </c>
      <c r="B555" s="38" t="s">
        <v>2990</v>
      </c>
    </row>
    <row r="556" spans="1:13" s="44" customFormat="1" ht="14" x14ac:dyDescent="0.3">
      <c r="A556" s="44" t="s">
        <v>2274</v>
      </c>
      <c r="B556" s="38" t="s">
        <v>3014</v>
      </c>
      <c r="C556" s="44" t="s">
        <v>3015</v>
      </c>
      <c r="D556" s="44" t="s">
        <v>2281</v>
      </c>
      <c r="E556" s="44" t="s">
        <v>3016</v>
      </c>
    </row>
    <row r="557" spans="1:13" s="30" customFormat="1" ht="14" x14ac:dyDescent="0.3">
      <c r="A557" s="30" t="s">
        <v>2271</v>
      </c>
      <c r="B557" s="30" t="s">
        <v>657</v>
      </c>
      <c r="C557" s="30" t="s">
        <v>3017</v>
      </c>
      <c r="D557" s="30" t="s">
        <v>2273</v>
      </c>
    </row>
    <row r="558" spans="1:13" s="34" customFormat="1" ht="14" x14ac:dyDescent="0.3">
      <c r="A558" s="34" t="s">
        <v>2353</v>
      </c>
      <c r="B558" s="34" t="s">
        <v>673</v>
      </c>
      <c r="C558" s="30" t="s">
        <v>3018</v>
      </c>
      <c r="D558" s="34" t="s">
        <v>2281</v>
      </c>
      <c r="H558" s="30"/>
    </row>
    <row r="559" spans="1:13" s="39" customFormat="1" ht="14" x14ac:dyDescent="0.3">
      <c r="A559" s="39" t="s">
        <v>2274</v>
      </c>
      <c r="B559" s="39" t="s">
        <v>3019</v>
      </c>
      <c r="C559" s="39" t="s">
        <v>2356</v>
      </c>
      <c r="D559" s="39" t="s">
        <v>2281</v>
      </c>
      <c r="E559" s="39" t="s">
        <v>3020</v>
      </c>
    </row>
    <row r="560" spans="1:13" s="30" customFormat="1" ht="14" x14ac:dyDescent="0.3">
      <c r="A560" s="30" t="s">
        <v>2997</v>
      </c>
      <c r="B560" s="30" t="s">
        <v>674</v>
      </c>
      <c r="C560" s="30" t="s">
        <v>3021</v>
      </c>
      <c r="D560" s="30" t="s">
        <v>2281</v>
      </c>
    </row>
    <row r="561" spans="1:13" x14ac:dyDescent="0.35">
      <c r="A561" s="30" t="s">
        <v>2358</v>
      </c>
      <c r="B561" s="30" t="s">
        <v>678</v>
      </c>
      <c r="C561" s="30" t="s">
        <v>3022</v>
      </c>
      <c r="D561" s="30" t="s">
        <v>2281</v>
      </c>
      <c r="E561" s="30" t="s">
        <v>3023</v>
      </c>
      <c r="F561" s="34" t="s">
        <v>2360</v>
      </c>
      <c r="G561" s="34" t="s">
        <v>2361</v>
      </c>
      <c r="H561" s="30" t="s">
        <v>2362</v>
      </c>
      <c r="I561" s="30"/>
      <c r="J561" s="30"/>
      <c r="K561" s="30"/>
      <c r="L561" s="30"/>
      <c r="M561" s="30"/>
    </row>
    <row r="562" spans="1:13" x14ac:dyDescent="0.35">
      <c r="A562" s="30" t="s">
        <v>2358</v>
      </c>
      <c r="B562" s="30" t="s">
        <v>679</v>
      </c>
      <c r="C562" s="30" t="s">
        <v>3024</v>
      </c>
      <c r="D562" s="30" t="s">
        <v>2281</v>
      </c>
      <c r="E562" s="30" t="s">
        <v>3025</v>
      </c>
      <c r="F562" s="34" t="s">
        <v>2360</v>
      </c>
      <c r="G562" s="34" t="s">
        <v>2361</v>
      </c>
      <c r="H562" s="30" t="s">
        <v>2362</v>
      </c>
      <c r="I562" s="30"/>
      <c r="J562" s="30"/>
      <c r="K562" s="30"/>
      <c r="L562" s="30"/>
      <c r="M562" s="30"/>
    </row>
    <row r="563" spans="1:13" x14ac:dyDescent="0.35">
      <c r="A563" s="30" t="s">
        <v>2358</v>
      </c>
      <c r="B563" s="30" t="s">
        <v>680</v>
      </c>
      <c r="C563" s="30" t="s">
        <v>3026</v>
      </c>
      <c r="D563" s="30" t="s">
        <v>2281</v>
      </c>
      <c r="E563" s="30" t="s">
        <v>3027</v>
      </c>
      <c r="F563" s="34" t="s">
        <v>2360</v>
      </c>
      <c r="G563" s="34" t="s">
        <v>2361</v>
      </c>
      <c r="H563" s="30" t="s">
        <v>2362</v>
      </c>
      <c r="I563" s="30"/>
      <c r="J563" s="30"/>
      <c r="K563" s="30"/>
      <c r="L563" s="30"/>
      <c r="M563" s="30"/>
    </row>
    <row r="564" spans="1:13" s="39" customFormat="1" ht="14" x14ac:dyDescent="0.3">
      <c r="A564" s="39" t="s">
        <v>2302</v>
      </c>
      <c r="B564" s="39" t="s">
        <v>3019</v>
      </c>
    </row>
    <row r="565" spans="1:13" s="41" customFormat="1" x14ac:dyDescent="0.35">
      <c r="A565" s="39" t="s">
        <v>2274</v>
      </c>
      <c r="B565" s="39" t="s">
        <v>3028</v>
      </c>
      <c r="C565" s="39" t="s">
        <v>2364</v>
      </c>
      <c r="D565" s="39" t="s">
        <v>2281</v>
      </c>
      <c r="E565" s="39" t="s">
        <v>3020</v>
      </c>
      <c r="F565" s="39"/>
      <c r="G565" s="39"/>
      <c r="H565" s="39"/>
      <c r="I565" s="39"/>
      <c r="J565" s="39"/>
      <c r="K565" s="39"/>
      <c r="L565" s="39"/>
      <c r="M565" s="40"/>
    </row>
    <row r="566" spans="1:13" s="31" customFormat="1" x14ac:dyDescent="0.35">
      <c r="A566" s="34" t="s">
        <v>2365</v>
      </c>
      <c r="B566" s="34" t="s">
        <v>681</v>
      </c>
      <c r="C566" s="30" t="s">
        <v>3029</v>
      </c>
      <c r="D566" s="34" t="s">
        <v>2281</v>
      </c>
      <c r="E566" s="34"/>
      <c r="F566" s="34"/>
      <c r="G566" s="34"/>
      <c r="H566" s="34"/>
      <c r="I566" s="34"/>
      <c r="J566" s="34"/>
      <c r="K566" s="34"/>
      <c r="L566" s="34"/>
      <c r="M566" s="42"/>
    </row>
    <row r="567" spans="1:13" s="34" customFormat="1" ht="14" x14ac:dyDescent="0.3">
      <c r="A567" s="43" t="s">
        <v>2367</v>
      </c>
      <c r="B567" s="34" t="s">
        <v>682</v>
      </c>
      <c r="C567" s="30" t="s">
        <v>3030</v>
      </c>
      <c r="D567" s="34" t="s">
        <v>2281</v>
      </c>
      <c r="E567" s="34" t="s">
        <v>3031</v>
      </c>
    </row>
    <row r="568" spans="1:13" s="34" customFormat="1" ht="14" x14ac:dyDescent="0.3">
      <c r="A568" s="43" t="s">
        <v>2278</v>
      </c>
      <c r="B568" s="34" t="s">
        <v>683</v>
      </c>
      <c r="C568" s="30" t="s">
        <v>3032</v>
      </c>
      <c r="D568" s="34" t="s">
        <v>2281</v>
      </c>
      <c r="E568" s="34" t="s">
        <v>3033</v>
      </c>
    </row>
    <row r="569" spans="1:13" s="31" customFormat="1" x14ac:dyDescent="0.35">
      <c r="A569" s="34" t="s">
        <v>2358</v>
      </c>
      <c r="B569" s="34" t="s">
        <v>684</v>
      </c>
      <c r="C569" s="30" t="s">
        <v>3034</v>
      </c>
      <c r="D569" s="34" t="s">
        <v>2281</v>
      </c>
      <c r="E569" s="34"/>
      <c r="F569" s="34" t="s">
        <v>2373</v>
      </c>
      <c r="G569" s="34" t="s">
        <v>2374</v>
      </c>
      <c r="H569" s="34" t="s">
        <v>2375</v>
      </c>
      <c r="I569" s="34"/>
      <c r="J569" s="34"/>
      <c r="K569" s="34"/>
      <c r="L569" s="34"/>
      <c r="M569" s="42"/>
    </row>
    <row r="570" spans="1:13" s="31" customFormat="1" x14ac:dyDescent="0.35">
      <c r="A570" s="34" t="s">
        <v>2358</v>
      </c>
      <c r="B570" s="34" t="s">
        <v>685</v>
      </c>
      <c r="C570" s="30" t="s">
        <v>3035</v>
      </c>
      <c r="D570" s="34" t="s">
        <v>2281</v>
      </c>
      <c r="E570" s="34"/>
      <c r="F570" s="34" t="s">
        <v>2373</v>
      </c>
      <c r="G570" s="34" t="s">
        <v>2374</v>
      </c>
      <c r="H570" s="34" t="s">
        <v>2375</v>
      </c>
      <c r="I570" s="34"/>
      <c r="J570" s="34"/>
      <c r="K570" s="34"/>
      <c r="L570" s="34"/>
      <c r="M570" s="42"/>
    </row>
    <row r="571" spans="1:13" s="31" customFormat="1" ht="16.399999999999999" customHeight="1" x14ac:dyDescent="0.35">
      <c r="A571" s="34" t="s">
        <v>2307</v>
      </c>
      <c r="B571" s="34" t="s">
        <v>686</v>
      </c>
      <c r="C571" s="34"/>
      <c r="D571" s="34" t="s">
        <v>2273</v>
      </c>
      <c r="E571" s="34"/>
      <c r="F571" s="34"/>
      <c r="G571" s="34"/>
      <c r="H571" s="34"/>
      <c r="I571" s="34"/>
      <c r="J571" s="34"/>
      <c r="K571" s="34"/>
      <c r="L571" s="34"/>
      <c r="M571" s="42" t="s">
        <v>3036</v>
      </c>
    </row>
    <row r="572" spans="1:13" s="41" customFormat="1" x14ac:dyDescent="0.35">
      <c r="A572" s="39" t="s">
        <v>2302</v>
      </c>
      <c r="B572" s="39" t="s">
        <v>3028</v>
      </c>
      <c r="C572" s="39"/>
      <c r="D572" s="39"/>
      <c r="E572" s="39"/>
      <c r="F572" s="39"/>
      <c r="G572" s="39"/>
      <c r="H572" s="39"/>
      <c r="I572" s="39"/>
      <c r="J572" s="39"/>
      <c r="K572" s="39"/>
      <c r="L572" s="39"/>
      <c r="M572" s="40"/>
    </row>
    <row r="573" spans="1:13" s="38" customFormat="1" ht="14" x14ac:dyDescent="0.3">
      <c r="A573" s="38" t="s">
        <v>2302</v>
      </c>
      <c r="B573" s="38" t="s">
        <v>3014</v>
      </c>
    </row>
    <row r="574" spans="1:13" s="44" customFormat="1" ht="14" x14ac:dyDescent="0.3">
      <c r="A574" s="44" t="s">
        <v>2274</v>
      </c>
      <c r="B574" s="44" t="s">
        <v>3037</v>
      </c>
      <c r="C574" s="44" t="s">
        <v>3038</v>
      </c>
      <c r="D574" s="44" t="s">
        <v>2281</v>
      </c>
      <c r="E574" s="44" t="s">
        <v>3039</v>
      </c>
    </row>
    <row r="575" spans="1:13" s="30" customFormat="1" ht="14" x14ac:dyDescent="0.3">
      <c r="A575" s="30" t="s">
        <v>2271</v>
      </c>
      <c r="B575" s="30" t="s">
        <v>687</v>
      </c>
      <c r="C575" s="30" t="s">
        <v>3040</v>
      </c>
      <c r="D575" s="30" t="s">
        <v>2273</v>
      </c>
    </row>
    <row r="576" spans="1:13" s="30" customFormat="1" ht="14" x14ac:dyDescent="0.3">
      <c r="A576" s="30" t="s">
        <v>2353</v>
      </c>
      <c r="B576" s="30" t="s">
        <v>688</v>
      </c>
      <c r="C576" s="30" t="s">
        <v>3041</v>
      </c>
      <c r="D576" s="30" t="s">
        <v>2281</v>
      </c>
    </row>
    <row r="577" spans="1:13" s="45" customFormat="1" ht="14" x14ac:dyDescent="0.3">
      <c r="A577" s="45" t="s">
        <v>2274</v>
      </c>
      <c r="B577" s="45" t="s">
        <v>3042</v>
      </c>
      <c r="C577" s="45" t="s">
        <v>2356</v>
      </c>
      <c r="D577" s="45" t="s">
        <v>2281</v>
      </c>
      <c r="E577" s="45" t="s">
        <v>3043</v>
      </c>
    </row>
    <row r="578" spans="1:13" s="30" customFormat="1" ht="14" x14ac:dyDescent="0.3">
      <c r="A578" s="30" t="s">
        <v>3044</v>
      </c>
      <c r="B578" s="30" t="s">
        <v>689</v>
      </c>
      <c r="C578" s="30" t="s">
        <v>3045</v>
      </c>
      <c r="D578" s="30" t="s">
        <v>2281</v>
      </c>
    </row>
    <row r="579" spans="1:13" x14ac:dyDescent="0.35">
      <c r="A579" s="30" t="s">
        <v>2358</v>
      </c>
      <c r="B579" s="30" t="s">
        <v>693</v>
      </c>
      <c r="C579" s="30" t="s">
        <v>3046</v>
      </c>
      <c r="D579" s="30" t="s">
        <v>2281</v>
      </c>
      <c r="E579" s="30" t="s">
        <v>3047</v>
      </c>
      <c r="F579" s="34" t="s">
        <v>2360</v>
      </c>
      <c r="G579" s="34" t="s">
        <v>2361</v>
      </c>
      <c r="H579" s="30" t="s">
        <v>2362</v>
      </c>
      <c r="I579" s="30"/>
      <c r="J579" s="30"/>
      <c r="K579" s="30"/>
      <c r="L579" s="30"/>
      <c r="M579" s="30"/>
    </row>
    <row r="580" spans="1:13" x14ac:dyDescent="0.35">
      <c r="A580" s="30" t="s">
        <v>2358</v>
      </c>
      <c r="B580" s="30" t="s">
        <v>694</v>
      </c>
      <c r="C580" s="30" t="s">
        <v>3048</v>
      </c>
      <c r="D580" s="30" t="s">
        <v>2281</v>
      </c>
      <c r="E580" s="30" t="s">
        <v>3049</v>
      </c>
      <c r="F580" s="34" t="s">
        <v>2360</v>
      </c>
      <c r="G580" s="34" t="s">
        <v>2361</v>
      </c>
      <c r="H580" s="30" t="s">
        <v>2362</v>
      </c>
      <c r="I580" s="30"/>
      <c r="J580" s="30"/>
      <c r="K580" s="30"/>
      <c r="L580" s="30"/>
      <c r="M580" s="30"/>
    </row>
    <row r="581" spans="1:13" x14ac:dyDescent="0.35">
      <c r="A581" s="30" t="s">
        <v>2358</v>
      </c>
      <c r="B581" s="30" t="s">
        <v>695</v>
      </c>
      <c r="C581" s="30" t="s">
        <v>3050</v>
      </c>
      <c r="D581" s="30" t="s">
        <v>2281</v>
      </c>
      <c r="E581" s="30" t="s">
        <v>3051</v>
      </c>
      <c r="F581" s="34" t="s">
        <v>2360</v>
      </c>
      <c r="G581" s="34" t="s">
        <v>2361</v>
      </c>
      <c r="H581" s="30" t="s">
        <v>2362</v>
      </c>
      <c r="I581" s="30"/>
      <c r="J581" s="30"/>
      <c r="K581" s="30"/>
      <c r="L581" s="30"/>
      <c r="M581" s="30"/>
    </row>
    <row r="582" spans="1:13" s="12" customFormat="1" x14ac:dyDescent="0.35">
      <c r="A582" s="45" t="s">
        <v>2302</v>
      </c>
      <c r="B582" s="45" t="s">
        <v>3042</v>
      </c>
      <c r="C582" s="45"/>
      <c r="D582" s="45"/>
      <c r="E582" s="45"/>
      <c r="F582" s="45"/>
      <c r="G582" s="45"/>
      <c r="H582" s="45"/>
      <c r="I582" s="45"/>
      <c r="J582" s="45"/>
      <c r="K582" s="45"/>
      <c r="L582" s="45"/>
      <c r="M582" s="46"/>
    </row>
    <row r="583" spans="1:13" s="12" customFormat="1" x14ac:dyDescent="0.35">
      <c r="A583" s="45" t="s">
        <v>2274</v>
      </c>
      <c r="B583" s="45" t="s">
        <v>3052</v>
      </c>
      <c r="C583" s="45" t="s">
        <v>2364</v>
      </c>
      <c r="D583" s="45" t="s">
        <v>2281</v>
      </c>
      <c r="E583" s="45" t="s">
        <v>3043</v>
      </c>
      <c r="F583" s="45"/>
      <c r="G583" s="45"/>
      <c r="H583" s="45"/>
      <c r="I583" s="45"/>
      <c r="J583" s="45"/>
      <c r="K583" s="45"/>
      <c r="L583" s="45"/>
      <c r="M583" s="46"/>
    </row>
    <row r="584" spans="1:13" x14ac:dyDescent="0.35">
      <c r="A584" s="30" t="s">
        <v>2365</v>
      </c>
      <c r="B584" s="30" t="s">
        <v>696</v>
      </c>
      <c r="C584" s="30" t="s">
        <v>3053</v>
      </c>
      <c r="D584" s="30" t="s">
        <v>2281</v>
      </c>
      <c r="E584" s="30"/>
      <c r="F584" s="30"/>
      <c r="G584" s="30"/>
      <c r="H584" s="30"/>
      <c r="I584" s="30"/>
      <c r="J584" s="30"/>
      <c r="K584" s="30"/>
      <c r="L584" s="30"/>
      <c r="M584" s="47"/>
    </row>
    <row r="585" spans="1:13" s="30" customFormat="1" ht="14" x14ac:dyDescent="0.3">
      <c r="A585" s="48" t="s">
        <v>2367</v>
      </c>
      <c r="B585" s="30" t="s">
        <v>697</v>
      </c>
      <c r="C585" s="30" t="s">
        <v>3054</v>
      </c>
      <c r="D585" s="30" t="s">
        <v>2281</v>
      </c>
      <c r="E585" s="30" t="s">
        <v>3055</v>
      </c>
    </row>
    <row r="586" spans="1:13" s="30" customFormat="1" ht="14" x14ac:dyDescent="0.3">
      <c r="A586" s="48" t="s">
        <v>2278</v>
      </c>
      <c r="B586" s="30" t="s">
        <v>698</v>
      </c>
      <c r="C586" s="30" t="s">
        <v>3056</v>
      </c>
      <c r="D586" s="30" t="s">
        <v>2281</v>
      </c>
      <c r="E586" s="30" t="s">
        <v>3057</v>
      </c>
    </row>
    <row r="587" spans="1:13" x14ac:dyDescent="0.35">
      <c r="A587" s="30" t="s">
        <v>2358</v>
      </c>
      <c r="B587" s="30" t="s">
        <v>699</v>
      </c>
      <c r="C587" s="30" t="s">
        <v>3058</v>
      </c>
      <c r="D587" s="30" t="s">
        <v>2281</v>
      </c>
      <c r="E587" s="30"/>
      <c r="F587" s="30" t="s">
        <v>2373</v>
      </c>
      <c r="G587" s="30" t="s">
        <v>2374</v>
      </c>
      <c r="H587" s="30" t="s">
        <v>2375</v>
      </c>
      <c r="I587" s="30"/>
      <c r="J587" s="30"/>
      <c r="K587" s="30"/>
      <c r="L587" s="30"/>
      <c r="M587" s="47"/>
    </row>
    <row r="588" spans="1:13" x14ac:dyDescent="0.35">
      <c r="A588" s="30" t="s">
        <v>2358</v>
      </c>
      <c r="B588" s="30" t="s">
        <v>700</v>
      </c>
      <c r="C588" s="30" t="s">
        <v>3059</v>
      </c>
      <c r="D588" s="30" t="s">
        <v>2281</v>
      </c>
      <c r="E588" s="30"/>
      <c r="F588" s="30" t="s">
        <v>2373</v>
      </c>
      <c r="G588" s="30" t="s">
        <v>2374</v>
      </c>
      <c r="H588" s="30" t="s">
        <v>2375</v>
      </c>
      <c r="I588" s="30"/>
      <c r="J588" s="30"/>
      <c r="K588" s="30"/>
      <c r="L588" s="30"/>
      <c r="M588" s="47"/>
    </row>
    <row r="589" spans="1:13" ht="16.399999999999999" customHeight="1" x14ac:dyDescent="0.35">
      <c r="A589" s="30" t="s">
        <v>2307</v>
      </c>
      <c r="B589" s="30" t="s">
        <v>701</v>
      </c>
      <c r="C589" s="30"/>
      <c r="D589" s="30" t="s">
        <v>2273</v>
      </c>
      <c r="E589" s="30"/>
      <c r="F589" s="30"/>
      <c r="G589" s="30"/>
      <c r="H589" s="30"/>
      <c r="I589" s="30"/>
      <c r="J589" s="30"/>
      <c r="K589" s="30"/>
      <c r="L589" s="30"/>
      <c r="M589" s="47" t="s">
        <v>3060</v>
      </c>
    </row>
    <row r="590" spans="1:13" s="12" customFormat="1" x14ac:dyDescent="0.35">
      <c r="A590" s="45" t="s">
        <v>2302</v>
      </c>
      <c r="B590" s="45" t="s">
        <v>3052</v>
      </c>
      <c r="C590" s="45"/>
      <c r="D590" s="45"/>
      <c r="E590" s="45"/>
      <c r="F590" s="45"/>
      <c r="G590" s="45"/>
      <c r="H590" s="45"/>
      <c r="I590" s="45"/>
      <c r="J590" s="45"/>
      <c r="K590" s="45"/>
      <c r="L590" s="45"/>
      <c r="M590" s="46"/>
    </row>
    <row r="591" spans="1:13" s="44" customFormat="1" ht="14" x14ac:dyDescent="0.3">
      <c r="A591" s="44" t="s">
        <v>2302</v>
      </c>
      <c r="B591" s="44" t="s">
        <v>3037</v>
      </c>
    </row>
    <row r="592" spans="1:13" s="44" customFormat="1" ht="14" x14ac:dyDescent="0.3">
      <c r="A592" s="44" t="s">
        <v>2274</v>
      </c>
      <c r="B592" s="44" t="s">
        <v>3061</v>
      </c>
      <c r="C592" s="44" t="s">
        <v>3062</v>
      </c>
      <c r="D592" s="44" t="s">
        <v>2281</v>
      </c>
      <c r="E592" s="44" t="s">
        <v>3063</v>
      </c>
    </row>
    <row r="593" spans="1:13" s="30" customFormat="1" ht="14" x14ac:dyDescent="0.3">
      <c r="A593" s="30" t="s">
        <v>2271</v>
      </c>
      <c r="B593" s="30" t="s">
        <v>702</v>
      </c>
      <c r="C593" s="30" t="s">
        <v>3064</v>
      </c>
      <c r="D593" s="30" t="s">
        <v>2273</v>
      </c>
    </row>
    <row r="594" spans="1:13" s="30" customFormat="1" ht="14" x14ac:dyDescent="0.3">
      <c r="A594" s="30" t="s">
        <v>2353</v>
      </c>
      <c r="B594" s="30" t="s">
        <v>703</v>
      </c>
      <c r="C594" s="30" t="s">
        <v>3065</v>
      </c>
      <c r="D594" s="30" t="s">
        <v>2281</v>
      </c>
    </row>
    <row r="595" spans="1:13" s="45" customFormat="1" ht="14" x14ac:dyDescent="0.3">
      <c r="A595" s="45" t="s">
        <v>2274</v>
      </c>
      <c r="B595" s="45" t="s">
        <v>3066</v>
      </c>
      <c r="C595" s="45" t="s">
        <v>2356</v>
      </c>
      <c r="D595" s="45" t="s">
        <v>2281</v>
      </c>
      <c r="E595" s="45" t="s">
        <v>3067</v>
      </c>
    </row>
    <row r="596" spans="1:13" x14ac:dyDescent="0.35">
      <c r="A596" s="30" t="s">
        <v>2358</v>
      </c>
      <c r="B596" s="30" t="s">
        <v>704</v>
      </c>
      <c r="C596" s="30" t="s">
        <v>3068</v>
      </c>
      <c r="D596" s="30" t="s">
        <v>2281</v>
      </c>
      <c r="E596" s="30"/>
      <c r="F596" s="34" t="s">
        <v>2360</v>
      </c>
      <c r="G596" s="34" t="s">
        <v>2361</v>
      </c>
      <c r="H596" s="30" t="s">
        <v>2362</v>
      </c>
      <c r="I596" s="30"/>
      <c r="J596" s="30"/>
      <c r="K596" s="30"/>
      <c r="L596" s="30"/>
      <c r="M596" s="30"/>
    </row>
    <row r="597" spans="1:13" s="12" customFormat="1" x14ac:dyDescent="0.35">
      <c r="A597" s="45" t="s">
        <v>2302</v>
      </c>
      <c r="B597" s="45" t="s">
        <v>3066</v>
      </c>
      <c r="C597" s="45"/>
      <c r="D597" s="45"/>
      <c r="E597" s="45"/>
      <c r="F597" s="45"/>
      <c r="G597" s="45"/>
      <c r="H597" s="45"/>
      <c r="I597" s="45"/>
      <c r="J597" s="45"/>
      <c r="K597" s="45"/>
      <c r="L597" s="45"/>
      <c r="M597" s="46"/>
    </row>
    <row r="598" spans="1:13" s="12" customFormat="1" x14ac:dyDescent="0.35">
      <c r="A598" s="45" t="s">
        <v>2274</v>
      </c>
      <c r="B598" s="45" t="s">
        <v>3069</v>
      </c>
      <c r="C598" s="45" t="s">
        <v>2364</v>
      </c>
      <c r="D598" s="45" t="s">
        <v>2281</v>
      </c>
      <c r="E598" s="45" t="s">
        <v>3067</v>
      </c>
      <c r="F598" s="45"/>
      <c r="G598" s="45"/>
      <c r="H598" s="45"/>
      <c r="I598" s="45"/>
      <c r="J598" s="45"/>
      <c r="K598" s="45"/>
      <c r="L598" s="45"/>
      <c r="M598" s="46"/>
    </row>
    <row r="599" spans="1:13" x14ac:dyDescent="0.35">
      <c r="A599" s="30" t="s">
        <v>2365</v>
      </c>
      <c r="B599" s="30" t="s">
        <v>705</v>
      </c>
      <c r="C599" s="30" t="s">
        <v>3070</v>
      </c>
      <c r="D599" s="30" t="s">
        <v>2281</v>
      </c>
      <c r="E599" s="30"/>
      <c r="F599" s="30"/>
      <c r="G599" s="30"/>
      <c r="H599" s="30"/>
      <c r="I599" s="30"/>
      <c r="J599" s="30"/>
      <c r="K599" s="30"/>
      <c r="L599" s="30"/>
      <c r="M599" s="47"/>
    </row>
    <row r="600" spans="1:13" s="30" customFormat="1" ht="14" x14ac:dyDescent="0.3">
      <c r="A600" s="48" t="s">
        <v>2367</v>
      </c>
      <c r="B600" s="30" t="s">
        <v>706</v>
      </c>
      <c r="C600" s="30" t="s">
        <v>3071</v>
      </c>
      <c r="D600" s="30" t="s">
        <v>2281</v>
      </c>
      <c r="E600" s="30" t="s">
        <v>3072</v>
      </c>
    </row>
    <row r="601" spans="1:13" s="30" customFormat="1" ht="14" x14ac:dyDescent="0.3">
      <c r="A601" s="48" t="s">
        <v>2278</v>
      </c>
      <c r="B601" s="30" t="s">
        <v>707</v>
      </c>
      <c r="C601" s="30" t="s">
        <v>3073</v>
      </c>
      <c r="D601" s="30" t="s">
        <v>2281</v>
      </c>
      <c r="E601" s="30" t="s">
        <v>3074</v>
      </c>
    </row>
    <row r="602" spans="1:13" x14ac:dyDescent="0.35">
      <c r="A602" s="30" t="s">
        <v>2358</v>
      </c>
      <c r="B602" s="30" t="s">
        <v>708</v>
      </c>
      <c r="C602" s="30" t="s">
        <v>3075</v>
      </c>
      <c r="D602" s="30" t="s">
        <v>2281</v>
      </c>
      <c r="E602" s="30"/>
      <c r="F602" s="30" t="s">
        <v>2373</v>
      </c>
      <c r="G602" s="30" t="s">
        <v>2374</v>
      </c>
      <c r="H602" s="30" t="s">
        <v>2375</v>
      </c>
      <c r="I602" s="30"/>
      <c r="J602" s="30"/>
      <c r="K602" s="30"/>
      <c r="L602" s="30"/>
      <c r="M602" s="47"/>
    </row>
    <row r="603" spans="1:13" x14ac:dyDescent="0.35">
      <c r="A603" s="30" t="s">
        <v>2358</v>
      </c>
      <c r="B603" s="30" t="s">
        <v>709</v>
      </c>
      <c r="C603" s="30" t="s">
        <v>3076</v>
      </c>
      <c r="D603" s="30" t="s">
        <v>2281</v>
      </c>
      <c r="E603" s="30"/>
      <c r="F603" s="30" t="s">
        <v>2373</v>
      </c>
      <c r="G603" s="30" t="s">
        <v>2374</v>
      </c>
      <c r="H603" s="30" t="s">
        <v>2375</v>
      </c>
      <c r="I603" s="30"/>
      <c r="J603" s="30"/>
      <c r="K603" s="30"/>
      <c r="L603" s="30"/>
      <c r="M603" s="47"/>
    </row>
    <row r="604" spans="1:13" ht="16.399999999999999" customHeight="1" x14ac:dyDescent="0.35">
      <c r="A604" s="30" t="s">
        <v>2307</v>
      </c>
      <c r="B604" s="30" t="s">
        <v>710</v>
      </c>
      <c r="C604" s="30"/>
      <c r="D604" s="30" t="s">
        <v>2273</v>
      </c>
      <c r="E604" s="30"/>
      <c r="F604" s="30"/>
      <c r="G604" s="30"/>
      <c r="H604" s="30"/>
      <c r="I604" s="30"/>
      <c r="J604" s="30"/>
      <c r="K604" s="30"/>
      <c r="L604" s="30"/>
      <c r="M604" s="47" t="s">
        <v>3077</v>
      </c>
    </row>
    <row r="605" spans="1:13" s="12" customFormat="1" x14ac:dyDescent="0.35">
      <c r="A605" s="45" t="s">
        <v>2302</v>
      </c>
      <c r="B605" s="45" t="s">
        <v>3069</v>
      </c>
      <c r="C605" s="45"/>
      <c r="D605" s="45"/>
      <c r="E605" s="45"/>
      <c r="F605" s="45"/>
      <c r="G605" s="45"/>
      <c r="H605" s="45"/>
      <c r="I605" s="45"/>
      <c r="J605" s="45"/>
      <c r="K605" s="45"/>
      <c r="L605" s="45"/>
      <c r="M605" s="46"/>
    </row>
    <row r="606" spans="1:13" s="44" customFormat="1" ht="14" x14ac:dyDescent="0.3">
      <c r="A606" s="44" t="s">
        <v>2302</v>
      </c>
      <c r="B606" s="44" t="s">
        <v>3061</v>
      </c>
    </row>
    <row r="607" spans="1:13" s="44" customFormat="1" ht="14" x14ac:dyDescent="0.3">
      <c r="A607" s="44" t="s">
        <v>2274</v>
      </c>
      <c r="B607" s="44" t="s">
        <v>3078</v>
      </c>
      <c r="C607" s="44" t="s">
        <v>1672</v>
      </c>
      <c r="D607" s="44" t="s">
        <v>2281</v>
      </c>
      <c r="E607" s="44" t="s">
        <v>3079</v>
      </c>
    </row>
    <row r="608" spans="1:13" s="30" customFormat="1" ht="14" x14ac:dyDescent="0.3">
      <c r="A608" s="30" t="s">
        <v>2271</v>
      </c>
      <c r="B608" s="30" t="s">
        <v>711</v>
      </c>
      <c r="C608" s="30" t="s">
        <v>3080</v>
      </c>
      <c r="D608" s="30" t="s">
        <v>2273</v>
      </c>
    </row>
    <row r="609" spans="1:13" s="30" customFormat="1" ht="14" x14ac:dyDescent="0.3">
      <c r="A609" s="30" t="s">
        <v>2353</v>
      </c>
      <c r="B609" s="30" t="s">
        <v>712</v>
      </c>
      <c r="C609" s="30" t="s">
        <v>3081</v>
      </c>
      <c r="D609" s="30" t="s">
        <v>2281</v>
      </c>
    </row>
    <row r="610" spans="1:13" s="45" customFormat="1" ht="14" x14ac:dyDescent="0.3">
      <c r="A610" s="45" t="s">
        <v>2274</v>
      </c>
      <c r="B610" s="45" t="s">
        <v>3082</v>
      </c>
      <c r="C610" s="45" t="s">
        <v>2356</v>
      </c>
      <c r="D610" s="45" t="s">
        <v>2281</v>
      </c>
      <c r="E610" s="45" t="s">
        <v>3083</v>
      </c>
    </row>
    <row r="611" spans="1:13" x14ac:dyDescent="0.35">
      <c r="A611" s="30" t="s">
        <v>2358</v>
      </c>
      <c r="B611" s="30" t="s">
        <v>713</v>
      </c>
      <c r="C611" s="30" t="s">
        <v>3084</v>
      </c>
      <c r="D611" s="30" t="s">
        <v>2281</v>
      </c>
      <c r="E611" s="30"/>
      <c r="F611" s="34" t="s">
        <v>2360</v>
      </c>
      <c r="G611" s="34" t="s">
        <v>2361</v>
      </c>
      <c r="H611" s="30" t="s">
        <v>2362</v>
      </c>
      <c r="I611" s="30"/>
      <c r="J611" s="30"/>
      <c r="K611" s="30"/>
      <c r="L611" s="30"/>
      <c r="M611" s="30"/>
    </row>
    <row r="612" spans="1:13" s="12" customFormat="1" x14ac:dyDescent="0.35">
      <c r="A612" s="45" t="s">
        <v>2302</v>
      </c>
      <c r="B612" s="45" t="s">
        <v>3082</v>
      </c>
      <c r="C612" s="45"/>
      <c r="D612" s="45"/>
      <c r="E612" s="45"/>
      <c r="F612" s="45"/>
      <c r="G612" s="45"/>
      <c r="H612" s="45"/>
      <c r="I612" s="45"/>
      <c r="J612" s="45"/>
      <c r="K612" s="45"/>
      <c r="L612" s="45"/>
      <c r="M612" s="46"/>
    </row>
    <row r="613" spans="1:13" s="12" customFormat="1" x14ac:dyDescent="0.35">
      <c r="A613" s="45" t="s">
        <v>2274</v>
      </c>
      <c r="B613" s="45" t="s">
        <v>3085</v>
      </c>
      <c r="C613" s="45" t="s">
        <v>2364</v>
      </c>
      <c r="D613" s="45" t="s">
        <v>2281</v>
      </c>
      <c r="E613" s="45" t="s">
        <v>3083</v>
      </c>
      <c r="F613" s="45"/>
      <c r="G613" s="45"/>
      <c r="H613" s="45"/>
      <c r="I613" s="45"/>
      <c r="J613" s="45"/>
      <c r="K613" s="45"/>
      <c r="L613" s="45"/>
      <c r="M613" s="46"/>
    </row>
    <row r="614" spans="1:13" x14ac:dyDescent="0.35">
      <c r="A614" s="30" t="s">
        <v>2365</v>
      </c>
      <c r="B614" s="30" t="s">
        <v>714</v>
      </c>
      <c r="C614" s="30" t="s">
        <v>3086</v>
      </c>
      <c r="D614" s="30" t="s">
        <v>2281</v>
      </c>
      <c r="E614" s="30"/>
      <c r="F614" s="30"/>
      <c r="G614" s="30"/>
      <c r="H614" s="30"/>
      <c r="I614" s="30"/>
      <c r="J614" s="30"/>
      <c r="K614" s="30"/>
      <c r="L614" s="30"/>
      <c r="M614" s="47"/>
    </row>
    <row r="615" spans="1:13" s="30" customFormat="1" ht="14" x14ac:dyDescent="0.3">
      <c r="A615" s="48" t="s">
        <v>2367</v>
      </c>
      <c r="B615" s="30" t="s">
        <v>715</v>
      </c>
      <c r="C615" s="30" t="s">
        <v>3087</v>
      </c>
      <c r="D615" s="30" t="s">
        <v>2281</v>
      </c>
      <c r="E615" s="30" t="s">
        <v>3088</v>
      </c>
    </row>
    <row r="616" spans="1:13" s="30" customFormat="1" ht="14" x14ac:dyDescent="0.3">
      <c r="A616" s="48" t="s">
        <v>2278</v>
      </c>
      <c r="B616" s="30" t="s">
        <v>716</v>
      </c>
      <c r="C616" s="30" t="s">
        <v>3089</v>
      </c>
      <c r="D616" s="30" t="s">
        <v>2281</v>
      </c>
      <c r="E616" s="30" t="s">
        <v>3090</v>
      </c>
    </row>
    <row r="617" spans="1:13" x14ac:dyDescent="0.35">
      <c r="A617" s="30" t="s">
        <v>2358</v>
      </c>
      <c r="B617" s="30" t="s">
        <v>717</v>
      </c>
      <c r="C617" s="30" t="s">
        <v>3091</v>
      </c>
      <c r="D617" s="30" t="s">
        <v>2281</v>
      </c>
      <c r="E617" s="30"/>
      <c r="F617" s="30" t="s">
        <v>2373</v>
      </c>
      <c r="G617" s="30" t="s">
        <v>2374</v>
      </c>
      <c r="H617" s="30" t="s">
        <v>2375</v>
      </c>
      <c r="I617" s="30"/>
      <c r="J617" s="30"/>
      <c r="K617" s="30"/>
      <c r="L617" s="30"/>
      <c r="M617" s="47"/>
    </row>
    <row r="618" spans="1:13" x14ac:dyDescent="0.35">
      <c r="A618" s="30" t="s">
        <v>2358</v>
      </c>
      <c r="B618" s="30" t="s">
        <v>718</v>
      </c>
      <c r="C618" s="30" t="s">
        <v>3092</v>
      </c>
      <c r="D618" s="30" t="s">
        <v>2281</v>
      </c>
      <c r="E618" s="30"/>
      <c r="F618" s="30" t="s">
        <v>2373</v>
      </c>
      <c r="G618" s="30" t="s">
        <v>2374</v>
      </c>
      <c r="H618" s="30" t="s">
        <v>2375</v>
      </c>
      <c r="I618" s="30"/>
      <c r="J618" s="30"/>
      <c r="K618" s="30"/>
      <c r="L618" s="30"/>
      <c r="M618" s="47"/>
    </row>
    <row r="619" spans="1:13" ht="16.399999999999999" customHeight="1" x14ac:dyDescent="0.35">
      <c r="A619" s="30" t="s">
        <v>2307</v>
      </c>
      <c r="B619" s="30" t="s">
        <v>719</v>
      </c>
      <c r="C619" s="30"/>
      <c r="D619" s="30" t="s">
        <v>2273</v>
      </c>
      <c r="E619" s="30"/>
      <c r="F619" s="30"/>
      <c r="G619" s="30"/>
      <c r="H619" s="30"/>
      <c r="I619" s="30"/>
      <c r="J619" s="30"/>
      <c r="K619" s="30"/>
      <c r="L619" s="30"/>
      <c r="M619" s="47" t="s">
        <v>3093</v>
      </c>
    </row>
    <row r="620" spans="1:13" s="12" customFormat="1" x14ac:dyDescent="0.35">
      <c r="A620" s="45" t="s">
        <v>2302</v>
      </c>
      <c r="B620" s="45" t="s">
        <v>3085</v>
      </c>
      <c r="C620" s="45"/>
      <c r="D620" s="45"/>
      <c r="E620" s="45"/>
      <c r="F620" s="45"/>
      <c r="G620" s="45"/>
      <c r="H620" s="45"/>
      <c r="I620" s="45"/>
      <c r="J620" s="45"/>
      <c r="K620" s="45"/>
      <c r="L620" s="45"/>
      <c r="M620" s="46"/>
    </row>
    <row r="621" spans="1:13" s="44" customFormat="1" ht="14" x14ac:dyDescent="0.3">
      <c r="A621" s="44" t="s">
        <v>2302</v>
      </c>
      <c r="B621" s="44" t="s">
        <v>3078</v>
      </c>
    </row>
    <row r="622" spans="1:13" s="44" customFormat="1" ht="14" x14ac:dyDescent="0.3">
      <c r="A622" s="44" t="s">
        <v>2274</v>
      </c>
      <c r="B622" s="44" t="s">
        <v>3094</v>
      </c>
      <c r="C622" s="44" t="s">
        <v>3095</v>
      </c>
      <c r="D622" s="44" t="s">
        <v>2281</v>
      </c>
      <c r="E622" s="44" t="s">
        <v>3096</v>
      </c>
    </row>
    <row r="623" spans="1:13" s="30" customFormat="1" ht="14" x14ac:dyDescent="0.3">
      <c r="A623" s="30" t="s">
        <v>2271</v>
      </c>
      <c r="B623" s="30" t="s">
        <v>720</v>
      </c>
      <c r="C623" s="30" t="s">
        <v>3097</v>
      </c>
      <c r="D623" s="30" t="s">
        <v>2273</v>
      </c>
    </row>
    <row r="624" spans="1:13" s="30" customFormat="1" ht="14" x14ac:dyDescent="0.3">
      <c r="A624" s="30" t="s">
        <v>2353</v>
      </c>
      <c r="B624" s="30" t="s">
        <v>721</v>
      </c>
      <c r="C624" s="30" t="s">
        <v>3098</v>
      </c>
      <c r="D624" s="30" t="s">
        <v>2281</v>
      </c>
    </row>
    <row r="625" spans="1:13" s="45" customFormat="1" ht="14" x14ac:dyDescent="0.3">
      <c r="A625" s="45" t="s">
        <v>2274</v>
      </c>
      <c r="B625" s="45" t="s">
        <v>3099</v>
      </c>
      <c r="C625" s="45" t="s">
        <v>2356</v>
      </c>
      <c r="D625" s="45" t="s">
        <v>2281</v>
      </c>
      <c r="E625" s="45" t="s">
        <v>3100</v>
      </c>
    </row>
    <row r="626" spans="1:13" x14ac:dyDescent="0.35">
      <c r="A626" s="30" t="s">
        <v>2358</v>
      </c>
      <c r="B626" s="30" t="s">
        <v>722</v>
      </c>
      <c r="C626" s="30" t="s">
        <v>3101</v>
      </c>
      <c r="D626" s="30" t="s">
        <v>2281</v>
      </c>
      <c r="E626" s="30"/>
      <c r="F626" s="34" t="s">
        <v>2360</v>
      </c>
      <c r="G626" s="34" t="s">
        <v>2361</v>
      </c>
      <c r="H626" s="30"/>
      <c r="I626" s="30"/>
      <c r="J626" s="30"/>
      <c r="K626" s="30"/>
      <c r="L626" s="30"/>
      <c r="M626" s="30"/>
    </row>
    <row r="627" spans="1:13" s="12" customFormat="1" x14ac:dyDescent="0.35">
      <c r="A627" s="45" t="s">
        <v>2302</v>
      </c>
      <c r="B627" s="45" t="s">
        <v>3099</v>
      </c>
      <c r="C627" s="45"/>
      <c r="D627" s="45"/>
      <c r="E627" s="45"/>
      <c r="F627" s="45"/>
      <c r="G627" s="45"/>
      <c r="H627" s="45"/>
      <c r="I627" s="45"/>
      <c r="J627" s="45"/>
      <c r="K627" s="45"/>
      <c r="L627" s="45"/>
      <c r="M627" s="46"/>
    </row>
    <row r="628" spans="1:13" s="12" customFormat="1" x14ac:dyDescent="0.35">
      <c r="A628" s="45" t="s">
        <v>2274</v>
      </c>
      <c r="B628" s="45" t="s">
        <v>3102</v>
      </c>
      <c r="C628" s="45" t="s">
        <v>2364</v>
      </c>
      <c r="D628" s="45" t="s">
        <v>2281</v>
      </c>
      <c r="E628" s="45" t="s">
        <v>3100</v>
      </c>
      <c r="F628" s="45"/>
      <c r="G628" s="45"/>
      <c r="H628" s="45"/>
      <c r="I628" s="45"/>
      <c r="J628" s="45"/>
      <c r="K628" s="45"/>
      <c r="L628" s="45"/>
      <c r="M628" s="46"/>
    </row>
    <row r="629" spans="1:13" x14ac:dyDescent="0.35">
      <c r="A629" s="30" t="s">
        <v>2365</v>
      </c>
      <c r="B629" s="30" t="s">
        <v>723</v>
      </c>
      <c r="C629" s="30" t="s">
        <v>3103</v>
      </c>
      <c r="D629" s="30" t="s">
        <v>2281</v>
      </c>
      <c r="E629" s="30"/>
      <c r="F629" s="30"/>
      <c r="G629" s="30"/>
      <c r="H629" s="30"/>
      <c r="I629" s="30"/>
      <c r="J629" s="30"/>
      <c r="K629" s="30"/>
      <c r="L629" s="30"/>
      <c r="M629" s="47"/>
    </row>
    <row r="630" spans="1:13" s="30" customFormat="1" ht="14" x14ac:dyDescent="0.3">
      <c r="A630" s="48" t="s">
        <v>2367</v>
      </c>
      <c r="B630" s="30" t="s">
        <v>724</v>
      </c>
      <c r="C630" s="30" t="s">
        <v>3104</v>
      </c>
      <c r="D630" s="30" t="s">
        <v>2281</v>
      </c>
      <c r="E630" s="30" t="s">
        <v>3105</v>
      </c>
    </row>
    <row r="631" spans="1:13" s="30" customFormat="1" ht="14" x14ac:dyDescent="0.3">
      <c r="A631" s="48" t="s">
        <v>2278</v>
      </c>
      <c r="B631" s="30" t="s">
        <v>725</v>
      </c>
      <c r="C631" s="30" t="s">
        <v>3106</v>
      </c>
      <c r="D631" s="30" t="s">
        <v>2281</v>
      </c>
      <c r="E631" s="30" t="s">
        <v>3107</v>
      </c>
    </row>
    <row r="632" spans="1:13" x14ac:dyDescent="0.35">
      <c r="A632" s="30" t="s">
        <v>2358</v>
      </c>
      <c r="B632" s="30" t="s">
        <v>726</v>
      </c>
      <c r="C632" s="30" t="s">
        <v>3108</v>
      </c>
      <c r="D632" s="30" t="s">
        <v>2281</v>
      </c>
      <c r="E632" s="30"/>
      <c r="F632" s="30" t="s">
        <v>2373</v>
      </c>
      <c r="G632" s="30" t="s">
        <v>2374</v>
      </c>
      <c r="H632" s="30" t="s">
        <v>2375</v>
      </c>
      <c r="I632" s="30"/>
      <c r="J632" s="30"/>
      <c r="K632" s="30"/>
      <c r="L632" s="30"/>
      <c r="M632" s="47"/>
    </row>
    <row r="633" spans="1:13" x14ac:dyDescent="0.35">
      <c r="A633" s="30" t="s">
        <v>2358</v>
      </c>
      <c r="B633" s="30" t="s">
        <v>727</v>
      </c>
      <c r="C633" s="30" t="s">
        <v>3109</v>
      </c>
      <c r="D633" s="30" t="s">
        <v>2281</v>
      </c>
      <c r="E633" s="30"/>
      <c r="F633" s="30" t="s">
        <v>2373</v>
      </c>
      <c r="G633" s="30" t="s">
        <v>2374</v>
      </c>
      <c r="H633" s="30" t="s">
        <v>2375</v>
      </c>
      <c r="I633" s="30"/>
      <c r="J633" s="30"/>
      <c r="K633" s="30"/>
      <c r="L633" s="30"/>
      <c r="M633" s="47"/>
    </row>
    <row r="634" spans="1:13" ht="16.399999999999999" customHeight="1" x14ac:dyDescent="0.35">
      <c r="A634" s="30" t="s">
        <v>2307</v>
      </c>
      <c r="B634" s="30" t="s">
        <v>728</v>
      </c>
      <c r="C634" s="30"/>
      <c r="D634" s="30" t="s">
        <v>2273</v>
      </c>
      <c r="E634" s="30"/>
      <c r="F634" s="30"/>
      <c r="G634" s="30"/>
      <c r="H634" s="30"/>
      <c r="I634" s="30"/>
      <c r="J634" s="30"/>
      <c r="K634" s="30"/>
      <c r="L634" s="30"/>
      <c r="M634" s="47" t="s">
        <v>3110</v>
      </c>
    </row>
    <row r="635" spans="1:13" s="12" customFormat="1" x14ac:dyDescent="0.35">
      <c r="A635" s="45" t="s">
        <v>2302</v>
      </c>
      <c r="B635" s="45" t="s">
        <v>3102</v>
      </c>
      <c r="C635" s="45"/>
      <c r="D635" s="45"/>
      <c r="E635" s="45"/>
      <c r="F635" s="45"/>
      <c r="G635" s="45"/>
      <c r="H635" s="45"/>
      <c r="I635" s="45"/>
      <c r="J635" s="45"/>
      <c r="K635" s="45"/>
      <c r="L635" s="45"/>
      <c r="M635" s="46"/>
    </row>
    <row r="636" spans="1:13" s="44" customFormat="1" ht="14" x14ac:dyDescent="0.3">
      <c r="A636" s="44" t="s">
        <v>2302</v>
      </c>
      <c r="B636" s="44" t="s">
        <v>3094</v>
      </c>
    </row>
    <row r="637" spans="1:13" s="44" customFormat="1" ht="14" x14ac:dyDescent="0.3">
      <c r="A637" s="44" t="s">
        <v>2274</v>
      </c>
      <c r="B637" s="44" t="s">
        <v>3111</v>
      </c>
      <c r="C637" s="44" t="s">
        <v>1674</v>
      </c>
      <c r="D637" s="44" t="s">
        <v>2281</v>
      </c>
      <c r="E637" s="44" t="s">
        <v>3112</v>
      </c>
    </row>
    <row r="638" spans="1:13" s="30" customFormat="1" ht="14" x14ac:dyDescent="0.3">
      <c r="A638" s="30" t="s">
        <v>2271</v>
      </c>
      <c r="B638" s="30" t="s">
        <v>729</v>
      </c>
      <c r="C638" s="30" t="s">
        <v>3113</v>
      </c>
      <c r="D638" s="30" t="s">
        <v>2273</v>
      </c>
    </row>
    <row r="639" spans="1:13" s="30" customFormat="1" ht="14" x14ac:dyDescent="0.3">
      <c r="A639" s="30" t="s">
        <v>2353</v>
      </c>
      <c r="B639" s="30" t="s">
        <v>730</v>
      </c>
      <c r="C639" s="30" t="s">
        <v>3114</v>
      </c>
      <c r="D639" s="30" t="s">
        <v>2281</v>
      </c>
    </row>
    <row r="640" spans="1:13" s="45" customFormat="1" ht="14" x14ac:dyDescent="0.3">
      <c r="A640" s="45" t="s">
        <v>2274</v>
      </c>
      <c r="B640" s="45" t="s">
        <v>3115</v>
      </c>
      <c r="C640" s="45" t="s">
        <v>2356</v>
      </c>
      <c r="D640" s="45" t="s">
        <v>2281</v>
      </c>
      <c r="E640" s="45" t="s">
        <v>3116</v>
      </c>
    </row>
    <row r="641" spans="1:13" x14ac:dyDescent="0.35">
      <c r="A641" s="30" t="s">
        <v>2358</v>
      </c>
      <c r="B641" s="30" t="s">
        <v>731</v>
      </c>
      <c r="C641" s="30" t="s">
        <v>3117</v>
      </c>
      <c r="D641" s="30" t="s">
        <v>2281</v>
      </c>
      <c r="E641" s="30"/>
      <c r="F641" s="34" t="s">
        <v>2360</v>
      </c>
      <c r="G641" s="34" t="s">
        <v>2361</v>
      </c>
      <c r="H641" s="30" t="s">
        <v>2362</v>
      </c>
      <c r="I641" s="30"/>
      <c r="J641" s="30"/>
      <c r="K641" s="30"/>
      <c r="L641" s="30"/>
      <c r="M641" s="30"/>
    </row>
    <row r="642" spans="1:13" s="12" customFormat="1" x14ac:dyDescent="0.35">
      <c r="A642" s="45" t="s">
        <v>2302</v>
      </c>
      <c r="B642" s="45" t="s">
        <v>3115</v>
      </c>
      <c r="C642" s="45"/>
      <c r="D642" s="45"/>
      <c r="E642" s="45"/>
      <c r="F642" s="45"/>
      <c r="G642" s="45"/>
      <c r="H642" s="45"/>
      <c r="I642" s="45"/>
      <c r="J642" s="45"/>
      <c r="K642" s="45"/>
      <c r="L642" s="45"/>
      <c r="M642" s="46"/>
    </row>
    <row r="643" spans="1:13" s="12" customFormat="1" x14ac:dyDescent="0.35">
      <c r="A643" s="45" t="s">
        <v>2274</v>
      </c>
      <c r="B643" s="45" t="s">
        <v>3118</v>
      </c>
      <c r="C643" s="45" t="s">
        <v>2364</v>
      </c>
      <c r="D643" s="45" t="s">
        <v>2281</v>
      </c>
      <c r="E643" s="45" t="s">
        <v>3116</v>
      </c>
      <c r="F643" s="45"/>
      <c r="G643" s="45"/>
      <c r="H643" s="45"/>
      <c r="I643" s="45"/>
      <c r="J643" s="45"/>
      <c r="K643" s="45"/>
      <c r="L643" s="45"/>
      <c r="M643" s="46"/>
    </row>
    <row r="644" spans="1:13" x14ac:dyDescent="0.35">
      <c r="A644" s="30" t="s">
        <v>2365</v>
      </c>
      <c r="B644" s="30" t="s">
        <v>732</v>
      </c>
      <c r="C644" s="30" t="s">
        <v>3119</v>
      </c>
      <c r="D644" s="30" t="s">
        <v>2281</v>
      </c>
      <c r="E644" s="30"/>
      <c r="F644" s="30"/>
      <c r="G644" s="30"/>
      <c r="H644" s="30"/>
      <c r="I644" s="30"/>
      <c r="J644" s="30"/>
      <c r="K644" s="30"/>
      <c r="L644" s="30"/>
      <c r="M644" s="47"/>
    </row>
    <row r="645" spans="1:13" s="30" customFormat="1" ht="14" x14ac:dyDescent="0.3">
      <c r="A645" s="48" t="s">
        <v>2367</v>
      </c>
      <c r="B645" s="30" t="s">
        <v>733</v>
      </c>
      <c r="C645" s="30" t="s">
        <v>3120</v>
      </c>
      <c r="D645" s="30" t="s">
        <v>2281</v>
      </c>
      <c r="E645" s="30" t="s">
        <v>3121</v>
      </c>
    </row>
    <row r="646" spans="1:13" s="30" customFormat="1" ht="14" x14ac:dyDescent="0.3">
      <c r="A646" s="48" t="s">
        <v>2278</v>
      </c>
      <c r="B646" s="30" t="s">
        <v>734</v>
      </c>
      <c r="C646" s="30" t="s">
        <v>3122</v>
      </c>
      <c r="D646" s="30" t="s">
        <v>2281</v>
      </c>
      <c r="E646" s="30" t="s">
        <v>3123</v>
      </c>
    </row>
    <row r="647" spans="1:13" x14ac:dyDescent="0.35">
      <c r="A647" s="30" t="s">
        <v>2358</v>
      </c>
      <c r="B647" s="30" t="s">
        <v>735</v>
      </c>
      <c r="C647" s="30" t="s">
        <v>3124</v>
      </c>
      <c r="D647" s="30" t="s">
        <v>2281</v>
      </c>
      <c r="E647" s="30"/>
      <c r="F647" s="30" t="s">
        <v>2373</v>
      </c>
      <c r="G647" s="30" t="s">
        <v>2374</v>
      </c>
      <c r="H647" s="30" t="s">
        <v>2375</v>
      </c>
      <c r="I647" s="30"/>
      <c r="J647" s="30"/>
      <c r="K647" s="30"/>
      <c r="L647" s="30"/>
      <c r="M647" s="47"/>
    </row>
    <row r="648" spans="1:13" x14ac:dyDescent="0.35">
      <c r="A648" s="30" t="s">
        <v>2358</v>
      </c>
      <c r="B648" s="30" t="s">
        <v>736</v>
      </c>
      <c r="C648" s="30" t="s">
        <v>3125</v>
      </c>
      <c r="D648" s="30" t="s">
        <v>2281</v>
      </c>
      <c r="E648" s="30"/>
      <c r="F648" s="30" t="s">
        <v>2373</v>
      </c>
      <c r="G648" s="30" t="s">
        <v>2374</v>
      </c>
      <c r="H648" s="30" t="s">
        <v>2375</v>
      </c>
      <c r="I648" s="30"/>
      <c r="J648" s="30"/>
      <c r="K648" s="30"/>
      <c r="L648" s="30"/>
      <c r="M648" s="47"/>
    </row>
    <row r="649" spans="1:13" ht="16.399999999999999" customHeight="1" x14ac:dyDescent="0.35">
      <c r="A649" s="30" t="s">
        <v>2307</v>
      </c>
      <c r="B649" s="30" t="s">
        <v>737</v>
      </c>
      <c r="C649" s="30"/>
      <c r="D649" s="30" t="s">
        <v>2273</v>
      </c>
      <c r="E649" s="30"/>
      <c r="F649" s="30"/>
      <c r="G649" s="30"/>
      <c r="H649" s="30"/>
      <c r="I649" s="30"/>
      <c r="J649" s="30"/>
      <c r="K649" s="30"/>
      <c r="L649" s="30"/>
      <c r="M649" s="47" t="s">
        <v>3126</v>
      </c>
    </row>
    <row r="650" spans="1:13" s="12" customFormat="1" x14ac:dyDescent="0.35">
      <c r="A650" s="45" t="s">
        <v>2302</v>
      </c>
      <c r="B650" s="45" t="s">
        <v>3118</v>
      </c>
      <c r="C650" s="45"/>
      <c r="D650" s="45"/>
      <c r="E650" s="45"/>
      <c r="F650" s="45"/>
      <c r="G650" s="45"/>
      <c r="H650" s="45"/>
      <c r="I650" s="45"/>
      <c r="J650" s="45"/>
      <c r="K650" s="45"/>
      <c r="L650" s="45"/>
      <c r="M650" s="46"/>
    </row>
    <row r="651" spans="1:13" s="44" customFormat="1" ht="14" x14ac:dyDescent="0.3">
      <c r="A651" s="44" t="s">
        <v>2302</v>
      </c>
      <c r="B651" s="44" t="s">
        <v>3111</v>
      </c>
    </row>
    <row r="652" spans="1:13" s="44" customFormat="1" ht="14" x14ac:dyDescent="0.3">
      <c r="A652" s="44" t="s">
        <v>2274</v>
      </c>
      <c r="B652" s="44" t="s">
        <v>3127</v>
      </c>
      <c r="C652" s="44" t="s">
        <v>3128</v>
      </c>
      <c r="D652" s="44" t="s">
        <v>2281</v>
      </c>
      <c r="E652" s="44" t="s">
        <v>3129</v>
      </c>
    </row>
    <row r="653" spans="1:13" s="30" customFormat="1" ht="14" x14ac:dyDescent="0.3">
      <c r="A653" s="30" t="s">
        <v>2271</v>
      </c>
      <c r="B653" s="30" t="s">
        <v>738</v>
      </c>
      <c r="C653" s="30" t="s">
        <v>3130</v>
      </c>
      <c r="D653" s="30" t="s">
        <v>2273</v>
      </c>
    </row>
    <row r="654" spans="1:13" s="30" customFormat="1" ht="14" x14ac:dyDescent="0.3">
      <c r="A654" s="30" t="s">
        <v>2353</v>
      </c>
      <c r="B654" s="30" t="s">
        <v>739</v>
      </c>
      <c r="C654" s="30" t="s">
        <v>3131</v>
      </c>
      <c r="D654" s="30" t="s">
        <v>2281</v>
      </c>
    </row>
    <row r="655" spans="1:13" s="45" customFormat="1" ht="14" x14ac:dyDescent="0.3">
      <c r="A655" s="45" t="s">
        <v>2274</v>
      </c>
      <c r="B655" s="45" t="s">
        <v>3132</v>
      </c>
      <c r="C655" s="45" t="s">
        <v>2356</v>
      </c>
      <c r="D655" s="45" t="s">
        <v>2281</v>
      </c>
      <c r="E655" s="45" t="s">
        <v>3133</v>
      </c>
    </row>
    <row r="656" spans="1:13" x14ac:dyDescent="0.35">
      <c r="A656" s="30" t="s">
        <v>2358</v>
      </c>
      <c r="B656" s="30" t="s">
        <v>740</v>
      </c>
      <c r="C656" s="30" t="s">
        <v>3134</v>
      </c>
      <c r="D656" s="30" t="s">
        <v>2281</v>
      </c>
      <c r="E656" s="30"/>
      <c r="F656" s="34" t="s">
        <v>2360</v>
      </c>
      <c r="G656" s="34" t="s">
        <v>2361</v>
      </c>
      <c r="H656" s="30" t="s">
        <v>3135</v>
      </c>
      <c r="I656" s="30"/>
      <c r="J656" s="30"/>
      <c r="K656" s="30"/>
      <c r="L656" s="30"/>
      <c r="M656" s="30"/>
    </row>
    <row r="657" spans="1:13" s="12" customFormat="1" x14ac:dyDescent="0.35">
      <c r="A657" s="45" t="s">
        <v>2302</v>
      </c>
      <c r="B657" s="45" t="s">
        <v>3132</v>
      </c>
      <c r="C657" s="45"/>
      <c r="D657" s="45"/>
      <c r="E657" s="45"/>
      <c r="F657" s="45"/>
      <c r="G657" s="45"/>
      <c r="H657" s="45"/>
      <c r="I657" s="45"/>
      <c r="J657" s="45"/>
      <c r="K657" s="45"/>
      <c r="L657" s="45"/>
      <c r="M657" s="46"/>
    </row>
    <row r="658" spans="1:13" s="12" customFormat="1" x14ac:dyDescent="0.35">
      <c r="A658" s="45" t="s">
        <v>2274</v>
      </c>
      <c r="B658" s="45" t="s">
        <v>3136</v>
      </c>
      <c r="C658" s="45" t="s">
        <v>2364</v>
      </c>
      <c r="D658" s="45" t="s">
        <v>2281</v>
      </c>
      <c r="E658" s="45" t="s">
        <v>3133</v>
      </c>
      <c r="F658" s="45"/>
      <c r="G658" s="45"/>
      <c r="H658" s="45"/>
      <c r="I658" s="45"/>
      <c r="J658" s="45"/>
      <c r="K658" s="45"/>
      <c r="L658" s="45"/>
      <c r="M658" s="46"/>
    </row>
    <row r="659" spans="1:13" x14ac:dyDescent="0.35">
      <c r="A659" s="30" t="s">
        <v>2365</v>
      </c>
      <c r="B659" s="30" t="s">
        <v>741</v>
      </c>
      <c r="C659" s="30" t="s">
        <v>3137</v>
      </c>
      <c r="D659" s="30" t="s">
        <v>2281</v>
      </c>
      <c r="E659" s="30"/>
      <c r="F659" s="30"/>
      <c r="G659" s="30"/>
      <c r="H659" s="30"/>
      <c r="I659" s="30"/>
      <c r="J659" s="30"/>
      <c r="K659" s="30"/>
      <c r="L659" s="30"/>
      <c r="M659" s="47"/>
    </row>
    <row r="660" spans="1:13" s="30" customFormat="1" ht="14" x14ac:dyDescent="0.3">
      <c r="A660" s="48" t="s">
        <v>2367</v>
      </c>
      <c r="B660" s="30" t="s">
        <v>742</v>
      </c>
      <c r="C660" s="30" t="s">
        <v>3138</v>
      </c>
      <c r="D660" s="30" t="s">
        <v>2281</v>
      </c>
      <c r="E660" s="30" t="s">
        <v>3139</v>
      </c>
    </row>
    <row r="661" spans="1:13" s="30" customFormat="1" ht="14" x14ac:dyDescent="0.3">
      <c r="A661" s="48" t="s">
        <v>2278</v>
      </c>
      <c r="B661" s="30" t="s">
        <v>743</v>
      </c>
      <c r="C661" s="30" t="s">
        <v>3140</v>
      </c>
      <c r="D661" s="30" t="s">
        <v>2281</v>
      </c>
      <c r="E661" s="30" t="s">
        <v>3141</v>
      </c>
    </row>
    <row r="662" spans="1:13" x14ac:dyDescent="0.35">
      <c r="A662" s="30" t="s">
        <v>2358</v>
      </c>
      <c r="B662" s="30" t="s">
        <v>744</v>
      </c>
      <c r="C662" s="30" t="s">
        <v>3142</v>
      </c>
      <c r="D662" s="30" t="s">
        <v>2281</v>
      </c>
      <c r="E662" s="30"/>
      <c r="F662" s="30" t="s">
        <v>2373</v>
      </c>
      <c r="G662" s="30" t="s">
        <v>2374</v>
      </c>
      <c r="H662" s="30" t="s">
        <v>2375</v>
      </c>
      <c r="I662" s="30"/>
      <c r="J662" s="30"/>
      <c r="K662" s="30"/>
      <c r="L662" s="30"/>
      <c r="M662" s="47"/>
    </row>
    <row r="663" spans="1:13" x14ac:dyDescent="0.35">
      <c r="A663" s="30" t="s">
        <v>2358</v>
      </c>
      <c r="B663" s="30" t="s">
        <v>745</v>
      </c>
      <c r="C663" s="30" t="s">
        <v>3143</v>
      </c>
      <c r="D663" s="30" t="s">
        <v>2281</v>
      </c>
      <c r="E663" s="30"/>
      <c r="F663" s="30" t="s">
        <v>2373</v>
      </c>
      <c r="G663" s="30" t="s">
        <v>2374</v>
      </c>
      <c r="H663" s="30" t="s">
        <v>2375</v>
      </c>
      <c r="I663" s="30"/>
      <c r="J663" s="30"/>
      <c r="K663" s="30"/>
      <c r="L663" s="30"/>
      <c r="M663" s="47"/>
    </row>
    <row r="664" spans="1:13" ht="16.399999999999999" customHeight="1" x14ac:dyDescent="0.35">
      <c r="A664" s="30" t="s">
        <v>2307</v>
      </c>
      <c r="B664" s="30" t="s">
        <v>746</v>
      </c>
      <c r="C664" s="30"/>
      <c r="D664" s="30" t="s">
        <v>2273</v>
      </c>
      <c r="E664" s="30"/>
      <c r="F664" s="30"/>
      <c r="G664" s="30"/>
      <c r="H664" s="30"/>
      <c r="I664" s="30"/>
      <c r="J664" s="30"/>
      <c r="K664" s="30"/>
      <c r="L664" s="30"/>
      <c r="M664" s="47" t="s">
        <v>3144</v>
      </c>
    </row>
    <row r="665" spans="1:13" s="12" customFormat="1" x14ac:dyDescent="0.35">
      <c r="A665" s="45" t="s">
        <v>2302</v>
      </c>
      <c r="B665" s="45" t="s">
        <v>3136</v>
      </c>
      <c r="C665" s="45"/>
      <c r="D665" s="45"/>
      <c r="E665" s="45"/>
      <c r="F665" s="45"/>
      <c r="G665" s="45"/>
      <c r="H665" s="45"/>
      <c r="I665" s="45"/>
      <c r="J665" s="45"/>
      <c r="K665" s="45"/>
      <c r="L665" s="45"/>
      <c r="M665" s="46"/>
    </row>
    <row r="666" spans="1:13" s="44" customFormat="1" ht="14" x14ac:dyDescent="0.3">
      <c r="A666" s="44" t="s">
        <v>2302</v>
      </c>
      <c r="B666" s="44" t="s">
        <v>3127</v>
      </c>
    </row>
    <row r="667" spans="1:13" s="44" customFormat="1" ht="14" x14ac:dyDescent="0.3">
      <c r="A667" s="44" t="s">
        <v>2274</v>
      </c>
      <c r="B667" s="44" t="s">
        <v>3145</v>
      </c>
      <c r="C667" s="44" t="s">
        <v>3146</v>
      </c>
      <c r="D667" s="44" t="s">
        <v>2281</v>
      </c>
      <c r="E667" s="44" t="s">
        <v>3147</v>
      </c>
    </row>
    <row r="668" spans="1:13" s="30" customFormat="1" ht="14" x14ac:dyDescent="0.3">
      <c r="A668" s="30" t="s">
        <v>2271</v>
      </c>
      <c r="B668" s="30" t="s">
        <v>738</v>
      </c>
      <c r="C668" s="30" t="s">
        <v>3148</v>
      </c>
      <c r="D668" s="30" t="s">
        <v>2273</v>
      </c>
    </row>
    <row r="669" spans="1:13" s="30" customFormat="1" ht="14" x14ac:dyDescent="0.3">
      <c r="A669" s="30" t="s">
        <v>2353</v>
      </c>
      <c r="B669" s="30" t="s">
        <v>748</v>
      </c>
      <c r="C669" s="30" t="s">
        <v>3149</v>
      </c>
      <c r="D669" s="30" t="s">
        <v>2281</v>
      </c>
    </row>
    <row r="670" spans="1:13" s="45" customFormat="1" ht="14" x14ac:dyDescent="0.3">
      <c r="A670" s="45" t="s">
        <v>2274</v>
      </c>
      <c r="B670" s="45" t="s">
        <v>3150</v>
      </c>
      <c r="C670" s="45" t="s">
        <v>2356</v>
      </c>
      <c r="D670" s="45" t="s">
        <v>2281</v>
      </c>
      <c r="E670" s="45" t="s">
        <v>3151</v>
      </c>
    </row>
    <row r="671" spans="1:13" x14ac:dyDescent="0.35">
      <c r="A671" s="30" t="s">
        <v>2358</v>
      </c>
      <c r="B671" s="30" t="s">
        <v>749</v>
      </c>
      <c r="C671" s="30" t="s">
        <v>3152</v>
      </c>
      <c r="D671" s="30" t="s">
        <v>2281</v>
      </c>
      <c r="E671" s="30"/>
      <c r="F671" s="34" t="s">
        <v>2360</v>
      </c>
      <c r="G671" s="34" t="s">
        <v>2361</v>
      </c>
      <c r="H671" s="30" t="s">
        <v>3135</v>
      </c>
      <c r="I671" s="30"/>
      <c r="J671" s="30"/>
      <c r="K671" s="30"/>
      <c r="L671" s="30"/>
      <c r="M671" s="30"/>
    </row>
    <row r="672" spans="1:13" s="12" customFormat="1" x14ac:dyDescent="0.35">
      <c r="A672" s="45" t="s">
        <v>2302</v>
      </c>
      <c r="B672" s="45" t="s">
        <v>3150</v>
      </c>
      <c r="C672" s="45"/>
      <c r="D672" s="45"/>
      <c r="E672" s="45"/>
      <c r="F672" s="45"/>
      <c r="G672" s="45"/>
      <c r="H672" s="45"/>
      <c r="I672" s="45"/>
      <c r="J672" s="45"/>
      <c r="K672" s="45"/>
      <c r="L672" s="45"/>
      <c r="M672" s="46"/>
    </row>
    <row r="673" spans="1:13" s="12" customFormat="1" x14ac:dyDescent="0.35">
      <c r="A673" s="45" t="s">
        <v>2274</v>
      </c>
      <c r="B673" s="45" t="s">
        <v>3153</v>
      </c>
      <c r="C673" s="45" t="s">
        <v>2364</v>
      </c>
      <c r="D673" s="45" t="s">
        <v>2281</v>
      </c>
      <c r="E673" s="45" t="s">
        <v>3151</v>
      </c>
      <c r="F673" s="45"/>
      <c r="G673" s="45"/>
      <c r="H673" s="45"/>
      <c r="I673" s="45"/>
      <c r="J673" s="45"/>
      <c r="K673" s="45"/>
      <c r="L673" s="45"/>
      <c r="M673" s="46"/>
    </row>
    <row r="674" spans="1:13" x14ac:dyDescent="0.35">
      <c r="A674" s="30" t="s">
        <v>2365</v>
      </c>
      <c r="B674" s="30" t="s">
        <v>750</v>
      </c>
      <c r="C674" s="30" t="s">
        <v>3154</v>
      </c>
      <c r="D674" s="30" t="s">
        <v>2281</v>
      </c>
      <c r="E674" s="30"/>
      <c r="F674" s="30"/>
      <c r="G674" s="30"/>
      <c r="H674" s="30"/>
      <c r="I674" s="30"/>
      <c r="J674" s="30"/>
      <c r="K674" s="30"/>
      <c r="L674" s="30"/>
      <c r="M674" s="47"/>
    </row>
    <row r="675" spans="1:13" s="30" customFormat="1" ht="14" x14ac:dyDescent="0.3">
      <c r="A675" s="48" t="s">
        <v>2367</v>
      </c>
      <c r="B675" s="30" t="s">
        <v>751</v>
      </c>
      <c r="C675" s="30" t="s">
        <v>3155</v>
      </c>
      <c r="D675" s="30" t="s">
        <v>2281</v>
      </c>
      <c r="E675" s="30" t="s">
        <v>3156</v>
      </c>
    </row>
    <row r="676" spans="1:13" s="30" customFormat="1" ht="14" x14ac:dyDescent="0.3">
      <c r="A676" s="48" t="s">
        <v>2278</v>
      </c>
      <c r="B676" s="30" t="s">
        <v>752</v>
      </c>
      <c r="C676" s="30" t="s">
        <v>3157</v>
      </c>
      <c r="D676" s="30" t="s">
        <v>2281</v>
      </c>
      <c r="E676" s="30" t="s">
        <v>3158</v>
      </c>
    </row>
    <row r="677" spans="1:13" x14ac:dyDescent="0.35">
      <c r="A677" s="30" t="s">
        <v>2358</v>
      </c>
      <c r="B677" s="30" t="s">
        <v>753</v>
      </c>
      <c r="C677" s="30" t="s">
        <v>3159</v>
      </c>
      <c r="D677" s="30" t="s">
        <v>2281</v>
      </c>
      <c r="E677" s="30"/>
      <c r="F677" s="30" t="s">
        <v>2373</v>
      </c>
      <c r="G677" s="30" t="s">
        <v>2374</v>
      </c>
      <c r="H677" s="30" t="s">
        <v>2375</v>
      </c>
      <c r="I677" s="30"/>
      <c r="J677" s="30"/>
      <c r="K677" s="30"/>
      <c r="L677" s="30"/>
      <c r="M677" s="47"/>
    </row>
    <row r="678" spans="1:13" x14ac:dyDescent="0.35">
      <c r="A678" s="30" t="s">
        <v>2358</v>
      </c>
      <c r="B678" s="30" t="s">
        <v>754</v>
      </c>
      <c r="C678" s="30" t="s">
        <v>3160</v>
      </c>
      <c r="D678" s="30" t="s">
        <v>2281</v>
      </c>
      <c r="E678" s="30"/>
      <c r="F678" s="30" t="s">
        <v>2373</v>
      </c>
      <c r="G678" s="30" t="s">
        <v>2374</v>
      </c>
      <c r="H678" s="30" t="s">
        <v>2375</v>
      </c>
      <c r="I678" s="30"/>
      <c r="J678" s="30"/>
      <c r="K678" s="30"/>
      <c r="L678" s="30"/>
      <c r="M678" s="47"/>
    </row>
    <row r="679" spans="1:13" ht="16.399999999999999" customHeight="1" x14ac:dyDescent="0.35">
      <c r="A679" s="30" t="s">
        <v>2307</v>
      </c>
      <c r="B679" s="30" t="s">
        <v>755</v>
      </c>
      <c r="C679" s="30"/>
      <c r="D679" s="30" t="s">
        <v>2273</v>
      </c>
      <c r="E679" s="30"/>
      <c r="F679" s="30"/>
      <c r="G679" s="30"/>
      <c r="H679" s="30"/>
      <c r="I679" s="30"/>
      <c r="J679" s="30"/>
      <c r="K679" s="30"/>
      <c r="L679" s="30"/>
      <c r="M679" s="47" t="s">
        <v>3161</v>
      </c>
    </row>
    <row r="680" spans="1:13" s="12" customFormat="1" x14ac:dyDescent="0.35">
      <c r="A680" s="45" t="s">
        <v>2302</v>
      </c>
      <c r="B680" s="45" t="s">
        <v>3153</v>
      </c>
      <c r="C680" s="45"/>
      <c r="D680" s="45"/>
      <c r="E680" s="45"/>
      <c r="F680" s="45"/>
      <c r="G680" s="45"/>
      <c r="H680" s="45"/>
      <c r="I680" s="45"/>
      <c r="J680" s="45"/>
      <c r="K680" s="45"/>
      <c r="L680" s="45"/>
      <c r="M680" s="46"/>
    </row>
    <row r="681" spans="1:13" s="44" customFormat="1" ht="14" x14ac:dyDescent="0.3">
      <c r="A681" s="44" t="s">
        <v>2302</v>
      </c>
      <c r="B681" s="44" t="s">
        <v>3145</v>
      </c>
    </row>
    <row r="682" spans="1:13" s="44" customFormat="1" ht="14" x14ac:dyDescent="0.3">
      <c r="A682" s="44" t="s">
        <v>2274</v>
      </c>
      <c r="B682" s="44" t="s">
        <v>3162</v>
      </c>
      <c r="C682" s="44" t="s">
        <v>3163</v>
      </c>
      <c r="D682" s="44" t="s">
        <v>2281</v>
      </c>
      <c r="E682" s="44" t="s">
        <v>3164</v>
      </c>
    </row>
    <row r="683" spans="1:13" s="30" customFormat="1" ht="14" x14ac:dyDescent="0.3">
      <c r="A683" s="30" t="s">
        <v>2271</v>
      </c>
      <c r="B683" s="30" t="s">
        <v>756</v>
      </c>
      <c r="C683" s="30" t="s">
        <v>3165</v>
      </c>
      <c r="D683" s="30" t="s">
        <v>2273</v>
      </c>
    </row>
    <row r="684" spans="1:13" s="30" customFormat="1" ht="14" x14ac:dyDescent="0.3">
      <c r="A684" s="30" t="s">
        <v>2353</v>
      </c>
      <c r="B684" s="30" t="s">
        <v>757</v>
      </c>
      <c r="C684" s="30" t="s">
        <v>3166</v>
      </c>
      <c r="D684" s="30" t="s">
        <v>2281</v>
      </c>
    </row>
    <row r="685" spans="1:13" s="45" customFormat="1" ht="14" x14ac:dyDescent="0.3">
      <c r="A685" s="45" t="s">
        <v>2274</v>
      </c>
      <c r="B685" s="45" t="s">
        <v>3167</v>
      </c>
      <c r="C685" s="45" t="s">
        <v>2356</v>
      </c>
      <c r="D685" s="45" t="s">
        <v>2281</v>
      </c>
      <c r="E685" s="45" t="s">
        <v>3168</v>
      </c>
    </row>
    <row r="686" spans="1:13" x14ac:dyDescent="0.35">
      <c r="A686" s="30" t="s">
        <v>2358</v>
      </c>
      <c r="B686" s="30" t="s">
        <v>758</v>
      </c>
      <c r="C686" s="30" t="s">
        <v>3169</v>
      </c>
      <c r="D686" s="30" t="s">
        <v>2281</v>
      </c>
      <c r="E686" s="30"/>
      <c r="F686" s="34" t="s">
        <v>2360</v>
      </c>
      <c r="G686" s="34" t="s">
        <v>2361</v>
      </c>
      <c r="H686" s="30" t="s">
        <v>3135</v>
      </c>
      <c r="I686" s="30"/>
      <c r="J686" s="30"/>
      <c r="K686" s="30"/>
      <c r="L686" s="30"/>
      <c r="M686" s="30"/>
    </row>
    <row r="687" spans="1:13" s="12" customFormat="1" x14ac:dyDescent="0.35">
      <c r="A687" s="45" t="s">
        <v>2302</v>
      </c>
      <c r="B687" s="45" t="s">
        <v>3167</v>
      </c>
      <c r="C687" s="45"/>
      <c r="D687" s="45"/>
      <c r="E687" s="45"/>
      <c r="F687" s="45"/>
      <c r="G687" s="45"/>
      <c r="H687" s="45"/>
      <c r="I687" s="45"/>
      <c r="J687" s="45"/>
      <c r="K687" s="45"/>
      <c r="L687" s="45"/>
      <c r="M687" s="46"/>
    </row>
    <row r="688" spans="1:13" s="12" customFormat="1" x14ac:dyDescent="0.35">
      <c r="A688" s="45" t="s">
        <v>2274</v>
      </c>
      <c r="B688" s="45" t="s">
        <v>3170</v>
      </c>
      <c r="C688" s="45" t="s">
        <v>2364</v>
      </c>
      <c r="D688" s="45" t="s">
        <v>2281</v>
      </c>
      <c r="E688" s="45" t="s">
        <v>3168</v>
      </c>
      <c r="F688" s="45"/>
      <c r="G688" s="45"/>
      <c r="H688" s="45"/>
      <c r="I688" s="45"/>
      <c r="J688" s="45"/>
      <c r="K688" s="45"/>
      <c r="L688" s="45"/>
      <c r="M688" s="46"/>
    </row>
    <row r="689" spans="1:13" x14ac:dyDescent="0.35">
      <c r="A689" s="30" t="s">
        <v>2365</v>
      </c>
      <c r="B689" s="30" t="s">
        <v>759</v>
      </c>
      <c r="C689" s="30" t="s">
        <v>3171</v>
      </c>
      <c r="D689" s="30" t="s">
        <v>2281</v>
      </c>
      <c r="E689" s="30"/>
      <c r="F689" s="30"/>
      <c r="G689" s="30"/>
      <c r="H689" s="30"/>
      <c r="I689" s="30"/>
      <c r="J689" s="30"/>
      <c r="K689" s="30"/>
      <c r="L689" s="30"/>
      <c r="M689" s="47"/>
    </row>
    <row r="690" spans="1:13" s="30" customFormat="1" ht="14" x14ac:dyDescent="0.3">
      <c r="A690" s="48" t="s">
        <v>2367</v>
      </c>
      <c r="B690" s="30" t="s">
        <v>760</v>
      </c>
      <c r="C690" s="30" t="s">
        <v>3172</v>
      </c>
      <c r="D690" s="30" t="s">
        <v>2281</v>
      </c>
      <c r="E690" s="30" t="s">
        <v>3173</v>
      </c>
    </row>
    <row r="691" spans="1:13" s="30" customFormat="1" ht="14" x14ac:dyDescent="0.3">
      <c r="A691" s="48" t="s">
        <v>2278</v>
      </c>
      <c r="B691" s="30" t="s">
        <v>761</v>
      </c>
      <c r="C691" s="30" t="s">
        <v>3174</v>
      </c>
      <c r="D691" s="30" t="s">
        <v>2281</v>
      </c>
      <c r="E691" s="30" t="s">
        <v>3175</v>
      </c>
    </row>
    <row r="692" spans="1:13" x14ac:dyDescent="0.35">
      <c r="A692" s="30" t="s">
        <v>2358</v>
      </c>
      <c r="B692" s="30" t="s">
        <v>762</v>
      </c>
      <c r="C692" s="30" t="s">
        <v>3176</v>
      </c>
      <c r="D692" s="30" t="s">
        <v>2281</v>
      </c>
      <c r="E692" s="30"/>
      <c r="F692" s="30" t="s">
        <v>2373</v>
      </c>
      <c r="G692" s="30" t="s">
        <v>2374</v>
      </c>
      <c r="H692" s="30" t="s">
        <v>2375</v>
      </c>
      <c r="I692" s="30"/>
      <c r="J692" s="30"/>
      <c r="K692" s="30"/>
      <c r="L692" s="30"/>
      <c r="M692" s="47"/>
    </row>
    <row r="693" spans="1:13" x14ac:dyDescent="0.35">
      <c r="A693" s="30" t="s">
        <v>2358</v>
      </c>
      <c r="B693" s="30" t="s">
        <v>763</v>
      </c>
      <c r="C693" s="30" t="s">
        <v>3177</v>
      </c>
      <c r="D693" s="30" t="s">
        <v>2281</v>
      </c>
      <c r="E693" s="30"/>
      <c r="F693" s="30" t="s">
        <v>2373</v>
      </c>
      <c r="G693" s="30" t="s">
        <v>2374</v>
      </c>
      <c r="H693" s="30" t="s">
        <v>2375</v>
      </c>
      <c r="I693" s="30"/>
      <c r="J693" s="30"/>
      <c r="K693" s="30"/>
      <c r="L693" s="30"/>
      <c r="M693" s="47"/>
    </row>
    <row r="694" spans="1:13" ht="16.399999999999999" customHeight="1" x14ac:dyDescent="0.35">
      <c r="A694" s="30" t="s">
        <v>2307</v>
      </c>
      <c r="B694" s="30" t="s">
        <v>764</v>
      </c>
      <c r="C694" s="30"/>
      <c r="D694" s="30" t="s">
        <v>2273</v>
      </c>
      <c r="E694" s="30"/>
      <c r="F694" s="30"/>
      <c r="G694" s="30"/>
      <c r="H694" s="30"/>
      <c r="I694" s="30"/>
      <c r="J694" s="30"/>
      <c r="K694" s="30"/>
      <c r="L694" s="30"/>
      <c r="M694" s="47" t="s">
        <v>3178</v>
      </c>
    </row>
    <row r="695" spans="1:13" s="12" customFormat="1" x14ac:dyDescent="0.35">
      <c r="A695" s="45" t="s">
        <v>2302</v>
      </c>
      <c r="B695" s="45" t="s">
        <v>3170</v>
      </c>
      <c r="C695" s="45"/>
      <c r="D695" s="45"/>
      <c r="E695" s="45"/>
      <c r="F695" s="45"/>
      <c r="G695" s="45"/>
      <c r="H695" s="45"/>
      <c r="I695" s="45"/>
      <c r="J695" s="45"/>
      <c r="K695" s="45"/>
      <c r="L695" s="45"/>
      <c r="M695" s="46"/>
    </row>
    <row r="696" spans="1:13" s="44" customFormat="1" ht="14" x14ac:dyDescent="0.3">
      <c r="A696" s="44" t="s">
        <v>2302</v>
      </c>
      <c r="B696" s="44" t="s">
        <v>3162</v>
      </c>
    </row>
    <row r="697" spans="1:13" s="44" customFormat="1" ht="14" x14ac:dyDescent="0.3">
      <c r="A697" s="44" t="s">
        <v>2274</v>
      </c>
      <c r="B697" s="44" t="s">
        <v>3179</v>
      </c>
      <c r="C697" s="44" t="s">
        <v>3180</v>
      </c>
      <c r="D697" s="44" t="s">
        <v>2281</v>
      </c>
      <c r="E697" s="44" t="s">
        <v>3181</v>
      </c>
    </row>
    <row r="698" spans="1:13" s="30" customFormat="1" ht="14" x14ac:dyDescent="0.3">
      <c r="A698" s="30" t="s">
        <v>2271</v>
      </c>
      <c r="B698" s="30" t="s">
        <v>765</v>
      </c>
      <c r="C698" s="30" t="s">
        <v>3182</v>
      </c>
      <c r="D698" s="30" t="s">
        <v>2273</v>
      </c>
    </row>
    <row r="699" spans="1:13" s="30" customFormat="1" ht="14" x14ac:dyDescent="0.3">
      <c r="A699" s="30" t="s">
        <v>2353</v>
      </c>
      <c r="B699" s="30" t="s">
        <v>766</v>
      </c>
      <c r="C699" s="30" t="s">
        <v>3183</v>
      </c>
      <c r="D699" s="30" t="s">
        <v>2281</v>
      </c>
    </row>
    <row r="700" spans="1:13" s="45" customFormat="1" ht="14" x14ac:dyDescent="0.3">
      <c r="A700" s="45" t="s">
        <v>2274</v>
      </c>
      <c r="B700" s="45" t="s">
        <v>3184</v>
      </c>
      <c r="C700" s="45" t="s">
        <v>2356</v>
      </c>
      <c r="D700" s="45" t="s">
        <v>2281</v>
      </c>
      <c r="E700" s="45" t="s">
        <v>3185</v>
      </c>
    </row>
    <row r="701" spans="1:13" x14ac:dyDescent="0.35">
      <c r="A701" s="30" t="s">
        <v>2358</v>
      </c>
      <c r="B701" s="30" t="s">
        <v>767</v>
      </c>
      <c r="C701" s="30" t="s">
        <v>3186</v>
      </c>
      <c r="D701" s="30" t="s">
        <v>2281</v>
      </c>
      <c r="E701" s="30"/>
      <c r="F701" s="34" t="s">
        <v>2360</v>
      </c>
      <c r="G701" s="34" t="s">
        <v>2361</v>
      </c>
      <c r="H701" s="30" t="s">
        <v>2362</v>
      </c>
      <c r="I701" s="30"/>
      <c r="J701" s="30"/>
      <c r="K701" s="30"/>
      <c r="L701" s="30"/>
      <c r="M701" s="30"/>
    </row>
    <row r="702" spans="1:13" s="12" customFormat="1" x14ac:dyDescent="0.35">
      <c r="A702" s="45" t="s">
        <v>2302</v>
      </c>
      <c r="B702" s="45" t="s">
        <v>3184</v>
      </c>
      <c r="C702" s="45"/>
      <c r="D702" s="45"/>
      <c r="E702" s="45"/>
      <c r="F702" s="45"/>
      <c r="G702" s="45"/>
      <c r="H702" s="45"/>
      <c r="I702" s="45"/>
      <c r="J702" s="45"/>
      <c r="K702" s="45"/>
      <c r="L702" s="45"/>
      <c r="M702" s="46"/>
    </row>
    <row r="703" spans="1:13" s="12" customFormat="1" x14ac:dyDescent="0.35">
      <c r="A703" s="45" t="s">
        <v>2274</v>
      </c>
      <c r="B703" s="45" t="s">
        <v>3187</v>
      </c>
      <c r="C703" s="45" t="s">
        <v>2364</v>
      </c>
      <c r="D703" s="45" t="s">
        <v>2281</v>
      </c>
      <c r="E703" s="45" t="s">
        <v>3185</v>
      </c>
      <c r="F703" s="45"/>
      <c r="G703" s="45"/>
      <c r="H703" s="45"/>
      <c r="I703" s="45"/>
      <c r="J703" s="45"/>
      <c r="K703" s="45"/>
      <c r="L703" s="45"/>
      <c r="M703" s="46"/>
    </row>
    <row r="704" spans="1:13" x14ac:dyDescent="0.35">
      <c r="A704" s="30" t="s">
        <v>2365</v>
      </c>
      <c r="B704" s="30" t="s">
        <v>768</v>
      </c>
      <c r="C704" s="30" t="s">
        <v>3188</v>
      </c>
      <c r="D704" s="30" t="s">
        <v>2281</v>
      </c>
      <c r="E704" s="30"/>
      <c r="F704" s="30"/>
      <c r="G704" s="30"/>
      <c r="H704" s="30"/>
      <c r="I704" s="30"/>
      <c r="J704" s="30"/>
      <c r="K704" s="30"/>
      <c r="L704" s="30"/>
      <c r="M704" s="47"/>
    </row>
    <row r="705" spans="1:13" s="30" customFormat="1" ht="14" x14ac:dyDescent="0.3">
      <c r="A705" s="48" t="s">
        <v>2367</v>
      </c>
      <c r="B705" s="30" t="s">
        <v>769</v>
      </c>
      <c r="C705" s="30" t="s">
        <v>3189</v>
      </c>
      <c r="D705" s="30" t="s">
        <v>2281</v>
      </c>
      <c r="E705" s="30" t="s">
        <v>3190</v>
      </c>
    </row>
    <row r="706" spans="1:13" s="30" customFormat="1" ht="14" x14ac:dyDescent="0.3">
      <c r="A706" s="48" t="s">
        <v>2278</v>
      </c>
      <c r="B706" s="30" t="s">
        <v>770</v>
      </c>
      <c r="C706" s="30" t="s">
        <v>3191</v>
      </c>
      <c r="D706" s="30" t="s">
        <v>2281</v>
      </c>
      <c r="E706" s="30" t="s">
        <v>3192</v>
      </c>
    </row>
    <row r="707" spans="1:13" x14ac:dyDescent="0.35">
      <c r="A707" s="30" t="s">
        <v>2358</v>
      </c>
      <c r="B707" s="30" t="s">
        <v>771</v>
      </c>
      <c r="C707" s="30" t="s">
        <v>3193</v>
      </c>
      <c r="D707" s="30" t="s">
        <v>2281</v>
      </c>
      <c r="E707" s="30"/>
      <c r="F707" s="30" t="s">
        <v>2373</v>
      </c>
      <c r="G707" s="30" t="s">
        <v>2374</v>
      </c>
      <c r="H707" s="30" t="s">
        <v>2375</v>
      </c>
      <c r="I707" s="30"/>
      <c r="J707" s="30"/>
      <c r="K707" s="30"/>
      <c r="L707" s="30"/>
      <c r="M707" s="47"/>
    </row>
    <row r="708" spans="1:13" x14ac:dyDescent="0.35">
      <c r="A708" s="30" t="s">
        <v>2358</v>
      </c>
      <c r="B708" s="30" t="s">
        <v>772</v>
      </c>
      <c r="C708" s="30" t="s">
        <v>3194</v>
      </c>
      <c r="D708" s="30" t="s">
        <v>2281</v>
      </c>
      <c r="E708" s="30"/>
      <c r="F708" s="30" t="s">
        <v>2373</v>
      </c>
      <c r="G708" s="30" t="s">
        <v>2374</v>
      </c>
      <c r="H708" s="30" t="s">
        <v>2375</v>
      </c>
      <c r="I708" s="30"/>
      <c r="J708" s="30"/>
      <c r="K708" s="30"/>
      <c r="L708" s="30"/>
      <c r="M708" s="47"/>
    </row>
    <row r="709" spans="1:13" ht="16.399999999999999" customHeight="1" x14ac:dyDescent="0.35">
      <c r="A709" s="30" t="s">
        <v>2307</v>
      </c>
      <c r="B709" s="30" t="s">
        <v>773</v>
      </c>
      <c r="C709" s="30"/>
      <c r="D709" s="30" t="s">
        <v>2273</v>
      </c>
      <c r="E709" s="30"/>
      <c r="F709" s="30"/>
      <c r="G709" s="30"/>
      <c r="H709" s="30"/>
      <c r="I709" s="30"/>
      <c r="J709" s="30"/>
      <c r="K709" s="30"/>
      <c r="L709" s="30"/>
      <c r="M709" s="47" t="s">
        <v>3195</v>
      </c>
    </row>
    <row r="710" spans="1:13" s="12" customFormat="1" x14ac:dyDescent="0.35">
      <c r="A710" s="45" t="s">
        <v>2302</v>
      </c>
      <c r="B710" s="45" t="s">
        <v>3187</v>
      </c>
      <c r="C710" s="45"/>
      <c r="D710" s="45"/>
      <c r="E710" s="45"/>
      <c r="F710" s="45"/>
      <c r="G710" s="45"/>
      <c r="H710" s="45"/>
      <c r="I710" s="45"/>
      <c r="J710" s="45"/>
      <c r="K710" s="45"/>
      <c r="L710" s="45"/>
      <c r="M710" s="46"/>
    </row>
    <row r="711" spans="1:13" s="44" customFormat="1" ht="14" x14ac:dyDescent="0.3">
      <c r="A711" s="44" t="s">
        <v>2302</v>
      </c>
      <c r="B711" s="44" t="s">
        <v>3179</v>
      </c>
    </row>
    <row r="712" spans="1:13" s="44" customFormat="1" ht="14" x14ac:dyDescent="0.3">
      <c r="A712" s="44" t="s">
        <v>2274</v>
      </c>
      <c r="B712" s="44" t="s">
        <v>3196</v>
      </c>
      <c r="C712" s="44" t="s">
        <v>3197</v>
      </c>
      <c r="D712" s="44" t="s">
        <v>2281</v>
      </c>
      <c r="E712" s="44" t="s">
        <v>3198</v>
      </c>
    </row>
    <row r="713" spans="1:13" s="30" customFormat="1" ht="14" x14ac:dyDescent="0.3">
      <c r="A713" s="30" t="s">
        <v>2271</v>
      </c>
      <c r="B713" s="30" t="s">
        <v>774</v>
      </c>
      <c r="C713" s="30" t="s">
        <v>3199</v>
      </c>
      <c r="D713" s="30" t="s">
        <v>2273</v>
      </c>
    </row>
    <row r="714" spans="1:13" s="30" customFormat="1" ht="14" x14ac:dyDescent="0.3">
      <c r="A714" s="30" t="s">
        <v>2353</v>
      </c>
      <c r="B714" s="30" t="s">
        <v>775</v>
      </c>
      <c r="C714" s="30" t="s">
        <v>3200</v>
      </c>
      <c r="D714" s="30" t="s">
        <v>2281</v>
      </c>
    </row>
    <row r="715" spans="1:13" s="45" customFormat="1" ht="14" x14ac:dyDescent="0.3">
      <c r="A715" s="45" t="s">
        <v>2274</v>
      </c>
      <c r="B715" s="45" t="s">
        <v>3201</v>
      </c>
      <c r="C715" s="45" t="s">
        <v>2356</v>
      </c>
      <c r="D715" s="45" t="s">
        <v>2281</v>
      </c>
      <c r="E715" s="45" t="s">
        <v>3202</v>
      </c>
    </row>
    <row r="716" spans="1:13" x14ac:dyDescent="0.35">
      <c r="A716" s="30" t="s">
        <v>2358</v>
      </c>
      <c r="B716" s="30" t="s">
        <v>776</v>
      </c>
      <c r="C716" s="30" t="s">
        <v>3203</v>
      </c>
      <c r="D716" s="30" t="s">
        <v>2281</v>
      </c>
      <c r="E716" s="30"/>
      <c r="F716" s="34" t="s">
        <v>2360</v>
      </c>
      <c r="G716" s="34" t="s">
        <v>2361</v>
      </c>
      <c r="H716" s="30" t="s">
        <v>2362</v>
      </c>
      <c r="I716" s="30"/>
      <c r="J716" s="30"/>
      <c r="K716" s="30"/>
      <c r="L716" s="30"/>
      <c r="M716" s="30"/>
    </row>
    <row r="717" spans="1:13" s="12" customFormat="1" x14ac:dyDescent="0.35">
      <c r="A717" s="45" t="s">
        <v>2302</v>
      </c>
      <c r="B717" s="45" t="s">
        <v>3201</v>
      </c>
      <c r="C717" s="45"/>
      <c r="D717" s="45"/>
      <c r="E717" s="45"/>
      <c r="F717" s="45"/>
      <c r="G717" s="45"/>
      <c r="H717" s="45"/>
      <c r="I717" s="45"/>
      <c r="J717" s="45"/>
      <c r="K717" s="45"/>
      <c r="L717" s="45"/>
      <c r="M717" s="46"/>
    </row>
    <row r="718" spans="1:13" s="12" customFormat="1" x14ac:dyDescent="0.35">
      <c r="A718" s="45" t="s">
        <v>2274</v>
      </c>
      <c r="B718" s="45" t="s">
        <v>3204</v>
      </c>
      <c r="C718" s="45" t="s">
        <v>2364</v>
      </c>
      <c r="D718" s="45" t="s">
        <v>2281</v>
      </c>
      <c r="E718" s="45" t="s">
        <v>3202</v>
      </c>
      <c r="F718" s="45"/>
      <c r="G718" s="45"/>
      <c r="H718" s="45"/>
      <c r="I718" s="45"/>
      <c r="J718" s="45"/>
      <c r="K718" s="45"/>
      <c r="L718" s="45"/>
      <c r="M718" s="46"/>
    </row>
    <row r="719" spans="1:13" x14ac:dyDescent="0.35">
      <c r="A719" s="30" t="s">
        <v>2365</v>
      </c>
      <c r="B719" s="30" t="s">
        <v>777</v>
      </c>
      <c r="C719" s="30" t="s">
        <v>3205</v>
      </c>
      <c r="D719" s="30" t="s">
        <v>2281</v>
      </c>
      <c r="E719" s="30"/>
      <c r="F719" s="30"/>
      <c r="G719" s="30"/>
      <c r="H719" s="30"/>
      <c r="I719" s="30"/>
      <c r="J719" s="30"/>
      <c r="K719" s="30"/>
      <c r="L719" s="30"/>
      <c r="M719" s="47"/>
    </row>
    <row r="720" spans="1:13" s="30" customFormat="1" ht="14" x14ac:dyDescent="0.3">
      <c r="A720" s="48" t="s">
        <v>2367</v>
      </c>
      <c r="B720" s="30" t="s">
        <v>778</v>
      </c>
      <c r="C720" s="30" t="s">
        <v>3206</v>
      </c>
      <c r="D720" s="30" t="s">
        <v>2281</v>
      </c>
      <c r="E720" s="30" t="s">
        <v>3207</v>
      </c>
    </row>
    <row r="721" spans="1:13" s="30" customFormat="1" ht="14" x14ac:dyDescent="0.3">
      <c r="A721" s="48" t="s">
        <v>2278</v>
      </c>
      <c r="B721" s="30" t="s">
        <v>779</v>
      </c>
      <c r="C721" s="30" t="s">
        <v>3208</v>
      </c>
      <c r="D721" s="30" t="s">
        <v>2281</v>
      </c>
      <c r="E721" s="30" t="s">
        <v>3209</v>
      </c>
    </row>
    <row r="722" spans="1:13" x14ac:dyDescent="0.35">
      <c r="A722" s="30" t="s">
        <v>2358</v>
      </c>
      <c r="B722" s="30" t="s">
        <v>780</v>
      </c>
      <c r="C722" s="30" t="s">
        <v>3210</v>
      </c>
      <c r="D722" s="30" t="s">
        <v>2281</v>
      </c>
      <c r="E722" s="30"/>
      <c r="F722" s="30" t="s">
        <v>2373</v>
      </c>
      <c r="G722" s="30" t="s">
        <v>2374</v>
      </c>
      <c r="H722" s="30" t="s">
        <v>2375</v>
      </c>
      <c r="I722" s="30"/>
      <c r="J722" s="30"/>
      <c r="K722" s="30"/>
      <c r="L722" s="30"/>
      <c r="M722" s="47"/>
    </row>
    <row r="723" spans="1:13" x14ac:dyDescent="0.35">
      <c r="A723" s="30" t="s">
        <v>2358</v>
      </c>
      <c r="B723" s="30" t="s">
        <v>781</v>
      </c>
      <c r="C723" s="30" t="s">
        <v>3211</v>
      </c>
      <c r="D723" s="30" t="s">
        <v>2281</v>
      </c>
      <c r="E723" s="30"/>
      <c r="F723" s="30" t="s">
        <v>2373</v>
      </c>
      <c r="G723" s="30" t="s">
        <v>2374</v>
      </c>
      <c r="H723" s="30" t="s">
        <v>2375</v>
      </c>
      <c r="I723" s="30"/>
      <c r="J723" s="30"/>
      <c r="K723" s="30"/>
      <c r="L723" s="30"/>
      <c r="M723" s="47"/>
    </row>
    <row r="724" spans="1:13" ht="16.399999999999999" customHeight="1" x14ac:dyDescent="0.35">
      <c r="A724" s="30" t="s">
        <v>2307</v>
      </c>
      <c r="B724" s="30" t="s">
        <v>782</v>
      </c>
      <c r="C724" s="30"/>
      <c r="D724" s="30" t="s">
        <v>2273</v>
      </c>
      <c r="E724" s="30"/>
      <c r="F724" s="30"/>
      <c r="G724" s="30"/>
      <c r="H724" s="30"/>
      <c r="I724" s="30"/>
      <c r="J724" s="30"/>
      <c r="K724" s="30"/>
      <c r="L724" s="30"/>
      <c r="M724" s="47" t="s">
        <v>3212</v>
      </c>
    </row>
    <row r="725" spans="1:13" s="12" customFormat="1" x14ac:dyDescent="0.35">
      <c r="A725" s="45" t="s">
        <v>2302</v>
      </c>
      <c r="B725" s="45" t="s">
        <v>3204</v>
      </c>
      <c r="C725" s="45"/>
      <c r="D725" s="45"/>
      <c r="E725" s="45"/>
      <c r="F725" s="45"/>
      <c r="G725" s="45"/>
      <c r="H725" s="45"/>
      <c r="I725" s="45"/>
      <c r="J725" s="45"/>
      <c r="K725" s="45"/>
      <c r="L725" s="45"/>
      <c r="M725" s="46"/>
    </row>
    <row r="726" spans="1:13" s="44" customFormat="1" ht="14" x14ac:dyDescent="0.3">
      <c r="A726" s="44" t="s">
        <v>2302</v>
      </c>
      <c r="B726" s="44" t="s">
        <v>3196</v>
      </c>
    </row>
    <row r="727" spans="1:13" s="44" customFormat="1" ht="14" x14ac:dyDescent="0.3">
      <c r="A727" s="44" t="s">
        <v>2274</v>
      </c>
      <c r="B727" s="44" t="s">
        <v>3213</v>
      </c>
      <c r="C727" s="44" t="s">
        <v>3214</v>
      </c>
      <c r="D727" s="44" t="s">
        <v>2281</v>
      </c>
      <c r="E727" s="44" t="s">
        <v>3215</v>
      </c>
    </row>
    <row r="728" spans="1:13" s="30" customFormat="1" ht="14" x14ac:dyDescent="0.3">
      <c r="A728" s="30" t="s">
        <v>2271</v>
      </c>
      <c r="B728" s="30" t="s">
        <v>783</v>
      </c>
      <c r="C728" s="30" t="s">
        <v>3216</v>
      </c>
      <c r="D728" s="30" t="s">
        <v>2273</v>
      </c>
    </row>
    <row r="729" spans="1:13" s="30" customFormat="1" ht="14" x14ac:dyDescent="0.3">
      <c r="A729" s="30" t="s">
        <v>2353</v>
      </c>
      <c r="B729" s="30" t="s">
        <v>784</v>
      </c>
      <c r="C729" s="30" t="s">
        <v>3217</v>
      </c>
      <c r="D729" s="30" t="s">
        <v>2281</v>
      </c>
    </row>
    <row r="730" spans="1:13" s="45" customFormat="1" ht="14" x14ac:dyDescent="0.3">
      <c r="A730" s="45" t="s">
        <v>2274</v>
      </c>
      <c r="B730" s="45" t="s">
        <v>3218</v>
      </c>
      <c r="C730" s="45" t="s">
        <v>2356</v>
      </c>
      <c r="D730" s="45" t="s">
        <v>2281</v>
      </c>
      <c r="E730" s="45" t="s">
        <v>3219</v>
      </c>
    </row>
    <row r="731" spans="1:13" s="30" customFormat="1" ht="14" x14ac:dyDescent="0.3">
      <c r="A731" s="30" t="s">
        <v>3220</v>
      </c>
      <c r="B731" s="30" t="s">
        <v>785</v>
      </c>
      <c r="C731" s="30" t="s">
        <v>3221</v>
      </c>
      <c r="D731" s="30" t="s">
        <v>2281</v>
      </c>
    </row>
    <row r="732" spans="1:13" x14ac:dyDescent="0.35">
      <c r="A732" s="30" t="s">
        <v>2358</v>
      </c>
      <c r="B732" s="30" t="s">
        <v>789</v>
      </c>
      <c r="C732" s="30" t="s">
        <v>3222</v>
      </c>
      <c r="D732" s="30" t="s">
        <v>2281</v>
      </c>
      <c r="E732" s="30" t="s">
        <v>3223</v>
      </c>
      <c r="F732" s="34" t="s">
        <v>2360</v>
      </c>
      <c r="G732" s="34" t="s">
        <v>2361</v>
      </c>
      <c r="H732" s="30" t="s">
        <v>2362</v>
      </c>
      <c r="I732" s="30"/>
      <c r="J732" s="30"/>
      <c r="K732" s="30"/>
      <c r="L732" s="30"/>
      <c r="M732" s="30"/>
    </row>
    <row r="733" spans="1:13" x14ac:dyDescent="0.35">
      <c r="A733" s="30" t="s">
        <v>2358</v>
      </c>
      <c r="B733" s="30" t="s">
        <v>790</v>
      </c>
      <c r="C733" s="30" t="s">
        <v>3224</v>
      </c>
      <c r="D733" s="30" t="s">
        <v>2281</v>
      </c>
      <c r="E733" s="30" t="s">
        <v>3225</v>
      </c>
      <c r="F733" s="34" t="s">
        <v>2360</v>
      </c>
      <c r="G733" s="34" t="s">
        <v>2361</v>
      </c>
      <c r="H733" s="30" t="s">
        <v>2362</v>
      </c>
      <c r="I733" s="30"/>
      <c r="J733" s="30"/>
      <c r="K733" s="30"/>
      <c r="L733" s="30"/>
      <c r="M733" s="30"/>
    </row>
    <row r="734" spans="1:13" x14ac:dyDescent="0.35">
      <c r="A734" s="30" t="s">
        <v>2358</v>
      </c>
      <c r="B734" s="30" t="s">
        <v>791</v>
      </c>
      <c r="C734" s="30" t="s">
        <v>3226</v>
      </c>
      <c r="D734" s="30" t="s">
        <v>2281</v>
      </c>
      <c r="E734" s="30" t="s">
        <v>3227</v>
      </c>
      <c r="F734" s="34" t="s">
        <v>2360</v>
      </c>
      <c r="G734" s="34" t="s">
        <v>2361</v>
      </c>
      <c r="H734" s="30" t="s">
        <v>2362</v>
      </c>
      <c r="I734" s="30"/>
      <c r="J734" s="30"/>
      <c r="K734" s="30"/>
      <c r="L734" s="30"/>
      <c r="M734" s="30"/>
    </row>
    <row r="735" spans="1:13" s="12" customFormat="1" x14ac:dyDescent="0.35">
      <c r="A735" s="45" t="s">
        <v>2302</v>
      </c>
      <c r="B735" s="45" t="s">
        <v>3218</v>
      </c>
      <c r="C735" s="45"/>
      <c r="D735" s="45"/>
      <c r="E735" s="45"/>
      <c r="F735" s="45"/>
      <c r="G735" s="45"/>
      <c r="H735" s="45"/>
      <c r="I735" s="45"/>
      <c r="J735" s="45"/>
      <c r="K735" s="45"/>
      <c r="L735" s="45"/>
      <c r="M735" s="46"/>
    </row>
    <row r="736" spans="1:13" s="12" customFormat="1" x14ac:dyDescent="0.35">
      <c r="A736" s="45" t="s">
        <v>2274</v>
      </c>
      <c r="B736" s="45" t="s">
        <v>3228</v>
      </c>
      <c r="C736" s="45" t="s">
        <v>2364</v>
      </c>
      <c r="D736" s="45" t="s">
        <v>2281</v>
      </c>
      <c r="E736" s="45" t="s">
        <v>3219</v>
      </c>
      <c r="F736" s="45"/>
      <c r="G736" s="45"/>
      <c r="H736" s="45"/>
      <c r="I736" s="45"/>
      <c r="J736" s="45"/>
      <c r="K736" s="45"/>
      <c r="L736" s="45"/>
      <c r="M736" s="46"/>
    </row>
    <row r="737" spans="1:13" x14ac:dyDescent="0.35">
      <c r="A737" s="30" t="s">
        <v>2365</v>
      </c>
      <c r="B737" s="30" t="s">
        <v>792</v>
      </c>
      <c r="C737" s="30" t="s">
        <v>3229</v>
      </c>
      <c r="D737" s="30" t="s">
        <v>2281</v>
      </c>
      <c r="E737" s="30"/>
      <c r="F737" s="30"/>
      <c r="G737" s="30"/>
      <c r="H737" s="30"/>
      <c r="I737" s="30"/>
      <c r="J737" s="30"/>
      <c r="K737" s="30"/>
      <c r="L737" s="30"/>
      <c r="M737" s="47"/>
    </row>
    <row r="738" spans="1:13" s="30" customFormat="1" ht="14" x14ac:dyDescent="0.3">
      <c r="A738" s="48" t="s">
        <v>2367</v>
      </c>
      <c r="B738" s="30" t="s">
        <v>793</v>
      </c>
      <c r="C738" s="30" t="s">
        <v>3230</v>
      </c>
      <c r="D738" s="30" t="s">
        <v>2281</v>
      </c>
      <c r="E738" s="30" t="s">
        <v>3231</v>
      </c>
    </row>
    <row r="739" spans="1:13" s="30" customFormat="1" ht="14" x14ac:dyDescent="0.3">
      <c r="A739" s="48" t="s">
        <v>2278</v>
      </c>
      <c r="B739" s="30" t="s">
        <v>794</v>
      </c>
      <c r="C739" s="30" t="s">
        <v>3232</v>
      </c>
      <c r="D739" s="30" t="s">
        <v>2281</v>
      </c>
      <c r="E739" s="30" t="s">
        <v>3233</v>
      </c>
    </row>
    <row r="740" spans="1:13" x14ac:dyDescent="0.35">
      <c r="A740" s="30" t="s">
        <v>2358</v>
      </c>
      <c r="B740" s="30" t="s">
        <v>795</v>
      </c>
      <c r="C740" s="30" t="s">
        <v>3234</v>
      </c>
      <c r="D740" s="30" t="s">
        <v>2281</v>
      </c>
      <c r="E740" s="30"/>
      <c r="F740" s="30" t="s">
        <v>2373</v>
      </c>
      <c r="G740" s="30" t="s">
        <v>2374</v>
      </c>
      <c r="H740" s="30" t="s">
        <v>2375</v>
      </c>
      <c r="I740" s="30"/>
      <c r="J740" s="30"/>
      <c r="K740" s="30"/>
      <c r="L740" s="30"/>
      <c r="M740" s="47"/>
    </row>
    <row r="741" spans="1:13" x14ac:dyDescent="0.35">
      <c r="A741" s="30" t="s">
        <v>2358</v>
      </c>
      <c r="B741" s="30" t="s">
        <v>796</v>
      </c>
      <c r="C741" s="30" t="s">
        <v>3235</v>
      </c>
      <c r="D741" s="30" t="s">
        <v>2281</v>
      </c>
      <c r="E741" s="30"/>
      <c r="F741" s="30" t="s">
        <v>2373</v>
      </c>
      <c r="G741" s="30" t="s">
        <v>2374</v>
      </c>
      <c r="H741" s="30" t="s">
        <v>2375</v>
      </c>
      <c r="I741" s="30"/>
      <c r="J741" s="30"/>
      <c r="K741" s="30"/>
      <c r="L741" s="30"/>
      <c r="M741" s="47"/>
    </row>
    <row r="742" spans="1:13" ht="16.399999999999999" customHeight="1" x14ac:dyDescent="0.35">
      <c r="A742" s="30" t="s">
        <v>2307</v>
      </c>
      <c r="B742" s="30" t="s">
        <v>797</v>
      </c>
      <c r="C742" s="30"/>
      <c r="D742" s="30" t="s">
        <v>2273</v>
      </c>
      <c r="E742" s="30"/>
      <c r="F742" s="30"/>
      <c r="G742" s="30"/>
      <c r="H742" s="30"/>
      <c r="I742" s="30"/>
      <c r="J742" s="30"/>
      <c r="K742" s="30"/>
      <c r="L742" s="30"/>
      <c r="M742" s="47" t="s">
        <v>3236</v>
      </c>
    </row>
    <row r="743" spans="1:13" s="12" customFormat="1" x14ac:dyDescent="0.35">
      <c r="A743" s="45" t="s">
        <v>2302</v>
      </c>
      <c r="B743" s="45" t="s">
        <v>3228</v>
      </c>
      <c r="C743" s="45"/>
      <c r="D743" s="45"/>
      <c r="E743" s="45"/>
      <c r="F743" s="45"/>
      <c r="G743" s="45"/>
      <c r="H743" s="45"/>
      <c r="I743" s="45"/>
      <c r="J743" s="45"/>
      <c r="K743" s="45"/>
      <c r="L743" s="45"/>
      <c r="M743" s="46"/>
    </row>
    <row r="744" spans="1:13" s="44" customFormat="1" ht="14" x14ac:dyDescent="0.3">
      <c r="A744" s="44" t="s">
        <v>2302</v>
      </c>
      <c r="B744" s="44" t="s">
        <v>3213</v>
      </c>
    </row>
    <row r="745" spans="1:13" s="44" customFormat="1" ht="14" x14ac:dyDescent="0.3">
      <c r="A745" s="44" t="s">
        <v>2274</v>
      </c>
      <c r="B745" s="44" t="s">
        <v>3237</v>
      </c>
      <c r="C745" s="44" t="s">
        <v>3238</v>
      </c>
      <c r="D745" s="44" t="s">
        <v>2281</v>
      </c>
      <c r="E745" s="44" t="s">
        <v>3239</v>
      </c>
    </row>
    <row r="746" spans="1:13" s="30" customFormat="1" ht="14" x14ac:dyDescent="0.3">
      <c r="A746" s="30" t="s">
        <v>2271</v>
      </c>
      <c r="B746" s="30" t="s">
        <v>798</v>
      </c>
      <c r="C746" s="30" t="s">
        <v>3240</v>
      </c>
      <c r="D746" s="30" t="s">
        <v>2273</v>
      </c>
    </row>
    <row r="747" spans="1:13" s="30" customFormat="1" ht="14" x14ac:dyDescent="0.3">
      <c r="A747" s="30" t="s">
        <v>2353</v>
      </c>
      <c r="B747" s="30" t="s">
        <v>799</v>
      </c>
      <c r="C747" s="30" t="s">
        <v>3241</v>
      </c>
      <c r="D747" s="30" t="s">
        <v>2281</v>
      </c>
    </row>
    <row r="748" spans="1:13" s="45" customFormat="1" ht="14" x14ac:dyDescent="0.3">
      <c r="A748" s="45" t="s">
        <v>2274</v>
      </c>
      <c r="B748" s="45" t="s">
        <v>3242</v>
      </c>
      <c r="C748" s="45" t="s">
        <v>2356</v>
      </c>
      <c r="D748" s="45" t="s">
        <v>2281</v>
      </c>
      <c r="E748" s="45" t="s">
        <v>3243</v>
      </c>
    </row>
    <row r="749" spans="1:13" s="30" customFormat="1" ht="14" x14ac:dyDescent="0.3">
      <c r="A749" s="30" t="s">
        <v>3244</v>
      </c>
      <c r="B749" s="30" t="s">
        <v>800</v>
      </c>
      <c r="C749" s="30" t="s">
        <v>3245</v>
      </c>
      <c r="D749" s="30" t="s">
        <v>2281</v>
      </c>
    </row>
    <row r="750" spans="1:13" x14ac:dyDescent="0.35">
      <c r="A750" s="30" t="s">
        <v>2358</v>
      </c>
      <c r="B750" s="30" t="s">
        <v>804</v>
      </c>
      <c r="C750" s="30" t="s">
        <v>3246</v>
      </c>
      <c r="D750" s="30" t="s">
        <v>2281</v>
      </c>
      <c r="E750" s="30" t="s">
        <v>3247</v>
      </c>
      <c r="F750" s="34" t="s">
        <v>2360</v>
      </c>
      <c r="G750" s="34" t="s">
        <v>2361</v>
      </c>
      <c r="H750" s="30" t="s">
        <v>3248</v>
      </c>
      <c r="I750" s="30"/>
      <c r="J750" s="30"/>
      <c r="K750" s="30"/>
      <c r="L750" s="30"/>
      <c r="M750" s="30"/>
    </row>
    <row r="751" spans="1:13" x14ac:dyDescent="0.35">
      <c r="A751" s="30" t="s">
        <v>2358</v>
      </c>
      <c r="B751" s="30" t="s">
        <v>805</v>
      </c>
      <c r="C751" s="30" t="s">
        <v>3249</v>
      </c>
      <c r="D751" s="30" t="s">
        <v>2281</v>
      </c>
      <c r="E751" s="30" t="s">
        <v>3250</v>
      </c>
      <c r="F751" s="34" t="s">
        <v>2360</v>
      </c>
      <c r="G751" s="34" t="s">
        <v>2361</v>
      </c>
      <c r="H751" s="30" t="s">
        <v>3248</v>
      </c>
      <c r="I751" s="30"/>
      <c r="J751" s="30"/>
      <c r="K751" s="30"/>
      <c r="L751" s="30"/>
      <c r="M751" s="30"/>
    </row>
    <row r="752" spans="1:13" x14ac:dyDescent="0.35">
      <c r="A752" s="30" t="s">
        <v>2358</v>
      </c>
      <c r="B752" s="30" t="s">
        <v>806</v>
      </c>
      <c r="C752" s="30" t="s">
        <v>3251</v>
      </c>
      <c r="D752" s="30" t="s">
        <v>2281</v>
      </c>
      <c r="E752" s="30" t="s">
        <v>3252</v>
      </c>
      <c r="F752" s="34" t="s">
        <v>2360</v>
      </c>
      <c r="G752" s="34" t="s">
        <v>2361</v>
      </c>
      <c r="H752" s="30" t="s">
        <v>3248</v>
      </c>
      <c r="I752" s="30"/>
      <c r="J752" s="30"/>
      <c r="K752" s="30"/>
      <c r="L752" s="30"/>
      <c r="M752" s="30"/>
    </row>
    <row r="753" spans="1:13" s="12" customFormat="1" x14ac:dyDescent="0.35">
      <c r="A753" s="45" t="s">
        <v>2302</v>
      </c>
      <c r="B753" s="45" t="s">
        <v>3242</v>
      </c>
      <c r="C753" s="45"/>
      <c r="D753" s="45"/>
      <c r="E753" s="45"/>
      <c r="F753" s="45"/>
      <c r="G753" s="45"/>
      <c r="H753" s="45"/>
      <c r="I753" s="45"/>
      <c r="J753" s="45"/>
      <c r="K753" s="45"/>
      <c r="L753" s="45"/>
      <c r="M753" s="46"/>
    </row>
    <row r="754" spans="1:13" s="12" customFormat="1" x14ac:dyDescent="0.35">
      <c r="A754" s="45" t="s">
        <v>2274</v>
      </c>
      <c r="B754" s="45" t="s">
        <v>3253</v>
      </c>
      <c r="C754" s="45" t="s">
        <v>2364</v>
      </c>
      <c r="D754" s="45" t="s">
        <v>2281</v>
      </c>
      <c r="E754" s="45" t="s">
        <v>3243</v>
      </c>
      <c r="F754" s="45"/>
      <c r="G754" s="45"/>
      <c r="H754" s="45"/>
      <c r="I754" s="45"/>
      <c r="J754" s="45"/>
      <c r="K754" s="45"/>
      <c r="L754" s="45"/>
      <c r="M754" s="46"/>
    </row>
    <row r="755" spans="1:13" x14ac:dyDescent="0.35">
      <c r="A755" s="30" t="s">
        <v>2365</v>
      </c>
      <c r="B755" s="30" t="s">
        <v>807</v>
      </c>
      <c r="C755" s="30" t="s">
        <v>3254</v>
      </c>
      <c r="D755" s="30" t="s">
        <v>2281</v>
      </c>
      <c r="E755" s="30"/>
      <c r="F755" s="30"/>
      <c r="G755" s="30"/>
      <c r="H755" s="30"/>
      <c r="I755" s="30"/>
      <c r="J755" s="30"/>
      <c r="K755" s="30"/>
      <c r="L755" s="30"/>
      <c r="M755" s="47"/>
    </row>
    <row r="756" spans="1:13" s="30" customFormat="1" ht="14" x14ac:dyDescent="0.3">
      <c r="A756" s="48" t="s">
        <v>2367</v>
      </c>
      <c r="B756" s="30" t="s">
        <v>808</v>
      </c>
      <c r="C756" s="30" t="s">
        <v>3255</v>
      </c>
      <c r="D756" s="30" t="s">
        <v>2281</v>
      </c>
      <c r="E756" s="30" t="s">
        <v>3256</v>
      </c>
    </row>
    <row r="757" spans="1:13" s="30" customFormat="1" ht="14" x14ac:dyDescent="0.3">
      <c r="A757" s="48" t="s">
        <v>2278</v>
      </c>
      <c r="B757" s="30" t="s">
        <v>809</v>
      </c>
      <c r="C757" s="30" t="s">
        <v>3257</v>
      </c>
      <c r="D757" s="30" t="s">
        <v>2281</v>
      </c>
      <c r="E757" s="30" t="s">
        <v>3258</v>
      </c>
    </row>
    <row r="758" spans="1:13" x14ac:dyDescent="0.35">
      <c r="A758" s="30" t="s">
        <v>2358</v>
      </c>
      <c r="B758" s="30" t="s">
        <v>810</v>
      </c>
      <c r="C758" s="30" t="s">
        <v>3259</v>
      </c>
      <c r="D758" s="30" t="s">
        <v>2281</v>
      </c>
      <c r="E758" s="30"/>
      <c r="F758" s="30" t="s">
        <v>2373</v>
      </c>
      <c r="G758" s="30" t="s">
        <v>2374</v>
      </c>
      <c r="H758" s="30" t="s">
        <v>2375</v>
      </c>
      <c r="I758" s="30"/>
      <c r="J758" s="30"/>
      <c r="K758" s="30"/>
      <c r="L758" s="30"/>
      <c r="M758" s="47"/>
    </row>
    <row r="759" spans="1:13" x14ac:dyDescent="0.35">
      <c r="A759" s="30" t="s">
        <v>2358</v>
      </c>
      <c r="B759" s="30" t="s">
        <v>811</v>
      </c>
      <c r="C759" s="30" t="s">
        <v>3260</v>
      </c>
      <c r="D759" s="30" t="s">
        <v>2281</v>
      </c>
      <c r="E759" s="30"/>
      <c r="F759" s="30" t="s">
        <v>2373</v>
      </c>
      <c r="G759" s="30" t="s">
        <v>2374</v>
      </c>
      <c r="H759" s="30" t="s">
        <v>2375</v>
      </c>
      <c r="I759" s="30"/>
      <c r="J759" s="30"/>
      <c r="K759" s="30"/>
      <c r="L759" s="30"/>
      <c r="M759" s="47"/>
    </row>
    <row r="760" spans="1:13" ht="16.399999999999999" customHeight="1" x14ac:dyDescent="0.35">
      <c r="A760" s="30" t="s">
        <v>2307</v>
      </c>
      <c r="B760" s="30" t="s">
        <v>812</v>
      </c>
      <c r="C760" s="30"/>
      <c r="D760" s="30" t="s">
        <v>2273</v>
      </c>
      <c r="E760" s="30"/>
      <c r="F760" s="30"/>
      <c r="G760" s="30"/>
      <c r="H760" s="30"/>
      <c r="I760" s="30"/>
      <c r="J760" s="30"/>
      <c r="K760" s="30"/>
      <c r="L760" s="30"/>
      <c r="M760" s="47" t="s">
        <v>3261</v>
      </c>
    </row>
    <row r="761" spans="1:13" s="12" customFormat="1" x14ac:dyDescent="0.35">
      <c r="A761" s="45" t="s">
        <v>2302</v>
      </c>
      <c r="B761" s="45" t="s">
        <v>3253</v>
      </c>
      <c r="C761" s="45"/>
      <c r="D761" s="45"/>
      <c r="E761" s="45"/>
      <c r="F761" s="45"/>
      <c r="G761" s="45"/>
      <c r="H761" s="45"/>
      <c r="I761" s="45"/>
      <c r="J761" s="45"/>
      <c r="K761" s="45"/>
      <c r="L761" s="45"/>
      <c r="M761" s="46"/>
    </row>
    <row r="762" spans="1:13" s="44" customFormat="1" ht="14" x14ac:dyDescent="0.3">
      <c r="A762" s="44" t="s">
        <v>2302</v>
      </c>
      <c r="B762" s="44" t="s">
        <v>3237</v>
      </c>
    </row>
    <row r="763" spans="1:13" s="44" customFormat="1" ht="14" x14ac:dyDescent="0.3">
      <c r="A763" s="44" t="s">
        <v>2274</v>
      </c>
      <c r="B763" s="44" t="s">
        <v>3262</v>
      </c>
      <c r="C763" s="44" t="s">
        <v>3263</v>
      </c>
      <c r="D763" s="44" t="s">
        <v>2281</v>
      </c>
      <c r="E763" s="44" t="s">
        <v>3264</v>
      </c>
    </row>
    <row r="764" spans="1:13" s="30" customFormat="1" ht="14" x14ac:dyDescent="0.3">
      <c r="A764" s="30" t="s">
        <v>2271</v>
      </c>
      <c r="B764" s="30" t="s">
        <v>813</v>
      </c>
      <c r="C764" s="30" t="s">
        <v>3265</v>
      </c>
      <c r="D764" s="30" t="s">
        <v>2273</v>
      </c>
    </row>
    <row r="765" spans="1:13" s="30" customFormat="1" ht="14" x14ac:dyDescent="0.3">
      <c r="A765" s="30" t="s">
        <v>2353</v>
      </c>
      <c r="B765" s="30" t="s">
        <v>814</v>
      </c>
      <c r="C765" s="30" t="s">
        <v>3266</v>
      </c>
      <c r="D765" s="30" t="s">
        <v>2281</v>
      </c>
    </row>
    <row r="766" spans="1:13" s="45" customFormat="1" ht="14" x14ac:dyDescent="0.3">
      <c r="A766" s="45" t="s">
        <v>2274</v>
      </c>
      <c r="B766" s="45" t="s">
        <v>3267</v>
      </c>
      <c r="C766" s="45" t="s">
        <v>2356</v>
      </c>
      <c r="D766" s="45" t="s">
        <v>2281</v>
      </c>
      <c r="E766" s="45" t="s">
        <v>3268</v>
      </c>
    </row>
    <row r="767" spans="1:13" s="30" customFormat="1" ht="14" x14ac:dyDescent="0.3">
      <c r="A767" s="30" t="s">
        <v>3244</v>
      </c>
      <c r="B767" s="30" t="s">
        <v>815</v>
      </c>
      <c r="C767" s="30" t="s">
        <v>3269</v>
      </c>
      <c r="D767" s="30" t="s">
        <v>2281</v>
      </c>
    </row>
    <row r="768" spans="1:13" x14ac:dyDescent="0.35">
      <c r="A768" s="30" t="s">
        <v>2358</v>
      </c>
      <c r="B768" s="30" t="s">
        <v>819</v>
      </c>
      <c r="C768" s="30" t="s">
        <v>3270</v>
      </c>
      <c r="D768" s="30" t="s">
        <v>2281</v>
      </c>
      <c r="E768" s="30" t="s">
        <v>3271</v>
      </c>
      <c r="F768" s="34" t="s">
        <v>2360</v>
      </c>
      <c r="G768" s="34" t="s">
        <v>2361</v>
      </c>
      <c r="H768" s="30" t="s">
        <v>3248</v>
      </c>
      <c r="I768" s="30"/>
      <c r="J768" s="30"/>
      <c r="K768" s="30"/>
      <c r="L768" s="30"/>
      <c r="M768" s="30"/>
    </row>
    <row r="769" spans="1:13" x14ac:dyDescent="0.35">
      <c r="A769" s="30" t="s">
        <v>2358</v>
      </c>
      <c r="B769" s="30" t="s">
        <v>820</v>
      </c>
      <c r="C769" s="30" t="s">
        <v>3272</v>
      </c>
      <c r="D769" s="30" t="s">
        <v>2281</v>
      </c>
      <c r="E769" s="30" t="s">
        <v>3273</v>
      </c>
      <c r="F769" s="34" t="s">
        <v>2360</v>
      </c>
      <c r="G769" s="34" t="s">
        <v>2361</v>
      </c>
      <c r="H769" s="30" t="s">
        <v>3248</v>
      </c>
      <c r="I769" s="30"/>
      <c r="J769" s="30"/>
      <c r="K769" s="30"/>
      <c r="L769" s="30"/>
      <c r="M769" s="30"/>
    </row>
    <row r="770" spans="1:13" x14ac:dyDescent="0.35">
      <c r="A770" s="30" t="s">
        <v>2358</v>
      </c>
      <c r="B770" s="30" t="s">
        <v>821</v>
      </c>
      <c r="C770" s="30" t="s">
        <v>3274</v>
      </c>
      <c r="D770" s="30" t="s">
        <v>2281</v>
      </c>
      <c r="E770" s="30" t="s">
        <v>3275</v>
      </c>
      <c r="F770" s="34" t="s">
        <v>2360</v>
      </c>
      <c r="G770" s="34" t="s">
        <v>2361</v>
      </c>
      <c r="H770" s="30" t="s">
        <v>3248</v>
      </c>
      <c r="I770" s="30"/>
      <c r="J770" s="30"/>
      <c r="K770" s="30"/>
      <c r="L770" s="30"/>
      <c r="M770" s="30"/>
    </row>
    <row r="771" spans="1:13" s="12" customFormat="1" x14ac:dyDescent="0.35">
      <c r="A771" s="45" t="s">
        <v>2302</v>
      </c>
      <c r="B771" s="45" t="s">
        <v>3267</v>
      </c>
      <c r="C771" s="45"/>
      <c r="D771" s="45"/>
      <c r="E771" s="45"/>
      <c r="F771" s="45"/>
      <c r="G771" s="45"/>
      <c r="H771" s="45"/>
      <c r="I771" s="45"/>
      <c r="J771" s="45"/>
      <c r="K771" s="45"/>
      <c r="L771" s="45"/>
      <c r="M771" s="46"/>
    </row>
    <row r="772" spans="1:13" s="12" customFormat="1" x14ac:dyDescent="0.35">
      <c r="A772" s="45" t="s">
        <v>2274</v>
      </c>
      <c r="B772" s="45" t="s">
        <v>3276</v>
      </c>
      <c r="C772" s="45" t="s">
        <v>2364</v>
      </c>
      <c r="D772" s="45" t="s">
        <v>2281</v>
      </c>
      <c r="E772" s="45" t="s">
        <v>3268</v>
      </c>
      <c r="F772" s="45"/>
      <c r="G772" s="45"/>
      <c r="H772" s="45"/>
      <c r="I772" s="45"/>
      <c r="J772" s="45"/>
      <c r="K772" s="45"/>
      <c r="L772" s="45"/>
      <c r="M772" s="46"/>
    </row>
    <row r="773" spans="1:13" x14ac:dyDescent="0.35">
      <c r="A773" s="30" t="s">
        <v>2365</v>
      </c>
      <c r="B773" s="30" t="s">
        <v>822</v>
      </c>
      <c r="C773" s="30" t="s">
        <v>3277</v>
      </c>
      <c r="D773" s="30" t="s">
        <v>2281</v>
      </c>
      <c r="E773" s="30"/>
      <c r="F773" s="30"/>
      <c r="G773" s="30"/>
      <c r="H773" s="30"/>
      <c r="I773" s="30"/>
      <c r="J773" s="30"/>
      <c r="K773" s="30"/>
      <c r="L773" s="30"/>
      <c r="M773" s="47"/>
    </row>
    <row r="774" spans="1:13" s="30" customFormat="1" ht="14" x14ac:dyDescent="0.3">
      <c r="A774" s="48" t="s">
        <v>2367</v>
      </c>
      <c r="B774" s="30" t="s">
        <v>823</v>
      </c>
      <c r="C774" s="30" t="s">
        <v>3278</v>
      </c>
      <c r="D774" s="30" t="s">
        <v>2281</v>
      </c>
      <c r="E774" s="30" t="s">
        <v>3279</v>
      </c>
    </row>
    <row r="775" spans="1:13" s="30" customFormat="1" ht="14" x14ac:dyDescent="0.3">
      <c r="A775" s="48" t="s">
        <v>2278</v>
      </c>
      <c r="B775" s="30" t="s">
        <v>824</v>
      </c>
      <c r="C775" s="30" t="s">
        <v>3280</v>
      </c>
      <c r="D775" s="30" t="s">
        <v>2281</v>
      </c>
      <c r="E775" s="30" t="s">
        <v>3281</v>
      </c>
    </row>
    <row r="776" spans="1:13" x14ac:dyDescent="0.35">
      <c r="A776" s="30" t="s">
        <v>2358</v>
      </c>
      <c r="B776" s="30" t="s">
        <v>825</v>
      </c>
      <c r="C776" s="30" t="s">
        <v>3282</v>
      </c>
      <c r="D776" s="30" t="s">
        <v>2281</v>
      </c>
      <c r="E776" s="30"/>
      <c r="F776" s="30" t="s">
        <v>2373</v>
      </c>
      <c r="G776" s="30" t="s">
        <v>2374</v>
      </c>
      <c r="H776" s="30" t="s">
        <v>2375</v>
      </c>
      <c r="I776" s="30"/>
      <c r="J776" s="30"/>
      <c r="K776" s="30"/>
      <c r="L776" s="30"/>
      <c r="M776" s="47"/>
    </row>
    <row r="777" spans="1:13" x14ac:dyDescent="0.35">
      <c r="A777" s="30" t="s">
        <v>2358</v>
      </c>
      <c r="B777" s="30" t="s">
        <v>826</v>
      </c>
      <c r="C777" s="30" t="s">
        <v>3283</v>
      </c>
      <c r="D777" s="30" t="s">
        <v>2281</v>
      </c>
      <c r="E777" s="30"/>
      <c r="F777" s="30" t="s">
        <v>2373</v>
      </c>
      <c r="G777" s="30" t="s">
        <v>2374</v>
      </c>
      <c r="H777" s="30" t="s">
        <v>2375</v>
      </c>
      <c r="I777" s="30"/>
      <c r="J777" s="30"/>
      <c r="K777" s="30"/>
      <c r="L777" s="30"/>
      <c r="M777" s="47"/>
    </row>
    <row r="778" spans="1:13" ht="16.399999999999999" customHeight="1" x14ac:dyDescent="0.35">
      <c r="A778" s="30" t="s">
        <v>2307</v>
      </c>
      <c r="B778" s="30" t="s">
        <v>827</v>
      </c>
      <c r="C778" s="30"/>
      <c r="D778" s="30" t="s">
        <v>2273</v>
      </c>
      <c r="E778" s="30"/>
      <c r="F778" s="30"/>
      <c r="G778" s="30"/>
      <c r="H778" s="30"/>
      <c r="I778" s="30"/>
      <c r="J778" s="30"/>
      <c r="K778" s="30"/>
      <c r="L778" s="30"/>
      <c r="M778" s="47" t="s">
        <v>3284</v>
      </c>
    </row>
    <row r="779" spans="1:13" s="12" customFormat="1" x14ac:dyDescent="0.35">
      <c r="A779" s="45" t="s">
        <v>2302</v>
      </c>
      <c r="B779" s="45" t="s">
        <v>3276</v>
      </c>
      <c r="C779" s="45"/>
      <c r="D779" s="45"/>
      <c r="E779" s="45"/>
      <c r="F779" s="45"/>
      <c r="G779" s="45"/>
      <c r="H779" s="45"/>
      <c r="I779" s="45"/>
      <c r="J779" s="45"/>
      <c r="K779" s="45"/>
      <c r="L779" s="45"/>
      <c r="M779" s="46"/>
    </row>
    <row r="780" spans="1:13" s="44" customFormat="1" ht="14" x14ac:dyDescent="0.3">
      <c r="A780" s="44" t="s">
        <v>2302</v>
      </c>
      <c r="B780" s="44" t="s">
        <v>3262</v>
      </c>
    </row>
    <row r="781" spans="1:13" s="44" customFormat="1" ht="14" x14ac:dyDescent="0.3">
      <c r="A781" s="44" t="s">
        <v>2274</v>
      </c>
      <c r="B781" s="44" t="s">
        <v>3285</v>
      </c>
      <c r="C781" s="44" t="s">
        <v>3286</v>
      </c>
      <c r="D781" s="44" t="s">
        <v>2281</v>
      </c>
      <c r="E781" s="44" t="s">
        <v>3287</v>
      </c>
    </row>
    <row r="782" spans="1:13" s="30" customFormat="1" ht="14" x14ac:dyDescent="0.3">
      <c r="A782" s="30" t="s">
        <v>2271</v>
      </c>
      <c r="B782" s="30" t="s">
        <v>828</v>
      </c>
      <c r="C782" s="30" t="s">
        <v>3288</v>
      </c>
      <c r="D782" s="30" t="s">
        <v>2273</v>
      </c>
    </row>
    <row r="783" spans="1:13" s="30" customFormat="1" ht="14" x14ac:dyDescent="0.3">
      <c r="A783" s="30" t="s">
        <v>2353</v>
      </c>
      <c r="B783" s="30" t="s">
        <v>829</v>
      </c>
      <c r="C783" s="30" t="s">
        <v>3289</v>
      </c>
      <c r="D783" s="30" t="s">
        <v>2281</v>
      </c>
    </row>
    <row r="784" spans="1:13" s="45" customFormat="1" ht="14" x14ac:dyDescent="0.3">
      <c r="A784" s="45" t="s">
        <v>2274</v>
      </c>
      <c r="B784" s="45" t="s">
        <v>3290</v>
      </c>
      <c r="C784" s="45" t="s">
        <v>2356</v>
      </c>
      <c r="D784" s="45" t="s">
        <v>2281</v>
      </c>
      <c r="E784" s="45" t="s">
        <v>3291</v>
      </c>
    </row>
    <row r="785" spans="1:13" s="30" customFormat="1" ht="14" x14ac:dyDescent="0.3">
      <c r="A785" s="30" t="s">
        <v>3292</v>
      </c>
      <c r="B785" s="30" t="s">
        <v>830</v>
      </c>
      <c r="C785" s="30" t="s">
        <v>3293</v>
      </c>
      <c r="D785" s="30" t="s">
        <v>2281</v>
      </c>
    </row>
    <row r="786" spans="1:13" x14ac:dyDescent="0.35">
      <c r="A786" s="30" t="s">
        <v>2358</v>
      </c>
      <c r="B786" s="30" t="s">
        <v>834</v>
      </c>
      <c r="C786" s="30" t="s">
        <v>3294</v>
      </c>
      <c r="D786" s="30" t="s">
        <v>2281</v>
      </c>
      <c r="E786" s="30" t="s">
        <v>3295</v>
      </c>
      <c r="F786" s="34" t="s">
        <v>2360</v>
      </c>
      <c r="G786" s="34" t="s">
        <v>2361</v>
      </c>
      <c r="H786" s="30" t="s">
        <v>3248</v>
      </c>
      <c r="I786" s="30"/>
      <c r="J786" s="30"/>
      <c r="K786" s="30"/>
      <c r="L786" s="30"/>
      <c r="M786" s="30"/>
    </row>
    <row r="787" spans="1:13" x14ac:dyDescent="0.35">
      <c r="A787" s="30" t="s">
        <v>2358</v>
      </c>
      <c r="B787" s="30" t="s">
        <v>835</v>
      </c>
      <c r="C787" s="30" t="s">
        <v>3296</v>
      </c>
      <c r="D787" s="30" t="s">
        <v>2281</v>
      </c>
      <c r="E787" s="30" t="s">
        <v>3297</v>
      </c>
      <c r="F787" s="34" t="s">
        <v>2360</v>
      </c>
      <c r="G787" s="34" t="s">
        <v>2361</v>
      </c>
      <c r="H787" s="30" t="s">
        <v>3248</v>
      </c>
      <c r="I787" s="30"/>
      <c r="J787" s="30"/>
      <c r="K787" s="30"/>
      <c r="L787" s="30"/>
      <c r="M787" s="30"/>
    </row>
    <row r="788" spans="1:13" x14ac:dyDescent="0.35">
      <c r="A788" s="30" t="s">
        <v>2358</v>
      </c>
      <c r="B788" s="30" t="s">
        <v>836</v>
      </c>
      <c r="C788" s="30" t="s">
        <v>3298</v>
      </c>
      <c r="D788" s="30" t="s">
        <v>2281</v>
      </c>
      <c r="E788" s="30" t="s">
        <v>3299</v>
      </c>
      <c r="F788" s="34" t="s">
        <v>2360</v>
      </c>
      <c r="G788" s="34" t="s">
        <v>2361</v>
      </c>
      <c r="H788" s="30" t="s">
        <v>3248</v>
      </c>
      <c r="I788" s="30"/>
      <c r="J788" s="30"/>
      <c r="K788" s="30"/>
      <c r="L788" s="30"/>
      <c r="M788" s="30"/>
    </row>
    <row r="789" spans="1:13" s="12" customFormat="1" x14ac:dyDescent="0.35">
      <c r="A789" s="45" t="s">
        <v>2302</v>
      </c>
      <c r="B789" s="45" t="s">
        <v>3290</v>
      </c>
      <c r="C789" s="45"/>
      <c r="D789" s="45"/>
      <c r="E789" s="45"/>
      <c r="F789" s="45"/>
      <c r="G789" s="45"/>
      <c r="H789" s="45"/>
      <c r="I789" s="45"/>
      <c r="J789" s="45"/>
      <c r="K789" s="45"/>
      <c r="L789" s="45"/>
      <c r="M789" s="46"/>
    </row>
    <row r="790" spans="1:13" s="12" customFormat="1" x14ac:dyDescent="0.35">
      <c r="A790" s="45" t="s">
        <v>2274</v>
      </c>
      <c r="B790" s="45" t="s">
        <v>3300</v>
      </c>
      <c r="C790" s="45" t="s">
        <v>2364</v>
      </c>
      <c r="D790" s="45" t="s">
        <v>2281</v>
      </c>
      <c r="E790" s="45" t="s">
        <v>3291</v>
      </c>
      <c r="F790" s="45"/>
      <c r="G790" s="45"/>
      <c r="H790" s="45"/>
      <c r="I790" s="45"/>
      <c r="J790" s="45"/>
      <c r="K790" s="45"/>
      <c r="L790" s="45"/>
      <c r="M790" s="46"/>
    </row>
    <row r="791" spans="1:13" x14ac:dyDescent="0.35">
      <c r="A791" s="30" t="s">
        <v>2365</v>
      </c>
      <c r="B791" s="30" t="s">
        <v>837</v>
      </c>
      <c r="C791" s="30" t="s">
        <v>3301</v>
      </c>
      <c r="D791" s="30" t="s">
        <v>2281</v>
      </c>
      <c r="E791" s="30"/>
      <c r="F791" s="30"/>
      <c r="G791" s="30"/>
      <c r="H791" s="30"/>
      <c r="I791" s="30"/>
      <c r="J791" s="30"/>
      <c r="K791" s="30"/>
      <c r="L791" s="30"/>
      <c r="M791" s="47"/>
    </row>
    <row r="792" spans="1:13" s="30" customFormat="1" ht="14" x14ac:dyDescent="0.3">
      <c r="A792" s="48" t="s">
        <v>2367</v>
      </c>
      <c r="B792" s="30" t="s">
        <v>838</v>
      </c>
      <c r="C792" s="30" t="s">
        <v>3302</v>
      </c>
      <c r="D792" s="30" t="s">
        <v>2281</v>
      </c>
      <c r="E792" s="30" t="s">
        <v>3303</v>
      </c>
    </row>
    <row r="793" spans="1:13" s="30" customFormat="1" ht="14" x14ac:dyDescent="0.3">
      <c r="A793" s="48" t="s">
        <v>2278</v>
      </c>
      <c r="B793" s="30" t="s">
        <v>839</v>
      </c>
      <c r="C793" s="30" t="s">
        <v>3304</v>
      </c>
      <c r="D793" s="30" t="s">
        <v>2281</v>
      </c>
      <c r="E793" s="30" t="s">
        <v>3305</v>
      </c>
    </row>
    <row r="794" spans="1:13" x14ac:dyDescent="0.35">
      <c r="A794" s="30" t="s">
        <v>2358</v>
      </c>
      <c r="B794" s="30" t="s">
        <v>840</v>
      </c>
      <c r="C794" s="30" t="s">
        <v>3306</v>
      </c>
      <c r="D794" s="30" t="s">
        <v>2281</v>
      </c>
      <c r="E794" s="30"/>
      <c r="F794" s="30" t="s">
        <v>2373</v>
      </c>
      <c r="G794" s="30" t="s">
        <v>2374</v>
      </c>
      <c r="H794" s="30" t="s">
        <v>2375</v>
      </c>
      <c r="I794" s="30"/>
      <c r="J794" s="30"/>
      <c r="K794" s="30"/>
      <c r="L794" s="30"/>
      <c r="M794" s="47"/>
    </row>
    <row r="795" spans="1:13" x14ac:dyDescent="0.35">
      <c r="A795" s="30" t="s">
        <v>2358</v>
      </c>
      <c r="B795" s="30" t="s">
        <v>841</v>
      </c>
      <c r="C795" s="30" t="s">
        <v>3307</v>
      </c>
      <c r="D795" s="30" t="s">
        <v>2281</v>
      </c>
      <c r="E795" s="30"/>
      <c r="F795" s="30" t="s">
        <v>2373</v>
      </c>
      <c r="G795" s="30" t="s">
        <v>2374</v>
      </c>
      <c r="H795" s="30" t="s">
        <v>2375</v>
      </c>
      <c r="I795" s="30"/>
      <c r="J795" s="30"/>
      <c r="K795" s="30"/>
      <c r="L795" s="30"/>
      <c r="M795" s="47"/>
    </row>
    <row r="796" spans="1:13" ht="16.399999999999999" customHeight="1" x14ac:dyDescent="0.35">
      <c r="A796" s="30" t="s">
        <v>2307</v>
      </c>
      <c r="B796" s="30" t="s">
        <v>842</v>
      </c>
      <c r="C796" s="30"/>
      <c r="D796" s="30" t="s">
        <v>2273</v>
      </c>
      <c r="E796" s="30"/>
      <c r="F796" s="30"/>
      <c r="G796" s="30"/>
      <c r="H796" s="30"/>
      <c r="I796" s="30"/>
      <c r="J796" s="30"/>
      <c r="K796" s="30"/>
      <c r="L796" s="30"/>
      <c r="M796" s="47" t="s">
        <v>3308</v>
      </c>
    </row>
    <row r="797" spans="1:13" s="12" customFormat="1" x14ac:dyDescent="0.35">
      <c r="A797" s="45" t="s">
        <v>2302</v>
      </c>
      <c r="B797" s="45" t="s">
        <v>3300</v>
      </c>
      <c r="C797" s="45"/>
      <c r="D797" s="45"/>
      <c r="E797" s="45"/>
      <c r="F797" s="45"/>
      <c r="G797" s="45"/>
      <c r="H797" s="45"/>
      <c r="I797" s="45"/>
      <c r="J797" s="45"/>
      <c r="K797" s="45"/>
      <c r="L797" s="45"/>
      <c r="M797" s="46"/>
    </row>
    <row r="798" spans="1:13" s="44" customFormat="1" ht="14" x14ac:dyDescent="0.3">
      <c r="A798" s="44" t="s">
        <v>2302</v>
      </c>
      <c r="B798" s="44" t="s">
        <v>3285</v>
      </c>
    </row>
    <row r="799" spans="1:13" s="44" customFormat="1" ht="14" x14ac:dyDescent="0.3">
      <c r="A799" s="44" t="s">
        <v>2274</v>
      </c>
      <c r="B799" s="44" t="s">
        <v>3309</v>
      </c>
      <c r="C799" s="44" t="s">
        <v>3310</v>
      </c>
      <c r="D799" s="44" t="s">
        <v>2281</v>
      </c>
      <c r="E799" s="44" t="s">
        <v>3311</v>
      </c>
    </row>
    <row r="800" spans="1:13" s="30" customFormat="1" ht="14" x14ac:dyDescent="0.3">
      <c r="A800" s="30" t="s">
        <v>2271</v>
      </c>
      <c r="B800" s="30" t="s">
        <v>843</v>
      </c>
      <c r="C800" s="30" t="s">
        <v>3312</v>
      </c>
      <c r="D800" s="30" t="s">
        <v>2273</v>
      </c>
    </row>
    <row r="801" spans="1:13" s="30" customFormat="1" ht="14" x14ac:dyDescent="0.3">
      <c r="A801" s="30" t="s">
        <v>2353</v>
      </c>
      <c r="B801" s="30" t="s">
        <v>844</v>
      </c>
      <c r="C801" s="30" t="s">
        <v>3313</v>
      </c>
      <c r="D801" s="30" t="s">
        <v>2281</v>
      </c>
    </row>
    <row r="802" spans="1:13" s="45" customFormat="1" ht="14" x14ac:dyDescent="0.3">
      <c r="A802" s="45" t="s">
        <v>2274</v>
      </c>
      <c r="B802" s="45" t="s">
        <v>3314</v>
      </c>
      <c r="C802" s="45" t="s">
        <v>2356</v>
      </c>
      <c r="D802" s="45" t="s">
        <v>2281</v>
      </c>
      <c r="E802" s="45" t="s">
        <v>3315</v>
      </c>
    </row>
    <row r="803" spans="1:13" s="30" customFormat="1" ht="14" x14ac:dyDescent="0.3">
      <c r="A803" s="30" t="s">
        <v>3316</v>
      </c>
      <c r="B803" s="30" t="s">
        <v>845</v>
      </c>
      <c r="C803" s="30" t="s">
        <v>3317</v>
      </c>
      <c r="D803" s="30" t="s">
        <v>2281</v>
      </c>
    </row>
    <row r="804" spans="1:13" x14ac:dyDescent="0.35">
      <c r="A804" s="30" t="s">
        <v>2358</v>
      </c>
      <c r="B804" s="30" t="s">
        <v>849</v>
      </c>
      <c r="C804" s="30" t="s">
        <v>3318</v>
      </c>
      <c r="D804" s="30" t="s">
        <v>2281</v>
      </c>
      <c r="E804" s="30" t="s">
        <v>3319</v>
      </c>
      <c r="F804" s="34" t="s">
        <v>2360</v>
      </c>
      <c r="G804" s="34" t="s">
        <v>2361</v>
      </c>
      <c r="H804" s="30" t="s">
        <v>3248</v>
      </c>
      <c r="I804" s="30"/>
      <c r="J804" s="30"/>
      <c r="K804" s="30"/>
      <c r="L804" s="30"/>
      <c r="M804" s="30"/>
    </row>
    <row r="805" spans="1:13" x14ac:dyDescent="0.35">
      <c r="A805" s="30" t="s">
        <v>2358</v>
      </c>
      <c r="B805" s="30" t="s">
        <v>850</v>
      </c>
      <c r="C805" s="30" t="s">
        <v>3320</v>
      </c>
      <c r="D805" s="30" t="s">
        <v>2281</v>
      </c>
      <c r="E805" s="30" t="s">
        <v>3321</v>
      </c>
      <c r="F805" s="34" t="s">
        <v>2360</v>
      </c>
      <c r="G805" s="34" t="s">
        <v>2361</v>
      </c>
      <c r="H805" s="30" t="s">
        <v>3248</v>
      </c>
      <c r="I805" s="30"/>
      <c r="J805" s="30"/>
      <c r="K805" s="30"/>
      <c r="L805" s="30"/>
      <c r="M805" s="30"/>
    </row>
    <row r="806" spans="1:13" x14ac:dyDescent="0.35">
      <c r="A806" s="30" t="s">
        <v>2358</v>
      </c>
      <c r="B806" s="30" t="s">
        <v>851</v>
      </c>
      <c r="C806" s="30" t="s">
        <v>3322</v>
      </c>
      <c r="D806" s="30" t="s">
        <v>2281</v>
      </c>
      <c r="E806" s="30" t="s">
        <v>3323</v>
      </c>
      <c r="F806" s="34" t="s">
        <v>2360</v>
      </c>
      <c r="G806" s="34" t="s">
        <v>2361</v>
      </c>
      <c r="H806" s="30" t="s">
        <v>3248</v>
      </c>
      <c r="I806" s="30"/>
      <c r="J806" s="30"/>
      <c r="K806" s="30"/>
      <c r="L806" s="30"/>
      <c r="M806" s="30"/>
    </row>
    <row r="807" spans="1:13" s="12" customFormat="1" x14ac:dyDescent="0.35">
      <c r="A807" s="45" t="s">
        <v>2302</v>
      </c>
      <c r="B807" s="45" t="s">
        <v>3314</v>
      </c>
      <c r="C807" s="45"/>
      <c r="D807" s="45"/>
      <c r="E807" s="45"/>
      <c r="F807" s="45"/>
      <c r="G807" s="45"/>
      <c r="H807" s="45"/>
      <c r="I807" s="45"/>
      <c r="J807" s="45"/>
      <c r="K807" s="45"/>
      <c r="L807" s="45"/>
      <c r="M807" s="46"/>
    </row>
    <row r="808" spans="1:13" s="12" customFormat="1" x14ac:dyDescent="0.35">
      <c r="A808" s="45" t="s">
        <v>2274</v>
      </c>
      <c r="B808" s="45" t="s">
        <v>3324</v>
      </c>
      <c r="C808" s="45" t="s">
        <v>2364</v>
      </c>
      <c r="D808" s="45" t="s">
        <v>2281</v>
      </c>
      <c r="E808" s="45" t="s">
        <v>3315</v>
      </c>
      <c r="F808" s="45"/>
      <c r="G808" s="45"/>
      <c r="H808" s="45"/>
      <c r="I808" s="45"/>
      <c r="J808" s="45"/>
      <c r="K808" s="45"/>
      <c r="L808" s="45"/>
      <c r="M808" s="46"/>
    </row>
    <row r="809" spans="1:13" x14ac:dyDescent="0.35">
      <c r="A809" s="30" t="s">
        <v>2365</v>
      </c>
      <c r="B809" s="30" t="s">
        <v>852</v>
      </c>
      <c r="C809" s="30" t="s">
        <v>3325</v>
      </c>
      <c r="D809" s="30" t="s">
        <v>2281</v>
      </c>
      <c r="E809" s="30"/>
      <c r="F809" s="30"/>
      <c r="G809" s="30"/>
      <c r="H809" s="30"/>
      <c r="I809" s="30"/>
      <c r="J809" s="30"/>
      <c r="K809" s="30"/>
      <c r="L809" s="30"/>
      <c r="M809" s="47"/>
    </row>
    <row r="810" spans="1:13" s="30" customFormat="1" ht="14" x14ac:dyDescent="0.3">
      <c r="A810" s="48" t="s">
        <v>2367</v>
      </c>
      <c r="B810" s="30" t="s">
        <v>853</v>
      </c>
      <c r="C810" s="30" t="s">
        <v>3326</v>
      </c>
      <c r="D810" s="30" t="s">
        <v>2281</v>
      </c>
      <c r="E810" s="30" t="s">
        <v>3327</v>
      </c>
    </row>
    <row r="811" spans="1:13" s="30" customFormat="1" ht="14" x14ac:dyDescent="0.3">
      <c r="A811" s="48" t="s">
        <v>2278</v>
      </c>
      <c r="B811" s="30" t="s">
        <v>854</v>
      </c>
      <c r="C811" s="30" t="s">
        <v>3328</v>
      </c>
      <c r="D811" s="30" t="s">
        <v>2281</v>
      </c>
      <c r="E811" s="30" t="s">
        <v>3329</v>
      </c>
    </row>
    <row r="812" spans="1:13" x14ac:dyDescent="0.35">
      <c r="A812" s="30" t="s">
        <v>2358</v>
      </c>
      <c r="B812" s="30" t="s">
        <v>855</v>
      </c>
      <c r="C812" s="30" t="s">
        <v>3330</v>
      </c>
      <c r="D812" s="30" t="s">
        <v>2281</v>
      </c>
      <c r="E812" s="30"/>
      <c r="F812" s="30" t="s">
        <v>2373</v>
      </c>
      <c r="G812" s="30" t="s">
        <v>2374</v>
      </c>
      <c r="H812" s="30" t="s">
        <v>2375</v>
      </c>
      <c r="I812" s="30"/>
      <c r="J812" s="30"/>
      <c r="K812" s="30"/>
      <c r="L812" s="30"/>
      <c r="M812" s="47"/>
    </row>
    <row r="813" spans="1:13" x14ac:dyDescent="0.35">
      <c r="A813" s="30" t="s">
        <v>2358</v>
      </c>
      <c r="B813" s="30" t="s">
        <v>856</v>
      </c>
      <c r="C813" s="30" t="s">
        <v>3331</v>
      </c>
      <c r="D813" s="30" t="s">
        <v>2281</v>
      </c>
      <c r="E813" s="30"/>
      <c r="F813" s="30" t="s">
        <v>2373</v>
      </c>
      <c r="G813" s="30" t="s">
        <v>2374</v>
      </c>
      <c r="H813" s="30" t="s">
        <v>2375</v>
      </c>
      <c r="I813" s="30"/>
      <c r="J813" s="30"/>
      <c r="K813" s="30"/>
      <c r="L813" s="30"/>
      <c r="M813" s="47"/>
    </row>
    <row r="814" spans="1:13" ht="16.399999999999999" customHeight="1" x14ac:dyDescent="0.35">
      <c r="A814" s="30" t="s">
        <v>2307</v>
      </c>
      <c r="B814" s="30" t="s">
        <v>857</v>
      </c>
      <c r="C814" s="30"/>
      <c r="D814" s="30" t="s">
        <v>2273</v>
      </c>
      <c r="E814" s="30"/>
      <c r="F814" s="30"/>
      <c r="G814" s="30"/>
      <c r="H814" s="30"/>
      <c r="I814" s="30"/>
      <c r="J814" s="30"/>
      <c r="K814" s="30"/>
      <c r="L814" s="30"/>
      <c r="M814" s="47" t="s">
        <v>3332</v>
      </c>
    </row>
    <row r="815" spans="1:13" s="12" customFormat="1" x14ac:dyDescent="0.35">
      <c r="A815" s="45" t="s">
        <v>2302</v>
      </c>
      <c r="B815" s="45" t="s">
        <v>3324</v>
      </c>
      <c r="C815" s="45"/>
      <c r="D815" s="45"/>
      <c r="E815" s="45"/>
      <c r="F815" s="45"/>
      <c r="G815" s="45"/>
      <c r="H815" s="45"/>
      <c r="I815" s="45"/>
      <c r="J815" s="45"/>
      <c r="K815" s="45"/>
      <c r="L815" s="45"/>
      <c r="M815" s="46"/>
    </row>
    <row r="816" spans="1:13" s="44" customFormat="1" ht="14" x14ac:dyDescent="0.3">
      <c r="A816" s="44" t="s">
        <v>2302</v>
      </c>
      <c r="B816" s="44" t="s">
        <v>3309</v>
      </c>
    </row>
    <row r="817" spans="1:13" s="44" customFormat="1" ht="14" x14ac:dyDescent="0.3">
      <c r="A817" s="44" t="s">
        <v>2274</v>
      </c>
      <c r="B817" s="44" t="s">
        <v>3333</v>
      </c>
      <c r="C817" s="44" t="s">
        <v>3334</v>
      </c>
      <c r="D817" s="44" t="s">
        <v>2281</v>
      </c>
      <c r="E817" s="44" t="s">
        <v>3335</v>
      </c>
    </row>
    <row r="818" spans="1:13" s="30" customFormat="1" ht="14" x14ac:dyDescent="0.3">
      <c r="A818" s="30" t="s">
        <v>2271</v>
      </c>
      <c r="B818" s="30" t="s">
        <v>858</v>
      </c>
      <c r="C818" s="30" t="s">
        <v>3336</v>
      </c>
      <c r="D818" s="30" t="s">
        <v>2273</v>
      </c>
    </row>
    <row r="819" spans="1:13" s="30" customFormat="1" ht="14" x14ac:dyDescent="0.3">
      <c r="A819" s="30" t="s">
        <v>2353</v>
      </c>
      <c r="B819" s="30" t="s">
        <v>859</v>
      </c>
      <c r="C819" s="30" t="s">
        <v>3337</v>
      </c>
      <c r="D819" s="30" t="s">
        <v>2281</v>
      </c>
    </row>
    <row r="820" spans="1:13" s="45" customFormat="1" ht="14" x14ac:dyDescent="0.3">
      <c r="A820" s="45" t="s">
        <v>2274</v>
      </c>
      <c r="B820" s="45" t="s">
        <v>3338</v>
      </c>
      <c r="C820" s="45" t="s">
        <v>2356</v>
      </c>
      <c r="D820" s="45" t="s">
        <v>2281</v>
      </c>
      <c r="E820" s="45" t="s">
        <v>3339</v>
      </c>
    </row>
    <row r="821" spans="1:13" s="30" customFormat="1" ht="14" x14ac:dyDescent="0.3">
      <c r="A821" s="30" t="s">
        <v>3340</v>
      </c>
      <c r="B821" s="30" t="s">
        <v>860</v>
      </c>
      <c r="C821" s="30" t="s">
        <v>3341</v>
      </c>
      <c r="D821" s="30" t="s">
        <v>2281</v>
      </c>
    </row>
    <row r="822" spans="1:13" x14ac:dyDescent="0.35">
      <c r="A822" s="30" t="s">
        <v>2358</v>
      </c>
      <c r="B822" s="30" t="s">
        <v>863</v>
      </c>
      <c r="C822" s="30" t="s">
        <v>3342</v>
      </c>
      <c r="D822" s="30" t="s">
        <v>2281</v>
      </c>
      <c r="E822" s="30" t="s">
        <v>3343</v>
      </c>
      <c r="F822" s="34" t="s">
        <v>2360</v>
      </c>
      <c r="G822" s="34" t="s">
        <v>2361</v>
      </c>
      <c r="H822" s="30" t="s">
        <v>3248</v>
      </c>
      <c r="I822" s="30"/>
      <c r="J822" s="30"/>
      <c r="K822" s="30"/>
      <c r="L822" s="30"/>
      <c r="M822" s="30"/>
    </row>
    <row r="823" spans="1:13" x14ac:dyDescent="0.35">
      <c r="A823" s="30" t="s">
        <v>2358</v>
      </c>
      <c r="B823" s="30" t="s">
        <v>864</v>
      </c>
      <c r="C823" s="30" t="s">
        <v>3344</v>
      </c>
      <c r="D823" s="30" t="s">
        <v>2281</v>
      </c>
      <c r="E823" s="30" t="s">
        <v>3345</v>
      </c>
      <c r="F823" s="34" t="s">
        <v>2360</v>
      </c>
      <c r="G823" s="34" t="s">
        <v>2361</v>
      </c>
      <c r="H823" s="30" t="s">
        <v>3248</v>
      </c>
      <c r="I823" s="30"/>
      <c r="J823" s="30"/>
      <c r="K823" s="30"/>
      <c r="L823" s="30"/>
      <c r="M823" s="30"/>
    </row>
    <row r="824" spans="1:13" s="12" customFormat="1" x14ac:dyDescent="0.35">
      <c r="A824" s="45" t="s">
        <v>2302</v>
      </c>
      <c r="B824" s="45" t="s">
        <v>3338</v>
      </c>
      <c r="C824" s="45"/>
      <c r="D824" s="45"/>
      <c r="E824" s="45"/>
      <c r="F824" s="45"/>
      <c r="G824" s="45"/>
      <c r="H824" s="45"/>
      <c r="I824" s="45"/>
      <c r="J824" s="45"/>
      <c r="K824" s="45"/>
      <c r="L824" s="45"/>
      <c r="M824" s="46"/>
    </row>
    <row r="825" spans="1:13" s="12" customFormat="1" x14ac:dyDescent="0.35">
      <c r="A825" s="45" t="s">
        <v>2274</v>
      </c>
      <c r="B825" s="45" t="s">
        <v>3346</v>
      </c>
      <c r="C825" s="45" t="s">
        <v>2364</v>
      </c>
      <c r="D825" s="45" t="s">
        <v>2281</v>
      </c>
      <c r="E825" s="45" t="s">
        <v>3339</v>
      </c>
      <c r="F825" s="45"/>
      <c r="G825" s="45"/>
      <c r="H825" s="45"/>
      <c r="I825" s="45"/>
      <c r="J825" s="45"/>
      <c r="K825" s="45"/>
      <c r="L825" s="45"/>
      <c r="M825" s="46"/>
    </row>
    <row r="826" spans="1:13" x14ac:dyDescent="0.35">
      <c r="A826" s="30" t="s">
        <v>2365</v>
      </c>
      <c r="B826" s="30" t="s">
        <v>865</v>
      </c>
      <c r="C826" s="30" t="s">
        <v>3347</v>
      </c>
      <c r="D826" s="30" t="s">
        <v>2281</v>
      </c>
      <c r="E826" s="30"/>
      <c r="F826" s="30"/>
      <c r="G826" s="30"/>
      <c r="H826" s="30"/>
      <c r="I826" s="30"/>
      <c r="J826" s="30"/>
      <c r="K826" s="30"/>
      <c r="L826" s="30"/>
      <c r="M826" s="47"/>
    </row>
    <row r="827" spans="1:13" s="30" customFormat="1" ht="14" x14ac:dyDescent="0.3">
      <c r="A827" s="48" t="s">
        <v>2367</v>
      </c>
      <c r="B827" s="30" t="s">
        <v>866</v>
      </c>
      <c r="C827" s="30" t="s">
        <v>3348</v>
      </c>
      <c r="D827" s="30" t="s">
        <v>2281</v>
      </c>
      <c r="E827" s="30" t="s">
        <v>3349</v>
      </c>
    </row>
    <row r="828" spans="1:13" s="30" customFormat="1" ht="14" x14ac:dyDescent="0.3">
      <c r="A828" s="48" t="s">
        <v>2278</v>
      </c>
      <c r="B828" s="30" t="s">
        <v>867</v>
      </c>
      <c r="C828" s="30" t="s">
        <v>3350</v>
      </c>
      <c r="D828" s="30" t="s">
        <v>2281</v>
      </c>
      <c r="E828" s="30" t="s">
        <v>3351</v>
      </c>
    </row>
    <row r="829" spans="1:13" x14ac:dyDescent="0.35">
      <c r="A829" s="30" t="s">
        <v>2358</v>
      </c>
      <c r="B829" s="30" t="s">
        <v>868</v>
      </c>
      <c r="C829" s="30" t="s">
        <v>3352</v>
      </c>
      <c r="D829" s="30" t="s">
        <v>2281</v>
      </c>
      <c r="E829" s="30"/>
      <c r="F829" s="30" t="s">
        <v>2373</v>
      </c>
      <c r="G829" s="30" t="s">
        <v>2374</v>
      </c>
      <c r="H829" s="30" t="s">
        <v>2375</v>
      </c>
      <c r="I829" s="30"/>
      <c r="J829" s="30"/>
      <c r="K829" s="30"/>
      <c r="L829" s="30"/>
      <c r="M829" s="47"/>
    </row>
    <row r="830" spans="1:13" x14ac:dyDescent="0.35">
      <c r="A830" s="30" t="s">
        <v>2358</v>
      </c>
      <c r="B830" s="30" t="s">
        <v>869</v>
      </c>
      <c r="C830" s="30" t="s">
        <v>3353</v>
      </c>
      <c r="D830" s="30" t="s">
        <v>2281</v>
      </c>
      <c r="E830" s="30"/>
      <c r="F830" s="30" t="s">
        <v>2373</v>
      </c>
      <c r="G830" s="30" t="s">
        <v>2374</v>
      </c>
      <c r="H830" s="30" t="s">
        <v>2375</v>
      </c>
      <c r="I830" s="30"/>
      <c r="J830" s="30"/>
      <c r="K830" s="30"/>
      <c r="L830" s="30"/>
      <c r="M830" s="47"/>
    </row>
    <row r="831" spans="1:13" ht="16.399999999999999" customHeight="1" x14ac:dyDescent="0.35">
      <c r="A831" s="30" t="s">
        <v>2307</v>
      </c>
      <c r="B831" s="30" t="s">
        <v>870</v>
      </c>
      <c r="C831" s="30"/>
      <c r="D831" s="30" t="s">
        <v>2273</v>
      </c>
      <c r="E831" s="30"/>
      <c r="F831" s="30"/>
      <c r="G831" s="30"/>
      <c r="H831" s="30"/>
      <c r="I831" s="30"/>
      <c r="J831" s="30"/>
      <c r="K831" s="30"/>
      <c r="L831" s="30"/>
      <c r="M831" s="47" t="s">
        <v>3354</v>
      </c>
    </row>
    <row r="832" spans="1:13" s="12" customFormat="1" x14ac:dyDescent="0.35">
      <c r="A832" s="45" t="s">
        <v>2302</v>
      </c>
      <c r="B832" s="45" t="s">
        <v>3346</v>
      </c>
      <c r="C832" s="45"/>
      <c r="D832" s="45"/>
      <c r="E832" s="45"/>
      <c r="F832" s="45"/>
      <c r="G832" s="45"/>
      <c r="H832" s="45"/>
      <c r="I832" s="45"/>
      <c r="J832" s="45"/>
      <c r="K832" s="45"/>
      <c r="L832" s="45"/>
      <c r="M832" s="46"/>
    </row>
    <row r="833" spans="1:13" s="44" customFormat="1" ht="14" x14ac:dyDescent="0.3">
      <c r="A833" s="44" t="s">
        <v>2302</v>
      </c>
      <c r="B833" s="44" t="s">
        <v>3333</v>
      </c>
    </row>
    <row r="834" spans="1:13" s="44" customFormat="1" ht="14" x14ac:dyDescent="0.3">
      <c r="A834" s="44" t="s">
        <v>2274</v>
      </c>
      <c r="B834" s="44" t="s">
        <v>3355</v>
      </c>
      <c r="C834" s="44" t="s">
        <v>3356</v>
      </c>
      <c r="D834" s="44" t="s">
        <v>2281</v>
      </c>
      <c r="E834" s="44" t="s">
        <v>3357</v>
      </c>
    </row>
    <row r="835" spans="1:13" s="30" customFormat="1" ht="14" x14ac:dyDescent="0.3">
      <c r="A835" s="30" t="s">
        <v>2271</v>
      </c>
      <c r="B835" s="30" t="s">
        <v>871</v>
      </c>
      <c r="C835" s="30" t="s">
        <v>3358</v>
      </c>
      <c r="D835" s="30" t="s">
        <v>2273</v>
      </c>
    </row>
    <row r="836" spans="1:13" s="30" customFormat="1" ht="14" x14ac:dyDescent="0.3">
      <c r="A836" s="30" t="s">
        <v>2353</v>
      </c>
      <c r="B836" s="30" t="s">
        <v>872</v>
      </c>
      <c r="C836" s="30" t="s">
        <v>3359</v>
      </c>
      <c r="D836" s="30" t="s">
        <v>2281</v>
      </c>
    </row>
    <row r="837" spans="1:13" s="45" customFormat="1" ht="14" x14ac:dyDescent="0.3">
      <c r="A837" s="45" t="s">
        <v>2274</v>
      </c>
      <c r="B837" s="45" t="s">
        <v>3360</v>
      </c>
      <c r="C837" s="45" t="s">
        <v>2356</v>
      </c>
      <c r="D837" s="45" t="s">
        <v>2281</v>
      </c>
      <c r="E837" s="45" t="s">
        <v>3361</v>
      </c>
    </row>
    <row r="838" spans="1:13" s="30" customFormat="1" ht="14" x14ac:dyDescent="0.3">
      <c r="A838" s="30" t="s">
        <v>3362</v>
      </c>
      <c r="B838" s="30" t="s">
        <v>873</v>
      </c>
      <c r="C838" s="30" t="s">
        <v>3363</v>
      </c>
      <c r="D838" s="30" t="s">
        <v>2281</v>
      </c>
    </row>
    <row r="839" spans="1:13" x14ac:dyDescent="0.35">
      <c r="A839" s="30" t="s">
        <v>2358</v>
      </c>
      <c r="B839" s="30" t="s">
        <v>876</v>
      </c>
      <c r="C839" s="30" t="s">
        <v>3364</v>
      </c>
      <c r="D839" s="30" t="s">
        <v>2281</v>
      </c>
      <c r="E839" s="30" t="s">
        <v>3365</v>
      </c>
      <c r="F839" s="34" t="s">
        <v>2360</v>
      </c>
      <c r="G839" s="34" t="s">
        <v>2361</v>
      </c>
      <c r="H839" s="30" t="s">
        <v>3248</v>
      </c>
      <c r="I839" s="30"/>
      <c r="J839" s="30"/>
      <c r="K839" s="30"/>
      <c r="L839" s="30"/>
      <c r="M839" s="30"/>
    </row>
    <row r="840" spans="1:13" x14ac:dyDescent="0.35">
      <c r="A840" s="30" t="s">
        <v>2358</v>
      </c>
      <c r="B840" s="30" t="s">
        <v>877</v>
      </c>
      <c r="C840" s="30" t="s">
        <v>3366</v>
      </c>
      <c r="D840" s="30" t="s">
        <v>2281</v>
      </c>
      <c r="E840" s="30" t="s">
        <v>3367</v>
      </c>
      <c r="F840" s="34" t="s">
        <v>2360</v>
      </c>
      <c r="G840" s="34" t="s">
        <v>2361</v>
      </c>
      <c r="H840" s="30" t="s">
        <v>3248</v>
      </c>
      <c r="I840" s="30"/>
      <c r="J840" s="30"/>
      <c r="K840" s="30"/>
      <c r="L840" s="30"/>
      <c r="M840" s="30"/>
    </row>
    <row r="841" spans="1:13" s="12" customFormat="1" x14ac:dyDescent="0.35">
      <c r="A841" s="45" t="s">
        <v>2302</v>
      </c>
      <c r="B841" s="45" t="s">
        <v>3360</v>
      </c>
      <c r="C841" s="45"/>
      <c r="D841" s="45"/>
      <c r="E841" s="45"/>
      <c r="F841" s="45"/>
      <c r="G841" s="45"/>
      <c r="H841" s="45"/>
      <c r="I841" s="45"/>
      <c r="J841" s="45"/>
      <c r="K841" s="45"/>
      <c r="L841" s="45"/>
      <c r="M841" s="46"/>
    </row>
    <row r="842" spans="1:13" s="12" customFormat="1" x14ac:dyDescent="0.35">
      <c r="A842" s="45" t="s">
        <v>2274</v>
      </c>
      <c r="B842" s="45" t="s">
        <v>3368</v>
      </c>
      <c r="C842" s="45" t="s">
        <v>2364</v>
      </c>
      <c r="D842" s="45" t="s">
        <v>2281</v>
      </c>
      <c r="E842" s="45" t="s">
        <v>3361</v>
      </c>
      <c r="F842" s="45"/>
      <c r="G842" s="45"/>
      <c r="H842" s="45"/>
      <c r="I842" s="45"/>
      <c r="J842" s="45"/>
      <c r="K842" s="45"/>
      <c r="L842" s="45"/>
      <c r="M842" s="46"/>
    </row>
    <row r="843" spans="1:13" x14ac:dyDescent="0.35">
      <c r="A843" s="30" t="s">
        <v>2365</v>
      </c>
      <c r="B843" s="30" t="s">
        <v>878</v>
      </c>
      <c r="C843" s="30" t="s">
        <v>3369</v>
      </c>
      <c r="D843" s="30" t="s">
        <v>2281</v>
      </c>
      <c r="E843" s="30"/>
      <c r="F843" s="30"/>
      <c r="G843" s="30"/>
      <c r="H843" s="30"/>
      <c r="I843" s="30"/>
      <c r="J843" s="30"/>
      <c r="K843" s="30"/>
      <c r="L843" s="30"/>
      <c r="M843" s="47"/>
    </row>
    <row r="844" spans="1:13" s="30" customFormat="1" ht="14" x14ac:dyDescent="0.3">
      <c r="A844" s="48" t="s">
        <v>2367</v>
      </c>
      <c r="B844" s="30" t="s">
        <v>879</v>
      </c>
      <c r="C844" s="30" t="s">
        <v>3370</v>
      </c>
      <c r="D844" s="30" t="s">
        <v>2281</v>
      </c>
      <c r="E844" s="30" t="s">
        <v>3371</v>
      </c>
    </row>
    <row r="845" spans="1:13" s="30" customFormat="1" ht="14" x14ac:dyDescent="0.3">
      <c r="A845" s="48" t="s">
        <v>2278</v>
      </c>
      <c r="B845" s="30" t="s">
        <v>880</v>
      </c>
      <c r="C845" s="30" t="s">
        <v>3372</v>
      </c>
      <c r="D845" s="30" t="s">
        <v>2281</v>
      </c>
      <c r="E845" s="30" t="s">
        <v>3373</v>
      </c>
    </row>
    <row r="846" spans="1:13" x14ac:dyDescent="0.35">
      <c r="A846" s="30" t="s">
        <v>2358</v>
      </c>
      <c r="B846" s="30" t="s">
        <v>881</v>
      </c>
      <c r="C846" s="30" t="s">
        <v>3374</v>
      </c>
      <c r="D846" s="30" t="s">
        <v>2281</v>
      </c>
      <c r="E846" s="30"/>
      <c r="F846" s="30" t="s">
        <v>2373</v>
      </c>
      <c r="G846" s="30" t="s">
        <v>2374</v>
      </c>
      <c r="H846" s="30" t="s">
        <v>2375</v>
      </c>
      <c r="I846" s="30"/>
      <c r="J846" s="30"/>
      <c r="K846" s="30"/>
      <c r="L846" s="30"/>
      <c r="M846" s="47"/>
    </row>
    <row r="847" spans="1:13" x14ac:dyDescent="0.35">
      <c r="A847" s="30" t="s">
        <v>2358</v>
      </c>
      <c r="B847" s="30" t="s">
        <v>882</v>
      </c>
      <c r="C847" s="30" t="s">
        <v>3375</v>
      </c>
      <c r="D847" s="30" t="s">
        <v>2281</v>
      </c>
      <c r="E847" s="30"/>
      <c r="F847" s="30" t="s">
        <v>2373</v>
      </c>
      <c r="G847" s="30" t="s">
        <v>2374</v>
      </c>
      <c r="H847" s="30" t="s">
        <v>2375</v>
      </c>
      <c r="I847" s="30"/>
      <c r="J847" s="30"/>
      <c r="K847" s="30"/>
      <c r="L847" s="30"/>
      <c r="M847" s="47"/>
    </row>
    <row r="848" spans="1:13" ht="16.399999999999999" customHeight="1" x14ac:dyDescent="0.35">
      <c r="A848" s="30" t="s">
        <v>2307</v>
      </c>
      <c r="B848" s="30" t="s">
        <v>883</v>
      </c>
      <c r="C848" s="30"/>
      <c r="D848" s="30" t="s">
        <v>2273</v>
      </c>
      <c r="E848" s="30"/>
      <c r="F848" s="30"/>
      <c r="G848" s="30"/>
      <c r="H848" s="30"/>
      <c r="I848" s="30"/>
      <c r="J848" s="30"/>
      <c r="K848" s="30"/>
      <c r="L848" s="30"/>
      <c r="M848" s="47" t="s">
        <v>3376</v>
      </c>
    </row>
    <row r="849" spans="1:13" s="12" customFormat="1" x14ac:dyDescent="0.35">
      <c r="A849" s="45" t="s">
        <v>2302</v>
      </c>
      <c r="B849" s="45" t="s">
        <v>3368</v>
      </c>
      <c r="C849" s="45"/>
      <c r="D849" s="45"/>
      <c r="E849" s="45"/>
      <c r="F849" s="45"/>
      <c r="G849" s="45"/>
      <c r="H849" s="45"/>
      <c r="I849" s="45"/>
      <c r="J849" s="45"/>
      <c r="K849" s="45"/>
      <c r="L849" s="45"/>
      <c r="M849" s="46"/>
    </row>
    <row r="850" spans="1:13" s="44" customFormat="1" ht="14" x14ac:dyDescent="0.3">
      <c r="A850" s="44" t="s">
        <v>2302</v>
      </c>
      <c r="B850" s="44" t="s">
        <v>3355</v>
      </c>
    </row>
    <row r="851" spans="1:13" s="44" customFormat="1" ht="14" x14ac:dyDescent="0.3">
      <c r="A851" s="44" t="s">
        <v>2274</v>
      </c>
      <c r="B851" s="44" t="s">
        <v>3377</v>
      </c>
      <c r="C851" s="44" t="s">
        <v>3378</v>
      </c>
      <c r="D851" s="44" t="s">
        <v>2281</v>
      </c>
      <c r="E851" s="44" t="s">
        <v>3379</v>
      </c>
    </row>
    <row r="852" spans="1:13" s="30" customFormat="1" ht="14" x14ac:dyDescent="0.3">
      <c r="A852" s="30" t="s">
        <v>2271</v>
      </c>
      <c r="B852" s="30" t="s">
        <v>884</v>
      </c>
      <c r="C852" s="30" t="s">
        <v>3380</v>
      </c>
      <c r="D852" s="30" t="s">
        <v>2273</v>
      </c>
    </row>
    <row r="853" spans="1:13" s="30" customFormat="1" ht="14" x14ac:dyDescent="0.3">
      <c r="A853" s="30" t="s">
        <v>2353</v>
      </c>
      <c r="B853" s="30" t="s">
        <v>885</v>
      </c>
      <c r="C853" s="30" t="s">
        <v>3381</v>
      </c>
      <c r="D853" s="30" t="s">
        <v>2281</v>
      </c>
    </row>
    <row r="854" spans="1:13" s="45" customFormat="1" ht="14" x14ac:dyDescent="0.3">
      <c r="A854" s="45" t="s">
        <v>2274</v>
      </c>
      <c r="B854" s="45" t="s">
        <v>3382</v>
      </c>
      <c r="C854" s="45" t="s">
        <v>2356</v>
      </c>
      <c r="D854" s="45" t="s">
        <v>2281</v>
      </c>
      <c r="E854" s="45" t="s">
        <v>3383</v>
      </c>
    </row>
    <row r="855" spans="1:13" x14ac:dyDescent="0.35">
      <c r="A855" s="30" t="s">
        <v>2358</v>
      </c>
      <c r="B855" s="30" t="s">
        <v>886</v>
      </c>
      <c r="C855" s="30" t="s">
        <v>3384</v>
      </c>
      <c r="D855" s="30" t="s">
        <v>2281</v>
      </c>
      <c r="E855" s="30"/>
      <c r="F855" s="34" t="s">
        <v>2360</v>
      </c>
      <c r="G855" s="34" t="s">
        <v>2361</v>
      </c>
      <c r="H855" s="30" t="s">
        <v>3248</v>
      </c>
      <c r="I855" s="30"/>
      <c r="J855" s="30"/>
      <c r="K855" s="30"/>
      <c r="L855" s="30"/>
      <c r="M855" s="30"/>
    </row>
    <row r="856" spans="1:13" s="12" customFormat="1" x14ac:dyDescent="0.35">
      <c r="A856" s="45" t="s">
        <v>2302</v>
      </c>
      <c r="B856" s="45" t="s">
        <v>3382</v>
      </c>
      <c r="C856" s="45"/>
      <c r="D856" s="45"/>
      <c r="E856" s="45"/>
      <c r="F856" s="45"/>
      <c r="G856" s="45"/>
      <c r="H856" s="45"/>
      <c r="I856" s="45"/>
      <c r="J856" s="45"/>
      <c r="K856" s="45"/>
      <c r="L856" s="45"/>
      <c r="M856" s="46"/>
    </row>
    <row r="857" spans="1:13" s="12" customFormat="1" x14ac:dyDescent="0.35">
      <c r="A857" s="45" t="s">
        <v>2274</v>
      </c>
      <c r="B857" s="45" t="s">
        <v>3385</v>
      </c>
      <c r="C857" s="45" t="s">
        <v>2364</v>
      </c>
      <c r="D857" s="45" t="s">
        <v>2281</v>
      </c>
      <c r="E857" s="45" t="s">
        <v>3383</v>
      </c>
      <c r="F857" s="45"/>
      <c r="G857" s="45"/>
      <c r="H857" s="45"/>
      <c r="I857" s="45"/>
      <c r="J857" s="45"/>
      <c r="K857" s="45"/>
      <c r="L857" s="45"/>
      <c r="M857" s="46"/>
    </row>
    <row r="858" spans="1:13" x14ac:dyDescent="0.35">
      <c r="A858" s="30" t="s">
        <v>2365</v>
      </c>
      <c r="B858" s="30" t="s">
        <v>887</v>
      </c>
      <c r="C858" s="30" t="s">
        <v>3386</v>
      </c>
      <c r="D858" s="30" t="s">
        <v>2281</v>
      </c>
      <c r="E858" s="30"/>
      <c r="F858" s="30"/>
      <c r="G858" s="30"/>
      <c r="H858" s="30"/>
      <c r="I858" s="30"/>
      <c r="J858" s="30"/>
      <c r="K858" s="30"/>
      <c r="L858" s="30"/>
      <c r="M858" s="47"/>
    </row>
    <row r="859" spans="1:13" s="30" customFormat="1" ht="14" x14ac:dyDescent="0.3">
      <c r="A859" s="48" t="s">
        <v>2367</v>
      </c>
      <c r="B859" s="30" t="s">
        <v>888</v>
      </c>
      <c r="C859" s="30" t="s">
        <v>3387</v>
      </c>
      <c r="D859" s="30" t="s">
        <v>2281</v>
      </c>
      <c r="E859" s="30" t="s">
        <v>3388</v>
      </c>
    </row>
    <row r="860" spans="1:13" s="30" customFormat="1" ht="14" x14ac:dyDescent="0.3">
      <c r="A860" s="48" t="s">
        <v>2278</v>
      </c>
      <c r="B860" s="30" t="s">
        <v>889</v>
      </c>
      <c r="C860" s="30" t="s">
        <v>3389</v>
      </c>
      <c r="D860" s="30" t="s">
        <v>2281</v>
      </c>
      <c r="E860" s="30" t="s">
        <v>3233</v>
      </c>
    </row>
    <row r="861" spans="1:13" x14ac:dyDescent="0.35">
      <c r="A861" s="30" t="s">
        <v>2358</v>
      </c>
      <c r="B861" s="30" t="s">
        <v>890</v>
      </c>
      <c r="C861" s="30" t="s">
        <v>3390</v>
      </c>
      <c r="D861" s="30" t="s">
        <v>2281</v>
      </c>
      <c r="E861" s="30"/>
      <c r="F861" s="30" t="s">
        <v>2373</v>
      </c>
      <c r="G861" s="30" t="s">
        <v>2374</v>
      </c>
      <c r="H861" s="30" t="s">
        <v>2375</v>
      </c>
      <c r="I861" s="30"/>
      <c r="J861" s="30"/>
      <c r="K861" s="30"/>
      <c r="L861" s="30"/>
      <c r="M861" s="47"/>
    </row>
    <row r="862" spans="1:13" x14ac:dyDescent="0.35">
      <c r="A862" s="30" t="s">
        <v>2358</v>
      </c>
      <c r="B862" s="30" t="s">
        <v>891</v>
      </c>
      <c r="C862" s="30" t="s">
        <v>3391</v>
      </c>
      <c r="D862" s="30" t="s">
        <v>2281</v>
      </c>
      <c r="E862" s="30"/>
      <c r="F862" s="30" t="s">
        <v>2373</v>
      </c>
      <c r="G862" s="30" t="s">
        <v>2374</v>
      </c>
      <c r="H862" s="30" t="s">
        <v>2375</v>
      </c>
      <c r="I862" s="30"/>
      <c r="J862" s="30"/>
      <c r="K862" s="30"/>
      <c r="L862" s="30"/>
      <c r="M862" s="47"/>
    </row>
    <row r="863" spans="1:13" ht="16.399999999999999" customHeight="1" x14ac:dyDescent="0.35">
      <c r="A863" s="30" t="s">
        <v>2307</v>
      </c>
      <c r="B863" s="30" t="s">
        <v>892</v>
      </c>
      <c r="C863" s="30"/>
      <c r="D863" s="30" t="s">
        <v>2273</v>
      </c>
      <c r="E863" s="30"/>
      <c r="F863" s="30"/>
      <c r="G863" s="30"/>
      <c r="H863" s="30"/>
      <c r="I863" s="30"/>
      <c r="J863" s="30"/>
      <c r="K863" s="30"/>
      <c r="L863" s="30"/>
      <c r="M863" s="47" t="s">
        <v>3392</v>
      </c>
    </row>
    <row r="864" spans="1:13" s="12" customFormat="1" x14ac:dyDescent="0.35">
      <c r="A864" s="45" t="s">
        <v>2302</v>
      </c>
      <c r="B864" s="45" t="s">
        <v>3385</v>
      </c>
      <c r="C864" s="45"/>
      <c r="D864" s="45"/>
      <c r="E864" s="45"/>
      <c r="F864" s="45"/>
      <c r="G864" s="45"/>
      <c r="H864" s="45"/>
      <c r="I864" s="45"/>
      <c r="J864" s="45"/>
      <c r="K864" s="45"/>
      <c r="L864" s="45"/>
      <c r="M864" s="46"/>
    </row>
    <row r="865" spans="1:13" s="44" customFormat="1" ht="14" x14ac:dyDescent="0.3">
      <c r="A865" s="44" t="s">
        <v>2302</v>
      </c>
      <c r="B865" s="44" t="s">
        <v>3377</v>
      </c>
    </row>
    <row r="866" spans="1:13" s="44" customFormat="1" ht="14" x14ac:dyDescent="0.3">
      <c r="A866" s="44" t="s">
        <v>2274</v>
      </c>
      <c r="B866" s="44" t="s">
        <v>3393</v>
      </c>
      <c r="C866" s="44" t="s">
        <v>3394</v>
      </c>
      <c r="D866" s="44" t="s">
        <v>2281</v>
      </c>
      <c r="E866" s="44" t="s">
        <v>3395</v>
      </c>
    </row>
    <row r="867" spans="1:13" s="30" customFormat="1" ht="14" x14ac:dyDescent="0.3">
      <c r="A867" s="30" t="s">
        <v>2271</v>
      </c>
      <c r="B867" s="30" t="s">
        <v>893</v>
      </c>
      <c r="C867" s="30" t="s">
        <v>3396</v>
      </c>
      <c r="D867" s="30" t="s">
        <v>2273</v>
      </c>
    </row>
    <row r="868" spans="1:13" s="30" customFormat="1" ht="14" x14ac:dyDescent="0.3">
      <c r="A868" s="30" t="s">
        <v>2353</v>
      </c>
      <c r="B868" s="30" t="s">
        <v>894</v>
      </c>
      <c r="C868" s="30" t="s">
        <v>3397</v>
      </c>
      <c r="D868" s="30" t="s">
        <v>2281</v>
      </c>
    </row>
    <row r="869" spans="1:13" s="45" customFormat="1" ht="14" x14ac:dyDescent="0.3">
      <c r="A869" s="45" t="s">
        <v>2274</v>
      </c>
      <c r="B869" s="45" t="s">
        <v>3398</v>
      </c>
      <c r="C869" s="45" t="s">
        <v>2356</v>
      </c>
      <c r="D869" s="45" t="s">
        <v>2281</v>
      </c>
      <c r="E869" s="45" t="s">
        <v>3399</v>
      </c>
    </row>
    <row r="870" spans="1:13" s="30" customFormat="1" ht="14" x14ac:dyDescent="0.3">
      <c r="A870" s="30" t="s">
        <v>3400</v>
      </c>
      <c r="B870" s="30" t="s">
        <v>895</v>
      </c>
      <c r="C870" s="30" t="s">
        <v>3401</v>
      </c>
      <c r="D870" s="30" t="s">
        <v>2281</v>
      </c>
    </row>
    <row r="871" spans="1:13" x14ac:dyDescent="0.35">
      <c r="A871" s="30" t="s">
        <v>2358</v>
      </c>
      <c r="B871" s="30" t="s">
        <v>899</v>
      </c>
      <c r="C871" s="30" t="s">
        <v>3402</v>
      </c>
      <c r="D871" s="30" t="s">
        <v>2281</v>
      </c>
      <c r="E871" s="30" t="s">
        <v>3403</v>
      </c>
      <c r="F871" s="34" t="s">
        <v>2360</v>
      </c>
      <c r="G871" s="34" t="s">
        <v>2361</v>
      </c>
      <c r="H871" s="30" t="s">
        <v>2362</v>
      </c>
      <c r="I871" s="30"/>
      <c r="J871" s="30"/>
      <c r="K871" s="30"/>
      <c r="L871" s="30"/>
      <c r="M871" s="30"/>
    </row>
    <row r="872" spans="1:13" x14ac:dyDescent="0.35">
      <c r="A872" s="30" t="s">
        <v>2358</v>
      </c>
      <c r="B872" s="30" t="s">
        <v>900</v>
      </c>
      <c r="C872" s="30" t="s">
        <v>3404</v>
      </c>
      <c r="D872" s="30" t="s">
        <v>2281</v>
      </c>
      <c r="E872" s="30" t="s">
        <v>3405</v>
      </c>
      <c r="F872" s="34" t="s">
        <v>2360</v>
      </c>
      <c r="G872" s="34" t="s">
        <v>2361</v>
      </c>
      <c r="H872" s="30" t="s">
        <v>2362</v>
      </c>
      <c r="I872" s="30"/>
      <c r="J872" s="30"/>
      <c r="K872" s="30"/>
      <c r="L872" s="30"/>
      <c r="M872" s="30"/>
    </row>
    <row r="873" spans="1:13" x14ac:dyDescent="0.35">
      <c r="A873" s="30" t="s">
        <v>2358</v>
      </c>
      <c r="B873" s="30" t="s">
        <v>901</v>
      </c>
      <c r="C873" s="30" t="s">
        <v>3406</v>
      </c>
      <c r="D873" s="30" t="s">
        <v>2281</v>
      </c>
      <c r="E873" s="30" t="s">
        <v>3407</v>
      </c>
      <c r="F873" s="34" t="s">
        <v>2360</v>
      </c>
      <c r="G873" s="34" t="s">
        <v>2361</v>
      </c>
      <c r="H873" s="30" t="s">
        <v>2362</v>
      </c>
      <c r="I873" s="30"/>
      <c r="J873" s="30"/>
      <c r="K873" s="30"/>
      <c r="L873" s="30"/>
      <c r="M873" s="30"/>
    </row>
    <row r="874" spans="1:13" s="12" customFormat="1" x14ac:dyDescent="0.35">
      <c r="A874" s="45" t="s">
        <v>2302</v>
      </c>
      <c r="B874" s="45" t="s">
        <v>3398</v>
      </c>
      <c r="C874" s="45"/>
      <c r="D874" s="45"/>
      <c r="E874" s="45"/>
      <c r="F874" s="45"/>
      <c r="G874" s="45"/>
      <c r="H874" s="45"/>
      <c r="I874" s="45"/>
      <c r="J874" s="45"/>
      <c r="K874" s="45"/>
      <c r="L874" s="45"/>
      <c r="M874" s="46"/>
    </row>
    <row r="875" spans="1:13" s="12" customFormat="1" x14ac:dyDescent="0.35">
      <c r="A875" s="45" t="s">
        <v>2274</v>
      </c>
      <c r="B875" s="45" t="s">
        <v>3408</v>
      </c>
      <c r="C875" s="45" t="s">
        <v>2364</v>
      </c>
      <c r="D875" s="45" t="s">
        <v>2281</v>
      </c>
      <c r="E875" s="45" t="s">
        <v>3399</v>
      </c>
      <c r="F875" s="45"/>
      <c r="G875" s="45"/>
      <c r="H875" s="45"/>
      <c r="I875" s="45"/>
      <c r="J875" s="45"/>
      <c r="K875" s="45"/>
      <c r="L875" s="45"/>
      <c r="M875" s="46"/>
    </row>
    <row r="876" spans="1:13" x14ac:dyDescent="0.35">
      <c r="A876" s="30" t="s">
        <v>2365</v>
      </c>
      <c r="B876" s="30" t="s">
        <v>902</v>
      </c>
      <c r="C876" s="30" t="s">
        <v>3409</v>
      </c>
      <c r="D876" s="30" t="s">
        <v>2281</v>
      </c>
      <c r="E876" s="30"/>
      <c r="F876" s="30"/>
      <c r="G876" s="30"/>
      <c r="H876" s="30"/>
      <c r="I876" s="30"/>
      <c r="J876" s="30"/>
      <c r="K876" s="30"/>
      <c r="L876" s="30"/>
      <c r="M876" s="47"/>
    </row>
    <row r="877" spans="1:13" s="30" customFormat="1" ht="14" x14ac:dyDescent="0.3">
      <c r="A877" s="48" t="s">
        <v>2367</v>
      </c>
      <c r="B877" s="30" t="s">
        <v>903</v>
      </c>
      <c r="C877" s="30" t="s">
        <v>3410</v>
      </c>
      <c r="D877" s="30" t="s">
        <v>2281</v>
      </c>
      <c r="E877" s="30" t="s">
        <v>3411</v>
      </c>
    </row>
    <row r="878" spans="1:13" s="30" customFormat="1" ht="14" x14ac:dyDescent="0.3">
      <c r="A878" s="48" t="s">
        <v>2278</v>
      </c>
      <c r="B878" s="30" t="s">
        <v>904</v>
      </c>
      <c r="C878" s="30" t="s">
        <v>3412</v>
      </c>
      <c r="D878" s="30" t="s">
        <v>2281</v>
      </c>
      <c r="E878" s="30" t="s">
        <v>3233</v>
      </c>
    </row>
    <row r="879" spans="1:13" x14ac:dyDescent="0.35">
      <c r="A879" s="30" t="s">
        <v>2358</v>
      </c>
      <c r="B879" s="30" t="s">
        <v>905</v>
      </c>
      <c r="C879" s="30" t="s">
        <v>3413</v>
      </c>
      <c r="D879" s="30" t="s">
        <v>2281</v>
      </c>
      <c r="E879" s="30"/>
      <c r="F879" s="30" t="s">
        <v>2373</v>
      </c>
      <c r="G879" s="30" t="s">
        <v>2374</v>
      </c>
      <c r="H879" s="30" t="s">
        <v>2375</v>
      </c>
      <c r="I879" s="30"/>
      <c r="J879" s="30"/>
      <c r="K879" s="30"/>
      <c r="L879" s="30"/>
      <c r="M879" s="47"/>
    </row>
    <row r="880" spans="1:13" x14ac:dyDescent="0.35">
      <c r="A880" s="30" t="s">
        <v>2358</v>
      </c>
      <c r="B880" s="30" t="s">
        <v>906</v>
      </c>
      <c r="C880" s="30" t="s">
        <v>3414</v>
      </c>
      <c r="D880" s="30" t="s">
        <v>2281</v>
      </c>
      <c r="E880" s="30"/>
      <c r="F880" s="30" t="s">
        <v>2373</v>
      </c>
      <c r="G880" s="30" t="s">
        <v>2374</v>
      </c>
      <c r="H880" s="30" t="s">
        <v>2375</v>
      </c>
      <c r="I880" s="30"/>
      <c r="J880" s="30"/>
      <c r="K880" s="30"/>
      <c r="L880" s="30"/>
      <c r="M880" s="47"/>
    </row>
    <row r="881" spans="1:13" ht="16.399999999999999" customHeight="1" x14ac:dyDescent="0.35">
      <c r="A881" s="30" t="s">
        <v>2307</v>
      </c>
      <c r="B881" s="30" t="s">
        <v>907</v>
      </c>
      <c r="C881" s="30"/>
      <c r="D881" s="30" t="s">
        <v>2273</v>
      </c>
      <c r="E881" s="30"/>
      <c r="F881" s="30"/>
      <c r="G881" s="30"/>
      <c r="H881" s="30"/>
      <c r="I881" s="30"/>
      <c r="J881" s="30"/>
      <c r="K881" s="30"/>
      <c r="L881" s="30"/>
      <c r="M881" s="47" t="s">
        <v>3415</v>
      </c>
    </row>
    <row r="882" spans="1:13" s="12" customFormat="1" x14ac:dyDescent="0.35">
      <c r="A882" s="45" t="s">
        <v>2302</v>
      </c>
      <c r="B882" s="45" t="s">
        <v>3408</v>
      </c>
      <c r="C882" s="45"/>
      <c r="D882" s="45"/>
      <c r="E882" s="45"/>
      <c r="F882" s="45"/>
      <c r="G882" s="45"/>
      <c r="H882" s="45"/>
      <c r="I882" s="45"/>
      <c r="J882" s="45"/>
      <c r="K882" s="45"/>
      <c r="L882" s="45"/>
      <c r="M882" s="46"/>
    </row>
    <row r="883" spans="1:13" s="44" customFormat="1" ht="14" x14ac:dyDescent="0.3">
      <c r="A883" s="44" t="s">
        <v>2302</v>
      </c>
      <c r="B883" s="44" t="s">
        <v>3393</v>
      </c>
    </row>
    <row r="884" spans="1:13" s="44" customFormat="1" ht="14" x14ac:dyDescent="0.3">
      <c r="A884" s="44" t="s">
        <v>2274</v>
      </c>
      <c r="B884" s="44" t="s">
        <v>3416</v>
      </c>
      <c r="C884" s="44" t="s">
        <v>3417</v>
      </c>
      <c r="D884" s="44" t="s">
        <v>2281</v>
      </c>
      <c r="E884" s="44" t="s">
        <v>3418</v>
      </c>
    </row>
    <row r="885" spans="1:13" s="30" customFormat="1" ht="14" x14ac:dyDescent="0.3">
      <c r="A885" s="30" t="s">
        <v>2271</v>
      </c>
      <c r="B885" s="30" t="s">
        <v>908</v>
      </c>
      <c r="C885" s="30" t="s">
        <v>3419</v>
      </c>
      <c r="D885" s="30" t="s">
        <v>2273</v>
      </c>
    </row>
    <row r="886" spans="1:13" s="30" customFormat="1" ht="14" x14ac:dyDescent="0.3">
      <c r="A886" s="30" t="s">
        <v>2353</v>
      </c>
      <c r="B886" s="30" t="s">
        <v>909</v>
      </c>
      <c r="C886" s="30" t="s">
        <v>3420</v>
      </c>
      <c r="D886" s="30" t="s">
        <v>2281</v>
      </c>
    </row>
    <row r="887" spans="1:13" s="45" customFormat="1" ht="14" x14ac:dyDescent="0.3">
      <c r="A887" s="45" t="s">
        <v>2274</v>
      </c>
      <c r="B887" s="45" t="s">
        <v>3421</v>
      </c>
      <c r="C887" s="45" t="s">
        <v>2356</v>
      </c>
      <c r="D887" s="45" t="s">
        <v>2281</v>
      </c>
      <c r="E887" s="45" t="s">
        <v>3422</v>
      </c>
    </row>
    <row r="888" spans="1:13" s="30" customFormat="1" ht="14" x14ac:dyDescent="0.3">
      <c r="A888" s="30" t="s">
        <v>3423</v>
      </c>
      <c r="B888" s="30" t="s">
        <v>910</v>
      </c>
      <c r="C888" s="30" t="s">
        <v>3424</v>
      </c>
      <c r="D888" s="30" t="s">
        <v>2281</v>
      </c>
    </row>
    <row r="889" spans="1:13" x14ac:dyDescent="0.35">
      <c r="A889" s="30" t="s">
        <v>2358</v>
      </c>
      <c r="B889" s="30" t="s">
        <v>913</v>
      </c>
      <c r="C889" s="30" t="s">
        <v>3425</v>
      </c>
      <c r="D889" s="30" t="s">
        <v>2281</v>
      </c>
      <c r="E889" s="30" t="s">
        <v>3426</v>
      </c>
      <c r="F889" s="34" t="s">
        <v>2360</v>
      </c>
      <c r="G889" s="34" t="s">
        <v>2361</v>
      </c>
      <c r="H889" s="30" t="s">
        <v>2362</v>
      </c>
      <c r="I889" s="30"/>
      <c r="J889" s="30"/>
      <c r="K889" s="30"/>
      <c r="L889" s="30"/>
      <c r="M889" s="30"/>
    </row>
    <row r="890" spans="1:13" x14ac:dyDescent="0.35">
      <c r="A890" s="30" t="s">
        <v>2358</v>
      </c>
      <c r="B890" s="30" t="s">
        <v>914</v>
      </c>
      <c r="C890" s="30" t="s">
        <v>3427</v>
      </c>
      <c r="D890" s="30" t="s">
        <v>2281</v>
      </c>
      <c r="E890" s="30" t="s">
        <v>3428</v>
      </c>
      <c r="F890" s="34" t="s">
        <v>2360</v>
      </c>
      <c r="G890" s="34" t="s">
        <v>2361</v>
      </c>
      <c r="H890" s="30" t="s">
        <v>2362</v>
      </c>
      <c r="I890" s="30"/>
      <c r="J890" s="30"/>
      <c r="K890" s="30"/>
      <c r="L890" s="30"/>
      <c r="M890" s="30"/>
    </row>
    <row r="891" spans="1:13" s="12" customFormat="1" x14ac:dyDescent="0.35">
      <c r="A891" s="45" t="s">
        <v>2302</v>
      </c>
      <c r="B891" s="45" t="s">
        <v>3421</v>
      </c>
      <c r="C891" s="45"/>
      <c r="D891" s="45"/>
      <c r="E891" s="45"/>
      <c r="F891" s="45"/>
      <c r="G891" s="45"/>
      <c r="H891" s="45"/>
      <c r="I891" s="45"/>
      <c r="J891" s="45"/>
      <c r="K891" s="45"/>
      <c r="L891" s="45"/>
      <c r="M891" s="46"/>
    </row>
    <row r="892" spans="1:13" s="12" customFormat="1" x14ac:dyDescent="0.35">
      <c r="A892" s="45" t="s">
        <v>2274</v>
      </c>
      <c r="B892" s="45" t="s">
        <v>3429</v>
      </c>
      <c r="C892" s="45" t="s">
        <v>2364</v>
      </c>
      <c r="D892" s="45" t="s">
        <v>2281</v>
      </c>
      <c r="E892" s="45" t="s">
        <v>3422</v>
      </c>
      <c r="F892" s="45"/>
      <c r="G892" s="45"/>
      <c r="H892" s="45"/>
      <c r="I892" s="45"/>
      <c r="J892" s="45"/>
      <c r="K892" s="45"/>
      <c r="L892" s="45"/>
      <c r="M892" s="46"/>
    </row>
    <row r="893" spans="1:13" x14ac:dyDescent="0.35">
      <c r="A893" s="30" t="s">
        <v>2365</v>
      </c>
      <c r="B893" s="30" t="s">
        <v>915</v>
      </c>
      <c r="C893" s="30" t="s">
        <v>3430</v>
      </c>
      <c r="D893" s="30" t="s">
        <v>2281</v>
      </c>
      <c r="E893" s="30"/>
      <c r="F893" s="30"/>
      <c r="G893" s="30"/>
      <c r="H893" s="30"/>
      <c r="I893" s="30"/>
      <c r="J893" s="30"/>
      <c r="K893" s="30"/>
      <c r="L893" s="30"/>
      <c r="M893" s="47"/>
    </row>
    <row r="894" spans="1:13" s="30" customFormat="1" ht="14" x14ac:dyDescent="0.3">
      <c r="A894" s="48" t="s">
        <v>2367</v>
      </c>
      <c r="B894" s="30" t="s">
        <v>916</v>
      </c>
      <c r="C894" s="30" t="s">
        <v>3431</v>
      </c>
      <c r="D894" s="30" t="s">
        <v>2281</v>
      </c>
      <c r="E894" s="30" t="s">
        <v>3432</v>
      </c>
    </row>
    <row r="895" spans="1:13" s="30" customFormat="1" ht="14" x14ac:dyDescent="0.3">
      <c r="A895" s="48" t="s">
        <v>2278</v>
      </c>
      <c r="B895" s="30" t="s">
        <v>917</v>
      </c>
      <c r="C895" s="30" t="s">
        <v>3433</v>
      </c>
      <c r="D895" s="30" t="s">
        <v>2281</v>
      </c>
      <c r="E895" s="30" t="s">
        <v>3434</v>
      </c>
    </row>
    <row r="896" spans="1:13" x14ac:dyDescent="0.35">
      <c r="A896" s="30" t="s">
        <v>2358</v>
      </c>
      <c r="B896" s="30" t="s">
        <v>918</v>
      </c>
      <c r="C896" s="30" t="s">
        <v>3435</v>
      </c>
      <c r="D896" s="30" t="s">
        <v>2281</v>
      </c>
      <c r="E896" s="30"/>
      <c r="F896" s="30" t="s">
        <v>2373</v>
      </c>
      <c r="G896" s="30" t="s">
        <v>2374</v>
      </c>
      <c r="H896" s="30" t="s">
        <v>2375</v>
      </c>
      <c r="I896" s="30"/>
      <c r="J896" s="30"/>
      <c r="K896" s="30"/>
      <c r="L896" s="30"/>
      <c r="M896" s="47"/>
    </row>
    <row r="897" spans="1:13" x14ac:dyDescent="0.35">
      <c r="A897" s="30" t="s">
        <v>2358</v>
      </c>
      <c r="B897" s="30" t="s">
        <v>919</v>
      </c>
      <c r="C897" s="30" t="s">
        <v>3436</v>
      </c>
      <c r="D897" s="30" t="s">
        <v>2281</v>
      </c>
      <c r="E897" s="30"/>
      <c r="F897" s="30" t="s">
        <v>2373</v>
      </c>
      <c r="G897" s="30" t="s">
        <v>2374</v>
      </c>
      <c r="H897" s="30" t="s">
        <v>2375</v>
      </c>
      <c r="I897" s="30"/>
      <c r="J897" s="30"/>
      <c r="K897" s="30"/>
      <c r="L897" s="30"/>
      <c r="M897" s="47"/>
    </row>
    <row r="898" spans="1:13" ht="16.399999999999999" customHeight="1" x14ac:dyDescent="0.35">
      <c r="A898" s="30" t="s">
        <v>2307</v>
      </c>
      <c r="B898" s="30" t="s">
        <v>920</v>
      </c>
      <c r="C898" s="30"/>
      <c r="D898" s="30" t="s">
        <v>2273</v>
      </c>
      <c r="E898" s="30"/>
      <c r="F898" s="30"/>
      <c r="G898" s="30"/>
      <c r="H898" s="30"/>
      <c r="I898" s="30"/>
      <c r="J898" s="30"/>
      <c r="K898" s="30"/>
      <c r="L898" s="30"/>
      <c r="M898" s="47" t="s">
        <v>3437</v>
      </c>
    </row>
    <row r="899" spans="1:13" s="12" customFormat="1" x14ac:dyDescent="0.35">
      <c r="A899" s="45" t="s">
        <v>2302</v>
      </c>
      <c r="B899" s="45" t="s">
        <v>3429</v>
      </c>
      <c r="C899" s="45"/>
      <c r="D899" s="45"/>
      <c r="E899" s="45"/>
      <c r="F899" s="45"/>
      <c r="G899" s="45"/>
      <c r="H899" s="45"/>
      <c r="I899" s="45"/>
      <c r="J899" s="45"/>
      <c r="K899" s="45"/>
      <c r="L899" s="45"/>
      <c r="M899" s="46"/>
    </row>
    <row r="900" spans="1:13" s="44" customFormat="1" ht="14" x14ac:dyDescent="0.3">
      <c r="A900" s="44" t="s">
        <v>2302</v>
      </c>
      <c r="B900" s="44" t="s">
        <v>3416</v>
      </c>
    </row>
    <row r="901" spans="1:13" s="44" customFormat="1" ht="14" x14ac:dyDescent="0.3">
      <c r="A901" s="44" t="s">
        <v>2274</v>
      </c>
      <c r="B901" s="44" t="s">
        <v>3438</v>
      </c>
      <c r="C901" s="44" t="s">
        <v>3439</v>
      </c>
      <c r="D901" s="44" t="s">
        <v>2281</v>
      </c>
      <c r="E901" s="44" t="s">
        <v>3440</v>
      </c>
    </row>
    <row r="902" spans="1:13" s="30" customFormat="1" ht="14" x14ac:dyDescent="0.3">
      <c r="A902" s="30" t="s">
        <v>2271</v>
      </c>
      <c r="B902" s="30" t="s">
        <v>921</v>
      </c>
      <c r="C902" s="30" t="s">
        <v>3441</v>
      </c>
      <c r="D902" s="30" t="s">
        <v>2273</v>
      </c>
    </row>
    <row r="903" spans="1:13" s="30" customFormat="1" ht="14" x14ac:dyDescent="0.3">
      <c r="A903" s="30" t="s">
        <v>2353</v>
      </c>
      <c r="B903" s="30" t="s">
        <v>922</v>
      </c>
      <c r="C903" s="30" t="s">
        <v>3442</v>
      </c>
      <c r="D903" s="30" t="s">
        <v>2281</v>
      </c>
    </row>
    <row r="904" spans="1:13" s="45" customFormat="1" ht="14" x14ac:dyDescent="0.3">
      <c r="A904" s="45" t="s">
        <v>2274</v>
      </c>
      <c r="B904" s="45" t="s">
        <v>3443</v>
      </c>
      <c r="C904" s="45" t="s">
        <v>2356</v>
      </c>
      <c r="D904" s="45" t="s">
        <v>2281</v>
      </c>
      <c r="E904" s="45" t="s">
        <v>3444</v>
      </c>
    </row>
    <row r="905" spans="1:13" x14ac:dyDescent="0.35">
      <c r="A905" s="30" t="s">
        <v>2358</v>
      </c>
      <c r="B905" s="30" t="s">
        <v>923</v>
      </c>
      <c r="C905" s="30" t="s">
        <v>3445</v>
      </c>
      <c r="D905" s="30" t="s">
        <v>2281</v>
      </c>
      <c r="E905" s="30"/>
      <c r="F905" s="34" t="s">
        <v>2360</v>
      </c>
      <c r="G905" s="34" t="s">
        <v>2361</v>
      </c>
      <c r="H905" s="30" t="s">
        <v>2362</v>
      </c>
      <c r="I905" s="30"/>
      <c r="J905" s="30"/>
      <c r="K905" s="30"/>
      <c r="L905" s="30"/>
      <c r="M905" s="30"/>
    </row>
    <row r="906" spans="1:13" s="12" customFormat="1" x14ac:dyDescent="0.35">
      <c r="A906" s="45" t="s">
        <v>2302</v>
      </c>
      <c r="B906" s="45" t="s">
        <v>3443</v>
      </c>
      <c r="C906" s="45"/>
      <c r="D906" s="45"/>
      <c r="E906" s="45"/>
      <c r="F906" s="45"/>
      <c r="G906" s="45"/>
      <c r="H906" s="45"/>
      <c r="I906" s="45"/>
      <c r="J906" s="45"/>
      <c r="K906" s="45"/>
      <c r="L906" s="45"/>
      <c r="M906" s="46"/>
    </row>
    <row r="907" spans="1:13" s="12" customFormat="1" x14ac:dyDescent="0.35">
      <c r="A907" s="45" t="s">
        <v>2274</v>
      </c>
      <c r="B907" s="45" t="s">
        <v>3446</v>
      </c>
      <c r="C907" s="45" t="s">
        <v>2364</v>
      </c>
      <c r="D907" s="45" t="s">
        <v>2281</v>
      </c>
      <c r="E907" s="45" t="s">
        <v>3444</v>
      </c>
      <c r="F907" s="45"/>
      <c r="G907" s="45"/>
      <c r="H907" s="45"/>
      <c r="I907" s="45"/>
      <c r="J907" s="45"/>
      <c r="K907" s="45"/>
      <c r="L907" s="45"/>
      <c r="M907" s="46"/>
    </row>
    <row r="908" spans="1:13" x14ac:dyDescent="0.35">
      <c r="A908" s="30" t="s">
        <v>2365</v>
      </c>
      <c r="B908" s="30" t="s">
        <v>924</v>
      </c>
      <c r="C908" s="30" t="s">
        <v>3447</v>
      </c>
      <c r="D908" s="30" t="s">
        <v>2281</v>
      </c>
      <c r="E908" s="30"/>
      <c r="F908" s="30"/>
      <c r="G908" s="30"/>
      <c r="H908" s="30"/>
      <c r="I908" s="30"/>
      <c r="J908" s="30"/>
      <c r="K908" s="30"/>
      <c r="L908" s="30"/>
      <c r="M908" s="47"/>
    </row>
    <row r="909" spans="1:13" s="30" customFormat="1" ht="14" x14ac:dyDescent="0.3">
      <c r="A909" s="48" t="s">
        <v>2367</v>
      </c>
      <c r="B909" s="30" t="s">
        <v>925</v>
      </c>
      <c r="C909" s="30" t="s">
        <v>3448</v>
      </c>
      <c r="D909" s="30" t="s">
        <v>2281</v>
      </c>
      <c r="E909" s="30" t="s">
        <v>3449</v>
      </c>
    </row>
    <row r="910" spans="1:13" s="30" customFormat="1" ht="14" x14ac:dyDescent="0.3">
      <c r="A910" s="48" t="s">
        <v>2278</v>
      </c>
      <c r="B910" s="30" t="s">
        <v>926</v>
      </c>
      <c r="C910" s="30" t="s">
        <v>3450</v>
      </c>
      <c r="D910" s="30" t="s">
        <v>2281</v>
      </c>
      <c r="E910" s="30" t="s">
        <v>3451</v>
      </c>
    </row>
    <row r="911" spans="1:13" x14ac:dyDescent="0.35">
      <c r="A911" s="30" t="s">
        <v>2358</v>
      </c>
      <c r="B911" s="30" t="s">
        <v>927</v>
      </c>
      <c r="C911" s="30" t="s">
        <v>3452</v>
      </c>
      <c r="D911" s="30" t="s">
        <v>2281</v>
      </c>
      <c r="E911" s="30"/>
      <c r="F911" s="30" t="s">
        <v>2373</v>
      </c>
      <c r="G911" s="30" t="s">
        <v>2374</v>
      </c>
      <c r="H911" s="30" t="s">
        <v>2375</v>
      </c>
      <c r="I911" s="30"/>
      <c r="J911" s="30"/>
      <c r="K911" s="30"/>
      <c r="L911" s="30"/>
      <c r="M911" s="47"/>
    </row>
    <row r="912" spans="1:13" x14ac:dyDescent="0.35">
      <c r="A912" s="30" t="s">
        <v>2358</v>
      </c>
      <c r="B912" s="30" t="s">
        <v>928</v>
      </c>
      <c r="C912" s="30" t="s">
        <v>3453</v>
      </c>
      <c r="D912" s="30" t="s">
        <v>2281</v>
      </c>
      <c r="E912" s="30"/>
      <c r="F912" s="30" t="s">
        <v>2373</v>
      </c>
      <c r="G912" s="30" t="s">
        <v>2374</v>
      </c>
      <c r="H912" s="30" t="s">
        <v>2375</v>
      </c>
      <c r="I912" s="30"/>
      <c r="J912" s="30"/>
      <c r="K912" s="30"/>
      <c r="L912" s="30"/>
      <c r="M912" s="47"/>
    </row>
    <row r="913" spans="1:54" ht="16.399999999999999" customHeight="1" x14ac:dyDescent="0.35">
      <c r="A913" s="30" t="s">
        <v>2307</v>
      </c>
      <c r="B913" s="30" t="s">
        <v>929</v>
      </c>
      <c r="C913" s="30"/>
      <c r="D913" s="30" t="s">
        <v>2273</v>
      </c>
      <c r="E913" s="30"/>
      <c r="F913" s="30"/>
      <c r="G913" s="30"/>
      <c r="H913" s="30"/>
      <c r="I913" s="30"/>
      <c r="J913" s="30"/>
      <c r="K913" s="30"/>
      <c r="L913" s="30"/>
      <c r="M913" s="47" t="s">
        <v>3454</v>
      </c>
    </row>
    <row r="914" spans="1:54" s="12" customFormat="1" x14ac:dyDescent="0.35">
      <c r="A914" s="45" t="s">
        <v>2302</v>
      </c>
      <c r="B914" s="45" t="s">
        <v>3446</v>
      </c>
      <c r="C914" s="45"/>
      <c r="D914" s="45"/>
      <c r="E914" s="45"/>
      <c r="F914" s="45"/>
      <c r="G914" s="45"/>
      <c r="H914" s="45"/>
      <c r="I914" s="45"/>
      <c r="J914" s="45"/>
      <c r="K914" s="45"/>
      <c r="L914" s="45"/>
      <c r="M914" s="46"/>
    </row>
    <row r="915" spans="1:54" s="44" customFormat="1" ht="14" x14ac:dyDescent="0.3">
      <c r="A915" s="44" t="s">
        <v>2302</v>
      </c>
      <c r="B915" s="44" t="s">
        <v>3438</v>
      </c>
    </row>
    <row r="916" spans="1:54" s="44" customFormat="1" ht="14" x14ac:dyDescent="0.3">
      <c r="A916" s="44" t="s">
        <v>2274</v>
      </c>
      <c r="B916" s="44" t="s">
        <v>3455</v>
      </c>
      <c r="C916" s="44" t="s">
        <v>3456</v>
      </c>
      <c r="D916" s="44" t="s">
        <v>2281</v>
      </c>
      <c r="E916" s="44" t="s">
        <v>3457</v>
      </c>
    </row>
    <row r="917" spans="1:54" s="44" customFormat="1" ht="14" x14ac:dyDescent="0.3">
      <c r="A917" s="54" t="s">
        <v>2274</v>
      </c>
      <c r="B917" s="54" t="s">
        <v>3458</v>
      </c>
      <c r="C917" s="54" t="s">
        <v>3459</v>
      </c>
      <c r="D917" s="54" t="s">
        <v>2281</v>
      </c>
      <c r="E917" s="54"/>
      <c r="F917" s="54"/>
      <c r="G917" s="54"/>
      <c r="H917" s="54"/>
      <c r="I917" s="54"/>
      <c r="J917" s="54"/>
      <c r="K917" s="54"/>
      <c r="L917" s="54"/>
      <c r="M917" s="54"/>
      <c r="N917" s="54"/>
      <c r="O917" s="54"/>
    </row>
    <row r="918" spans="1:54" s="30" customFormat="1" ht="14" x14ac:dyDescent="0.3">
      <c r="A918" s="30" t="s">
        <v>2271</v>
      </c>
      <c r="B918" s="30" t="s">
        <v>930</v>
      </c>
      <c r="C918" s="30" t="s">
        <v>3460</v>
      </c>
      <c r="D918" s="30" t="s">
        <v>2273</v>
      </c>
    </row>
    <row r="919" spans="1:54" ht="16.399999999999999" customHeight="1" x14ac:dyDescent="0.35">
      <c r="A919" s="30" t="s">
        <v>2428</v>
      </c>
      <c r="B919" s="30" t="s">
        <v>931</v>
      </c>
      <c r="C919" s="30" t="s">
        <v>3461</v>
      </c>
      <c r="D919" s="30" t="s">
        <v>2281</v>
      </c>
      <c r="E919" s="30"/>
      <c r="F919" s="30"/>
      <c r="G919" s="30"/>
      <c r="H919" s="30"/>
      <c r="I919" s="30"/>
      <c r="J919" s="30"/>
      <c r="K919" s="30"/>
      <c r="L919" s="30"/>
      <c r="M919" s="47"/>
    </row>
    <row r="920" spans="1:54" s="31" customFormat="1" ht="16.399999999999999" customHeight="1" x14ac:dyDescent="0.35">
      <c r="A920" s="34" t="s">
        <v>2271</v>
      </c>
      <c r="B920" s="34" t="s">
        <v>932</v>
      </c>
      <c r="C920" s="34" t="s">
        <v>2544</v>
      </c>
      <c r="D920" s="34" t="s">
        <v>2281</v>
      </c>
      <c r="E920" s="50" t="s">
        <v>3462</v>
      </c>
      <c r="F920" s="34"/>
      <c r="G920" s="34"/>
      <c r="H920" s="34"/>
      <c r="I920" s="34"/>
      <c r="J920" s="34"/>
      <c r="K920" s="34"/>
      <c r="L920" s="34"/>
      <c r="M920" s="42"/>
    </row>
    <row r="921" spans="1:54" ht="16.399999999999999" customHeight="1" x14ac:dyDescent="0.35">
      <c r="A921" s="30" t="s">
        <v>2891</v>
      </c>
      <c r="B921" s="30" t="s">
        <v>933</v>
      </c>
      <c r="C921" s="30" t="s">
        <v>3463</v>
      </c>
      <c r="D921" s="30" t="s">
        <v>2281</v>
      </c>
      <c r="E921" s="30" t="s">
        <v>3464</v>
      </c>
      <c r="F921" s="30"/>
      <c r="G921" s="30"/>
      <c r="H921" s="30"/>
      <c r="I921" s="30" t="s">
        <v>3465</v>
      </c>
      <c r="J921" s="30"/>
      <c r="K921" s="30"/>
      <c r="L921" s="30"/>
      <c r="M921" s="47"/>
    </row>
    <row r="922" spans="1:54" s="52" customFormat="1" ht="16.399999999999999" customHeight="1" x14ac:dyDescent="0.35">
      <c r="A922" s="50" t="s">
        <v>2271</v>
      </c>
      <c r="B922" s="50" t="s">
        <v>962</v>
      </c>
      <c r="C922" s="50" t="s">
        <v>2435</v>
      </c>
      <c r="D922" s="50" t="s">
        <v>2281</v>
      </c>
      <c r="E922" s="50" t="s">
        <v>3466</v>
      </c>
      <c r="F922" s="50"/>
      <c r="G922" s="50"/>
      <c r="H922" s="50"/>
      <c r="I922" s="50"/>
      <c r="J922" s="50"/>
      <c r="K922" s="50"/>
      <c r="L922" s="50"/>
      <c r="M922" s="51"/>
    </row>
    <row r="923" spans="1:54" ht="16.399999999999999" customHeight="1" x14ac:dyDescent="0.35">
      <c r="A923" s="30" t="s">
        <v>2437</v>
      </c>
      <c r="B923" s="30" t="s">
        <v>963</v>
      </c>
      <c r="C923" s="30" t="s">
        <v>3467</v>
      </c>
      <c r="D923" s="30" t="s">
        <v>2281</v>
      </c>
      <c r="E923" s="30" t="s">
        <v>3464</v>
      </c>
      <c r="F923" s="34" t="s">
        <v>2439</v>
      </c>
      <c r="G923" s="34" t="s">
        <v>2440</v>
      </c>
      <c r="H923" s="30"/>
      <c r="I923" s="30"/>
      <c r="J923" s="30"/>
      <c r="K923" s="30"/>
      <c r="L923" s="30"/>
      <c r="M923" s="47"/>
    </row>
    <row r="924" spans="1:54" ht="16.399999999999999" customHeight="1" x14ac:dyDescent="0.35">
      <c r="A924" s="30" t="s">
        <v>2278</v>
      </c>
      <c r="B924" s="30" t="s">
        <v>974</v>
      </c>
      <c r="C924" s="30" t="s">
        <v>3468</v>
      </c>
      <c r="D924" s="30" t="s">
        <v>2281</v>
      </c>
      <c r="E924" s="30" t="s">
        <v>3469</v>
      </c>
      <c r="F924" s="30"/>
      <c r="G924" s="30"/>
      <c r="H924" s="30"/>
      <c r="I924" s="30"/>
      <c r="J924" s="30"/>
      <c r="K924" s="30"/>
      <c r="L924" s="30"/>
      <c r="M924" s="47"/>
    </row>
    <row r="925" spans="1:54" s="54" customFormat="1" ht="14" x14ac:dyDescent="0.3">
      <c r="A925" s="54" t="s">
        <v>2302</v>
      </c>
      <c r="B925" s="54" t="s">
        <v>3458</v>
      </c>
    </row>
    <row r="926" spans="1:54" s="30" customFormat="1" ht="14" x14ac:dyDescent="0.3">
      <c r="A926" s="48" t="s">
        <v>2274</v>
      </c>
      <c r="B926" s="30" t="s">
        <v>3470</v>
      </c>
      <c r="C926" s="30" t="s">
        <v>3471</v>
      </c>
      <c r="D926" s="30" t="s">
        <v>2281</v>
      </c>
    </row>
    <row r="927" spans="1:54" s="30" customFormat="1" ht="14" x14ac:dyDescent="0.3">
      <c r="A927" s="30" t="s">
        <v>2271</v>
      </c>
      <c r="B927" s="30" t="s">
        <v>977</v>
      </c>
      <c r="C927" s="30" t="s">
        <v>3472</v>
      </c>
      <c r="D927" s="30" t="s">
        <v>2273</v>
      </c>
    </row>
    <row r="928" spans="1:54" s="30" customFormat="1" x14ac:dyDescent="0.35">
      <c r="A928" s="30" t="s">
        <v>2446</v>
      </c>
      <c r="B928" s="30" t="s">
        <v>978</v>
      </c>
      <c r="C928" s="30" t="s">
        <v>3473</v>
      </c>
      <c r="D928" s="30" t="s">
        <v>2281</v>
      </c>
      <c r="F928" s="50" t="s">
        <v>2448</v>
      </c>
      <c r="G928" s="50" t="s">
        <v>2449</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0" customFormat="1" x14ac:dyDescent="0.35">
      <c r="A929" s="30" t="s">
        <v>3474</v>
      </c>
      <c r="B929" s="30" t="s">
        <v>983</v>
      </c>
      <c r="C929" s="30" t="s">
        <v>3475</v>
      </c>
      <c r="D929" s="30" t="s">
        <v>2281</v>
      </c>
      <c r="E929" s="30" t="s">
        <v>3476</v>
      </c>
      <c r="F929"/>
      <c r="G929"/>
      <c r="H929"/>
      <c r="I929" s="30" t="s">
        <v>3465</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0" customFormat="1" x14ac:dyDescent="0.35">
      <c r="A930" s="30" t="s">
        <v>2452</v>
      </c>
      <c r="B930" s="30" t="s">
        <v>1012</v>
      </c>
      <c r="C930" s="30" t="s">
        <v>3477</v>
      </c>
      <c r="D930" s="30" t="s">
        <v>2281</v>
      </c>
      <c r="E930" s="30" t="s">
        <v>3476</v>
      </c>
      <c r="F930" s="34" t="s">
        <v>2439</v>
      </c>
      <c r="G930" s="34" t="s">
        <v>2440</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0" customFormat="1" x14ac:dyDescent="0.35">
      <c r="A931" s="30" t="s">
        <v>2278</v>
      </c>
      <c r="B931" s="30" t="s">
        <v>1023</v>
      </c>
      <c r="C931" s="30" t="s">
        <v>3478</v>
      </c>
      <c r="D931" s="30" t="s">
        <v>2281</v>
      </c>
      <c r="E931" s="30" t="s">
        <v>3479</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0" customFormat="1" x14ac:dyDescent="0.35">
      <c r="A932" s="30" t="s">
        <v>3474</v>
      </c>
      <c r="B932" s="30" t="s">
        <v>1026</v>
      </c>
      <c r="C932" s="30" t="s">
        <v>3480</v>
      </c>
      <c r="D932" s="30" t="s">
        <v>2281</v>
      </c>
      <c r="E932" s="30" t="s">
        <v>3481</v>
      </c>
      <c r="F932"/>
      <c r="G932"/>
      <c r="H932"/>
      <c r="I932" s="30" t="s">
        <v>3482</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0" customFormat="1" x14ac:dyDescent="0.35">
      <c r="A933" s="30" t="s">
        <v>2459</v>
      </c>
      <c r="B933" s="30" t="s">
        <v>1055</v>
      </c>
      <c r="C933" s="30" t="s">
        <v>3483</v>
      </c>
      <c r="D933" s="30" t="s">
        <v>2281</v>
      </c>
      <c r="E933" s="30" t="s">
        <v>3481</v>
      </c>
      <c r="F933" s="34" t="s">
        <v>2439</v>
      </c>
      <c r="G933" s="34" t="s">
        <v>2440</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0" customFormat="1" x14ac:dyDescent="0.35">
      <c r="A934" s="30" t="s">
        <v>2278</v>
      </c>
      <c r="B934" s="30" t="s">
        <v>1066</v>
      </c>
      <c r="C934" s="30" t="s">
        <v>3484</v>
      </c>
      <c r="D934" s="30" t="s">
        <v>2281</v>
      </c>
      <c r="E934" s="30" t="s">
        <v>3485</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0" customFormat="1" ht="14" x14ac:dyDescent="0.3">
      <c r="A935" s="48" t="s">
        <v>2302</v>
      </c>
      <c r="B935" s="30" t="s">
        <v>3470</v>
      </c>
    </row>
    <row r="936" spans="1:54" s="44" customFormat="1" ht="14" x14ac:dyDescent="0.3">
      <c r="A936" s="44" t="s">
        <v>2302</v>
      </c>
      <c r="B936" s="44" t="s">
        <v>3455</v>
      </c>
    </row>
    <row r="937" spans="1:54" s="32" customFormat="1" ht="14" x14ac:dyDescent="0.3">
      <c r="A937" s="32" t="s">
        <v>2302</v>
      </c>
      <c r="B937" s="32" t="s">
        <v>2888</v>
      </c>
    </row>
    <row r="938" spans="1:54" s="37" customFormat="1" ht="14" x14ac:dyDescent="0.3">
      <c r="A938" s="37" t="s">
        <v>2302</v>
      </c>
      <c r="B938" s="37" t="s">
        <v>2885</v>
      </c>
    </row>
    <row r="939" spans="1:54" s="37" customFormat="1" ht="14" x14ac:dyDescent="0.3">
      <c r="A939" s="37" t="s">
        <v>2274</v>
      </c>
      <c r="B939" s="37" t="s">
        <v>3486</v>
      </c>
      <c r="C939" s="37" t="s">
        <v>3487</v>
      </c>
    </row>
    <row r="940" spans="1:54" s="30" customFormat="1" ht="14" x14ac:dyDescent="0.3">
      <c r="A940" s="30" t="s">
        <v>2271</v>
      </c>
      <c r="B940" s="30" t="s">
        <v>1069</v>
      </c>
      <c r="C940" s="30" t="s">
        <v>3488</v>
      </c>
    </row>
    <row r="941" spans="1:54" s="30" customFormat="1" ht="14" x14ac:dyDescent="0.3">
      <c r="A941" s="30" t="s">
        <v>3489</v>
      </c>
      <c r="B941" s="30" t="s">
        <v>1070</v>
      </c>
      <c r="C941" s="30" t="s">
        <v>3490</v>
      </c>
      <c r="D941" s="34" t="s">
        <v>2281</v>
      </c>
    </row>
    <row r="942" spans="1:54" s="30" customFormat="1" ht="14" x14ac:dyDescent="0.3">
      <c r="A942" s="30" t="s">
        <v>2278</v>
      </c>
      <c r="B942" s="30" t="s">
        <v>1076</v>
      </c>
      <c r="C942" s="30" t="s">
        <v>3491</v>
      </c>
      <c r="D942" s="34" t="s">
        <v>2281</v>
      </c>
      <c r="E942" s="30" t="s">
        <v>3492</v>
      </c>
    </row>
    <row r="943" spans="1:54" s="30" customFormat="1" ht="14" x14ac:dyDescent="0.3">
      <c r="A943" s="30" t="s">
        <v>3493</v>
      </c>
      <c r="B943" s="30" t="s">
        <v>1078</v>
      </c>
      <c r="C943" s="30" t="s">
        <v>3494</v>
      </c>
      <c r="D943" s="34" t="s">
        <v>2281</v>
      </c>
    </row>
    <row r="944" spans="1:54" s="30" customFormat="1" ht="14.5" customHeight="1" x14ac:dyDescent="0.3">
      <c r="A944" s="30" t="s">
        <v>2428</v>
      </c>
      <c r="B944" s="30" t="s">
        <v>1079</v>
      </c>
      <c r="C944" s="30" t="s">
        <v>3495</v>
      </c>
      <c r="D944" s="34" t="s">
        <v>2281</v>
      </c>
    </row>
    <row r="945" spans="1:8" s="30" customFormat="1" ht="14.5" customHeight="1" x14ac:dyDescent="0.3">
      <c r="A945" s="30" t="s">
        <v>3496</v>
      </c>
      <c r="B945" s="30" t="s">
        <v>1080</v>
      </c>
      <c r="C945" s="30" t="s">
        <v>3497</v>
      </c>
      <c r="D945" s="34" t="s">
        <v>2281</v>
      </c>
      <c r="E945" s="30" t="s">
        <v>3498</v>
      </c>
      <c r="F945" s="34" t="s">
        <v>2439</v>
      </c>
      <c r="G945" s="34" t="s">
        <v>2440</v>
      </c>
    </row>
    <row r="946" spans="1:8" s="30" customFormat="1" ht="14.5" customHeight="1" x14ac:dyDescent="0.3">
      <c r="A946" s="30" t="s">
        <v>2278</v>
      </c>
      <c r="B946" s="30" t="s">
        <v>1087</v>
      </c>
      <c r="C946" s="30" t="s">
        <v>3499</v>
      </c>
      <c r="D946" s="34" t="s">
        <v>2281</v>
      </c>
      <c r="E946" s="30" t="s">
        <v>3500</v>
      </c>
    </row>
    <row r="947" spans="1:8" s="30" customFormat="1" ht="14" x14ac:dyDescent="0.3">
      <c r="A947" s="30" t="s">
        <v>3501</v>
      </c>
      <c r="B947" s="30" t="s">
        <v>1090</v>
      </c>
      <c r="C947" s="30" t="s">
        <v>3502</v>
      </c>
      <c r="D947" s="34" t="s">
        <v>2281</v>
      </c>
      <c r="F947" s="50" t="s">
        <v>3503</v>
      </c>
      <c r="G947" s="50" t="s">
        <v>3504</v>
      </c>
    </row>
    <row r="948" spans="1:8" s="30" customFormat="1" ht="14" x14ac:dyDescent="0.3">
      <c r="A948" s="30" t="s">
        <v>2278</v>
      </c>
      <c r="B948" s="30" t="s">
        <v>1097</v>
      </c>
      <c r="C948" s="30" t="s">
        <v>3505</v>
      </c>
      <c r="D948" s="34" t="s">
        <v>2281</v>
      </c>
      <c r="E948" s="30" t="s">
        <v>3506</v>
      </c>
    </row>
    <row r="949" spans="1:8" s="37" customFormat="1" ht="14" x14ac:dyDescent="0.3">
      <c r="A949" s="37" t="s">
        <v>2302</v>
      </c>
      <c r="B949" s="37" t="s">
        <v>3486</v>
      </c>
    </row>
    <row r="950" spans="1:8" s="30" customFormat="1" ht="14" x14ac:dyDescent="0.3">
      <c r="A950" s="30" t="s">
        <v>2278</v>
      </c>
      <c r="B950" s="30" t="s">
        <v>1101</v>
      </c>
      <c r="C950" s="30" t="s">
        <v>3507</v>
      </c>
      <c r="D950" s="34"/>
      <c r="H950" s="30" t="s">
        <v>3508</v>
      </c>
    </row>
    <row r="951" spans="1:8" s="30" customFormat="1" ht="14" x14ac:dyDescent="0.3">
      <c r="A951" s="30" t="s">
        <v>2271</v>
      </c>
      <c r="B951" s="30" t="s">
        <v>1102</v>
      </c>
      <c r="C951" s="30" t="s">
        <v>3509</v>
      </c>
    </row>
    <row r="952" spans="1:8" s="35" customFormat="1" x14ac:dyDescent="0.35">
      <c r="A952" s="35" t="s">
        <v>2302</v>
      </c>
      <c r="B952" s="35" t="s">
        <v>2316</v>
      </c>
    </row>
    <row r="953" spans="1:8" s="30" customFormat="1" ht="14" x14ac:dyDescent="0.3">
      <c r="A953" s="30" t="s">
        <v>2271</v>
      </c>
      <c r="B953" s="30" t="s">
        <v>1103</v>
      </c>
      <c r="C953" s="30" t="s">
        <v>3510</v>
      </c>
      <c r="E953" s="30" t="s">
        <v>3511</v>
      </c>
    </row>
    <row r="954" spans="1:8" s="30" customFormat="1" ht="14" x14ac:dyDescent="0.3"/>
    <row r="955" spans="1:8" s="30" customFormat="1" ht="14" x14ac:dyDescent="0.3"/>
    <row r="956" spans="1:8" s="30" customFormat="1" ht="14" x14ac:dyDescent="0.3"/>
    <row r="957" spans="1:8" s="30" customFormat="1" ht="14" x14ac:dyDescent="0.3"/>
    <row r="958" spans="1:8" s="30" customFormat="1" ht="14" x14ac:dyDescent="0.3"/>
    <row r="959" spans="1:8" s="30" customFormat="1" ht="14" x14ac:dyDescent="0.3"/>
    <row r="960" spans="1:8" s="30" customFormat="1" ht="14" x14ac:dyDescent="0.3"/>
    <row r="961" s="30" customFormat="1" ht="14" x14ac:dyDescent="0.3"/>
    <row r="962" s="30" customFormat="1" ht="14" x14ac:dyDescent="0.3"/>
    <row r="963" s="30" customFormat="1" ht="14" x14ac:dyDescent="0.3"/>
    <row r="964" s="30" customFormat="1" ht="14" x14ac:dyDescent="0.3"/>
    <row r="965" s="30" customFormat="1" ht="14" x14ac:dyDescent="0.3"/>
    <row r="966" s="30" customFormat="1" ht="14" x14ac:dyDescent="0.3"/>
    <row r="967" s="30" customFormat="1" ht="14" x14ac:dyDescent="0.3"/>
    <row r="968" s="30" customFormat="1" ht="14" x14ac:dyDescent="0.3"/>
    <row r="969" s="30" customFormat="1" ht="14" x14ac:dyDescent="0.3"/>
    <row r="970" s="30" customFormat="1" ht="14" x14ac:dyDescent="0.3"/>
    <row r="971" s="30" customFormat="1" ht="14" x14ac:dyDescent="0.3"/>
    <row r="972" s="30" customFormat="1" ht="14" x14ac:dyDescent="0.3"/>
    <row r="973" s="30" customFormat="1" ht="14" x14ac:dyDescent="0.3"/>
    <row r="974" s="30" customFormat="1" ht="14" x14ac:dyDescent="0.3"/>
    <row r="975" s="30" customFormat="1" ht="14" x14ac:dyDescent="0.3"/>
    <row r="976" s="30" customFormat="1" ht="14" x14ac:dyDescent="0.3"/>
    <row r="977" s="30" customFormat="1" ht="14" x14ac:dyDescent="0.3"/>
    <row r="978" s="30" customFormat="1" ht="14" x14ac:dyDescent="0.3"/>
    <row r="979" s="30" customFormat="1" ht="14" x14ac:dyDescent="0.3"/>
    <row r="980" s="30" customFormat="1" ht="14" x14ac:dyDescent="0.3"/>
    <row r="981" s="30" customFormat="1" ht="14" x14ac:dyDescent="0.3"/>
    <row r="982" s="30" customFormat="1" ht="14" x14ac:dyDescent="0.3"/>
    <row r="983" s="30" customFormat="1" ht="14" x14ac:dyDescent="0.3"/>
    <row r="984" s="30" customFormat="1" ht="14" x14ac:dyDescent="0.3"/>
    <row r="985" s="30" customFormat="1" ht="14" x14ac:dyDescent="0.3"/>
    <row r="986" s="30" customFormat="1" ht="14" x14ac:dyDescent="0.3"/>
    <row r="987" s="30" customFormat="1" ht="14" x14ac:dyDescent="0.3"/>
    <row r="988" s="30" customFormat="1" ht="14" x14ac:dyDescent="0.3"/>
    <row r="989" s="30" customFormat="1" ht="14" x14ac:dyDescent="0.3"/>
    <row r="990" s="30" customFormat="1" ht="14" x14ac:dyDescent="0.3"/>
    <row r="991" s="30" customFormat="1" ht="14" x14ac:dyDescent="0.3"/>
    <row r="992" s="30" customFormat="1" ht="14" x14ac:dyDescent="0.3"/>
    <row r="993" s="30" customFormat="1" ht="14" x14ac:dyDescent="0.3"/>
    <row r="994" s="30" customFormat="1" ht="14" x14ac:dyDescent="0.3"/>
    <row r="995" s="30" customFormat="1" ht="14" x14ac:dyDescent="0.3"/>
    <row r="996" s="30" customFormat="1" ht="14" x14ac:dyDescent="0.3"/>
    <row r="997" s="30" customFormat="1" ht="14" x14ac:dyDescent="0.3"/>
    <row r="998" s="30" customFormat="1" ht="14" x14ac:dyDescent="0.3"/>
    <row r="999" s="30" customFormat="1" ht="14" x14ac:dyDescent="0.3"/>
    <row r="1000" s="30" customFormat="1" ht="14" x14ac:dyDescent="0.3"/>
    <row r="1001" s="30" customFormat="1" ht="14" x14ac:dyDescent="0.3"/>
    <row r="1002" s="30" customFormat="1" ht="14" x14ac:dyDescent="0.3"/>
    <row r="1003" s="30" customFormat="1" ht="14" x14ac:dyDescent="0.3"/>
    <row r="1004" s="30" customFormat="1" ht="14" x14ac:dyDescent="0.3"/>
    <row r="1005" s="30" customFormat="1" ht="14" x14ac:dyDescent="0.3"/>
    <row r="1006" s="30" customFormat="1" ht="14" x14ac:dyDescent="0.3"/>
    <row r="1007" s="30" customFormat="1" ht="14" x14ac:dyDescent="0.3"/>
    <row r="1008" s="30" customFormat="1" ht="14" x14ac:dyDescent="0.3"/>
    <row r="1009" s="30" customFormat="1" ht="14" x14ac:dyDescent="0.3"/>
    <row r="1010" s="30" customFormat="1" ht="14" x14ac:dyDescent="0.3"/>
    <row r="1011" s="30" customFormat="1" ht="14" x14ac:dyDescent="0.3"/>
    <row r="1012" s="30" customFormat="1" ht="14"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121" workbookViewId="0">
      <selection activeCell="C125" sqref="C125:C126"/>
    </sheetView>
  </sheetViews>
  <sheetFormatPr baseColWidth="10" defaultColWidth="10.81640625" defaultRowHeight="14.5" x14ac:dyDescent="0.35"/>
  <cols>
    <col min="1" max="1" width="36.453125" bestFit="1" customWidth="1"/>
    <col min="2" max="2" width="24.453125" bestFit="1" customWidth="1"/>
    <col min="3" max="3" width="71" customWidth="1"/>
    <col min="4" max="4" width="13.54296875" bestFit="1" customWidth="1"/>
    <col min="5" max="5" width="17" customWidth="1"/>
  </cols>
  <sheetData>
    <row r="1" spans="1:6" s="29" customFormat="1" ht="14" x14ac:dyDescent="0.3">
      <c r="A1" s="29" t="s">
        <v>3512</v>
      </c>
      <c r="B1" s="29" t="s">
        <v>2251</v>
      </c>
      <c r="C1" s="29" t="s">
        <v>2252</v>
      </c>
      <c r="D1" s="29" t="s">
        <v>3513</v>
      </c>
      <c r="E1" s="29" t="s">
        <v>3514</v>
      </c>
      <c r="F1" s="29" t="s">
        <v>3515</v>
      </c>
    </row>
    <row r="2" spans="1:6" s="30" customFormat="1" ht="14" x14ac:dyDescent="0.3">
      <c r="A2" s="30" t="s">
        <v>3516</v>
      </c>
      <c r="B2" s="30" t="s">
        <v>1546</v>
      </c>
      <c r="C2" s="30" t="s">
        <v>3517</v>
      </c>
    </row>
    <row r="3" spans="1:6" s="30" customFormat="1" ht="14" x14ac:dyDescent="0.3">
      <c r="A3" s="30" t="s">
        <v>3516</v>
      </c>
      <c r="B3" s="30" t="s">
        <v>1211</v>
      </c>
      <c r="C3" s="30" t="s">
        <v>3518</v>
      </c>
    </row>
    <row r="4" spans="1:6" s="30" customFormat="1" ht="14" x14ac:dyDescent="0.3">
      <c r="A4" s="30" t="s">
        <v>3516</v>
      </c>
      <c r="B4" s="30" t="s">
        <v>1400</v>
      </c>
      <c r="C4" s="30" t="s">
        <v>3519</v>
      </c>
    </row>
    <row r="5" spans="1:6" s="30" customFormat="1" ht="14" x14ac:dyDescent="0.3">
      <c r="A5" s="30" t="s">
        <v>3516</v>
      </c>
      <c r="B5" s="30" t="s">
        <v>1115</v>
      </c>
      <c r="C5" s="30" t="s">
        <v>3520</v>
      </c>
    </row>
    <row r="6" spans="1:6" s="30" customFormat="1" ht="14" x14ac:dyDescent="0.3"/>
    <row r="7" spans="1:6" s="30" customFormat="1" ht="14" x14ac:dyDescent="0.3">
      <c r="A7" s="30" t="s">
        <v>3521</v>
      </c>
      <c r="B7" s="30" t="s">
        <v>1547</v>
      </c>
      <c r="C7" s="30" t="s">
        <v>3522</v>
      </c>
      <c r="D7" s="30" t="s">
        <v>1546</v>
      </c>
    </row>
    <row r="8" spans="1:6" s="30" customFormat="1" ht="14" x14ac:dyDescent="0.3">
      <c r="A8" s="30" t="s">
        <v>3521</v>
      </c>
      <c r="B8" s="30" t="s">
        <v>3523</v>
      </c>
      <c r="C8" s="30" t="s">
        <v>3524</v>
      </c>
      <c r="D8" s="30" t="s">
        <v>1546</v>
      </c>
    </row>
    <row r="9" spans="1:6" s="30" customFormat="1" ht="14" x14ac:dyDescent="0.3"/>
    <row r="10" spans="1:6" s="30" customFormat="1" ht="14" x14ac:dyDescent="0.3">
      <c r="A10" s="30" t="s">
        <v>3521</v>
      </c>
      <c r="B10" s="30" t="s">
        <v>1212</v>
      </c>
      <c r="C10" s="30" t="s">
        <v>3525</v>
      </c>
      <c r="D10" s="30" t="s">
        <v>1211</v>
      </c>
    </row>
    <row r="11" spans="1:6" s="30" customFormat="1" ht="14" x14ac:dyDescent="0.3"/>
    <row r="12" spans="1:6" s="30" customFormat="1" ht="14" x14ac:dyDescent="0.3">
      <c r="A12" s="30" t="s">
        <v>3521</v>
      </c>
      <c r="B12" s="30" t="s">
        <v>1401</v>
      </c>
      <c r="C12" s="30" t="s">
        <v>3526</v>
      </c>
      <c r="D12" s="30" t="s">
        <v>1400</v>
      </c>
    </row>
    <row r="13" spans="1:6" s="30" customFormat="1" ht="14" x14ac:dyDescent="0.3"/>
    <row r="14" spans="1:6" s="30" customFormat="1" ht="14" x14ac:dyDescent="0.3">
      <c r="A14" s="30" t="s">
        <v>3521</v>
      </c>
      <c r="B14" s="30" t="s">
        <v>1116</v>
      </c>
      <c r="C14" s="30" t="s">
        <v>3527</v>
      </c>
      <c r="D14" s="30" t="s">
        <v>1115</v>
      </c>
    </row>
    <row r="15" spans="1:6" s="30" customFormat="1" ht="14" x14ac:dyDescent="0.3"/>
    <row r="16" spans="1:6" s="30" customFormat="1" ht="14" x14ac:dyDescent="0.3">
      <c r="A16" s="30" t="s">
        <v>3528</v>
      </c>
      <c r="B16" s="30" t="s">
        <v>1544</v>
      </c>
      <c r="C16" s="33" t="s">
        <v>1634</v>
      </c>
      <c r="D16" s="30" t="s">
        <v>1546</v>
      </c>
      <c r="E16" s="30" t="s">
        <v>1547</v>
      </c>
    </row>
    <row r="17" spans="1:6" s="30" customFormat="1" ht="14" x14ac:dyDescent="0.3">
      <c r="A17" s="30" t="s">
        <v>3528</v>
      </c>
      <c r="B17" s="30" t="s">
        <v>3529</v>
      </c>
      <c r="C17" s="33" t="s">
        <v>3530</v>
      </c>
      <c r="D17" s="30" t="s">
        <v>1546</v>
      </c>
      <c r="E17" s="30" t="s">
        <v>3523</v>
      </c>
    </row>
    <row r="18" spans="1:6" s="30" customFormat="1" ht="14" x14ac:dyDescent="0.3">
      <c r="A18" s="30" t="s">
        <v>3528</v>
      </c>
      <c r="B18" s="30" t="s">
        <v>3531</v>
      </c>
      <c r="C18" s="33" t="s">
        <v>3532</v>
      </c>
      <c r="D18" s="30" t="s">
        <v>1211</v>
      </c>
      <c r="E18" s="30" t="s">
        <v>1212</v>
      </c>
    </row>
    <row r="19" spans="1:6" s="30" customFormat="1" ht="14" x14ac:dyDescent="0.3">
      <c r="A19" s="30" t="s">
        <v>3528</v>
      </c>
      <c r="B19" s="30" t="s">
        <v>1210</v>
      </c>
      <c r="C19" s="33" t="s">
        <v>1643</v>
      </c>
      <c r="D19" s="30" t="s">
        <v>1211</v>
      </c>
      <c r="E19" s="30" t="s">
        <v>1212</v>
      </c>
    </row>
    <row r="20" spans="1:6" s="30" customFormat="1" ht="14" x14ac:dyDescent="0.3">
      <c r="A20" s="30" t="s">
        <v>3528</v>
      </c>
      <c r="B20" s="30" t="s">
        <v>1399</v>
      </c>
      <c r="C20" s="33" t="s">
        <v>3533</v>
      </c>
      <c r="D20" s="30" t="s">
        <v>1400</v>
      </c>
      <c r="E20" s="30" t="s">
        <v>1401</v>
      </c>
    </row>
    <row r="21" spans="1:6" s="30" customFormat="1" ht="14" x14ac:dyDescent="0.3">
      <c r="A21" s="30" t="s">
        <v>3528</v>
      </c>
      <c r="B21" s="30" t="s">
        <v>1112</v>
      </c>
      <c r="C21" s="33" t="s">
        <v>1641</v>
      </c>
      <c r="D21" s="30" t="s">
        <v>1115</v>
      </c>
      <c r="E21" s="30" t="s">
        <v>1116</v>
      </c>
    </row>
    <row r="22" spans="1:6" s="30" customFormat="1" ht="14" x14ac:dyDescent="0.3"/>
    <row r="23" spans="1:6" s="30" customFormat="1" ht="14" x14ac:dyDescent="0.3">
      <c r="A23" s="30" t="s">
        <v>3534</v>
      </c>
      <c r="B23" s="30" t="s">
        <v>1548</v>
      </c>
      <c r="C23" s="30" t="s">
        <v>1550</v>
      </c>
      <c r="D23" s="30" t="s">
        <v>1546</v>
      </c>
      <c r="E23" s="30" t="s">
        <v>1547</v>
      </c>
      <c r="F23" s="30" t="s">
        <v>1544</v>
      </c>
    </row>
    <row r="24" spans="1:6" s="30" customFormat="1" ht="14" x14ac:dyDescent="0.3">
      <c r="A24" s="30" t="s">
        <v>3534</v>
      </c>
      <c r="B24" s="30" t="s">
        <v>1402</v>
      </c>
      <c r="C24" s="30" t="s">
        <v>1403</v>
      </c>
      <c r="D24" s="30" t="s">
        <v>1400</v>
      </c>
      <c r="E24" s="30" t="s">
        <v>1401</v>
      </c>
      <c r="F24" s="30" t="s">
        <v>1399</v>
      </c>
    </row>
    <row r="25" spans="1:6" s="30" customFormat="1" ht="14" x14ac:dyDescent="0.3">
      <c r="A25" s="30" t="s">
        <v>3534</v>
      </c>
      <c r="B25" s="30" t="s">
        <v>3535</v>
      </c>
      <c r="C25" s="30" t="s">
        <v>3536</v>
      </c>
      <c r="D25" s="30" t="s">
        <v>1211</v>
      </c>
      <c r="E25" s="30" t="s">
        <v>1212</v>
      </c>
      <c r="F25" s="30" t="s">
        <v>3531</v>
      </c>
    </row>
    <row r="26" spans="1:6" s="30" customFormat="1" ht="14" x14ac:dyDescent="0.3">
      <c r="A26" s="30" t="s">
        <v>3534</v>
      </c>
      <c r="B26" s="30" t="s">
        <v>1213</v>
      </c>
      <c r="C26" s="30" t="s">
        <v>1214</v>
      </c>
      <c r="D26" s="30" t="s">
        <v>1211</v>
      </c>
      <c r="E26" s="30" t="s">
        <v>1212</v>
      </c>
      <c r="F26" s="30" t="s">
        <v>1210</v>
      </c>
    </row>
    <row r="27" spans="1:6" s="30" customFormat="1" ht="14" x14ac:dyDescent="0.3">
      <c r="A27" s="30" t="s">
        <v>3534</v>
      </c>
      <c r="B27" s="30" t="s">
        <v>1117</v>
      </c>
      <c r="C27" s="30" t="s">
        <v>1120</v>
      </c>
      <c r="D27" s="30" t="s">
        <v>1115</v>
      </c>
      <c r="E27" s="30" t="s">
        <v>1116</v>
      </c>
      <c r="F27" s="30" t="s">
        <v>1112</v>
      </c>
    </row>
    <row r="28" spans="1:6" s="30" customFormat="1" ht="14" x14ac:dyDescent="0.3">
      <c r="A28" s="30" t="s">
        <v>3534</v>
      </c>
      <c r="B28" s="30" t="s">
        <v>3537</v>
      </c>
      <c r="C28" s="30" t="s">
        <v>3538</v>
      </c>
      <c r="D28" s="30" t="s">
        <v>1546</v>
      </c>
      <c r="E28" s="30" t="s">
        <v>3523</v>
      </c>
      <c r="F28" s="30" t="s">
        <v>3529</v>
      </c>
    </row>
    <row r="29" spans="1:6" s="30" customFormat="1" ht="14" x14ac:dyDescent="0.3"/>
    <row r="30" spans="1:6" s="30" customFormat="1" ht="14" x14ac:dyDescent="0.3">
      <c r="A30" s="30" t="s">
        <v>3539</v>
      </c>
      <c r="B30" s="30" t="s">
        <v>1114</v>
      </c>
      <c r="C30" s="30" t="s">
        <v>1119</v>
      </c>
    </row>
    <row r="31" spans="1:6" s="30" customFormat="1" ht="14" x14ac:dyDescent="0.3">
      <c r="A31" s="30" t="s">
        <v>3539</v>
      </c>
      <c r="B31" s="30" t="s">
        <v>1545</v>
      </c>
      <c r="C31" s="30" t="s">
        <v>1549</v>
      </c>
    </row>
    <row r="32" spans="1:6" s="30" customFormat="1" ht="14" x14ac:dyDescent="0.3">
      <c r="A32" s="30" t="s">
        <v>3539</v>
      </c>
      <c r="B32" s="30" t="s">
        <v>3540</v>
      </c>
      <c r="C32" s="30" t="s">
        <v>3541</v>
      </c>
    </row>
    <row r="33" spans="1:3" s="30" customFormat="1" ht="14" x14ac:dyDescent="0.3"/>
    <row r="34" spans="1:3" s="30" customFormat="1" ht="14" x14ac:dyDescent="0.3">
      <c r="A34" s="30" t="s">
        <v>3542</v>
      </c>
      <c r="B34" s="30" t="s">
        <v>1121</v>
      </c>
      <c r="C34" s="30" t="s">
        <v>3543</v>
      </c>
    </row>
    <row r="35" spans="1:3" s="30" customFormat="1" ht="14" x14ac:dyDescent="0.3">
      <c r="A35" s="30" t="s">
        <v>3542</v>
      </c>
      <c r="B35" s="30" t="s">
        <v>1150</v>
      </c>
      <c r="C35" s="30" t="s">
        <v>1434</v>
      </c>
    </row>
    <row r="36" spans="1:3" s="30" customFormat="1" ht="14" x14ac:dyDescent="0.3"/>
    <row r="37" spans="1:3" s="30" customFormat="1" ht="14" x14ac:dyDescent="0.3">
      <c r="A37" s="30" t="s">
        <v>3544</v>
      </c>
      <c r="B37" s="30" t="s">
        <v>1121</v>
      </c>
      <c r="C37" s="30" t="s">
        <v>3543</v>
      </c>
    </row>
    <row r="38" spans="1:3" s="30" customFormat="1" ht="14" x14ac:dyDescent="0.3">
      <c r="A38" s="30" t="s">
        <v>3544</v>
      </c>
      <c r="B38" s="30" t="s">
        <v>1150</v>
      </c>
      <c r="C38" s="30" t="s">
        <v>1434</v>
      </c>
    </row>
    <row r="39" spans="1:3" s="30" customFormat="1" ht="14" x14ac:dyDescent="0.3">
      <c r="A39" s="30" t="s">
        <v>3544</v>
      </c>
      <c r="B39" s="30" t="s">
        <v>1429</v>
      </c>
      <c r="C39" s="30" t="s">
        <v>3545</v>
      </c>
    </row>
    <row r="40" spans="1:3" s="30" customFormat="1" ht="14" x14ac:dyDescent="0.3"/>
    <row r="41" spans="1:3" s="30" customFormat="1" ht="14" x14ac:dyDescent="0.3">
      <c r="A41" s="30" t="s">
        <v>3546</v>
      </c>
      <c r="B41" s="30" t="s">
        <v>3547</v>
      </c>
      <c r="C41" s="30" t="s">
        <v>3548</v>
      </c>
    </row>
    <row r="42" spans="1:3" s="30" customFormat="1" ht="14" x14ac:dyDescent="0.3">
      <c r="A42" s="30" t="s">
        <v>3546</v>
      </c>
      <c r="B42" s="30" t="s">
        <v>3549</v>
      </c>
      <c r="C42" s="30" t="s">
        <v>3550</v>
      </c>
    </row>
    <row r="43" spans="1:3" s="30" customFormat="1" ht="14" x14ac:dyDescent="0.3">
      <c r="A43" s="30" t="s">
        <v>3546</v>
      </c>
      <c r="B43" s="30" t="s">
        <v>3551</v>
      </c>
      <c r="C43" s="30" t="s">
        <v>3552</v>
      </c>
    </row>
    <row r="44" spans="1:3" s="30" customFormat="1" ht="14" x14ac:dyDescent="0.3"/>
    <row r="45" spans="1:3" s="30" customFormat="1" ht="14" x14ac:dyDescent="0.3">
      <c r="A45" s="30" t="s">
        <v>3553</v>
      </c>
      <c r="B45" s="30" t="s">
        <v>1118</v>
      </c>
      <c r="C45" s="30" t="s">
        <v>3554</v>
      </c>
    </row>
    <row r="46" spans="1:3" s="30" customFormat="1" ht="14" x14ac:dyDescent="0.3">
      <c r="A46" s="30" t="s">
        <v>3553</v>
      </c>
      <c r="B46" s="30" t="s">
        <v>1413</v>
      </c>
      <c r="C46" s="30" t="s">
        <v>3555</v>
      </c>
    </row>
    <row r="47" spans="1:3" s="30" customFormat="1" ht="14" x14ac:dyDescent="0.3"/>
    <row r="48" spans="1:3" s="30" customFormat="1" ht="14" x14ac:dyDescent="0.3">
      <c r="A48" s="55" t="s">
        <v>3556</v>
      </c>
      <c r="B48" s="55" t="s">
        <v>1171</v>
      </c>
      <c r="C48" s="55" t="s">
        <v>2350</v>
      </c>
    </row>
    <row r="49" spans="1:3" s="30" customFormat="1" ht="14" x14ac:dyDescent="0.3">
      <c r="A49" s="55" t="s">
        <v>3556</v>
      </c>
      <c r="B49" s="55" t="s">
        <v>1217</v>
      </c>
      <c r="C49" s="55" t="s">
        <v>2379</v>
      </c>
    </row>
    <row r="50" spans="1:3" s="30" customFormat="1" ht="14" x14ac:dyDescent="0.3">
      <c r="A50" s="55" t="s">
        <v>3556</v>
      </c>
      <c r="B50" s="55" t="s">
        <v>1143</v>
      </c>
      <c r="C50" s="55" t="s">
        <v>3557</v>
      </c>
    </row>
    <row r="51" spans="1:3" s="30" customFormat="1" ht="14" x14ac:dyDescent="0.3">
      <c r="A51" s="55" t="s">
        <v>3556</v>
      </c>
      <c r="B51" s="55" t="s">
        <v>1123</v>
      </c>
      <c r="C51" s="55" t="s">
        <v>3558</v>
      </c>
    </row>
    <row r="52" spans="1:3" s="30" customFormat="1" ht="14" x14ac:dyDescent="0.3"/>
    <row r="53" spans="1:3" s="30" customFormat="1" ht="14" x14ac:dyDescent="0.3">
      <c r="A53" s="55" t="s">
        <v>3559</v>
      </c>
      <c r="B53" s="55" t="s">
        <v>1148</v>
      </c>
      <c r="C53" s="55" t="s">
        <v>2471</v>
      </c>
    </row>
    <row r="54" spans="1:3" s="30" customFormat="1" ht="14" x14ac:dyDescent="0.3">
      <c r="A54" s="55" t="s">
        <v>3559</v>
      </c>
      <c r="B54" s="55" t="s">
        <v>1287</v>
      </c>
      <c r="C54" s="55" t="s">
        <v>2488</v>
      </c>
    </row>
    <row r="55" spans="1:3" s="30" customFormat="1" ht="14" x14ac:dyDescent="0.3">
      <c r="A55" s="55" t="s">
        <v>3559</v>
      </c>
      <c r="B55" s="55" t="s">
        <v>1270</v>
      </c>
      <c r="C55" s="55" t="s">
        <v>1963</v>
      </c>
    </row>
    <row r="56" spans="1:3" s="30" customFormat="1" ht="14" x14ac:dyDescent="0.3">
      <c r="A56" s="55" t="s">
        <v>3559</v>
      </c>
      <c r="B56" s="55" t="s">
        <v>1243</v>
      </c>
      <c r="C56" s="55" t="s">
        <v>2521</v>
      </c>
    </row>
    <row r="57" spans="1:3" s="30" customFormat="1" ht="14" x14ac:dyDescent="0.3">
      <c r="A57" s="55" t="s">
        <v>3559</v>
      </c>
      <c r="B57" s="55" t="s">
        <v>1123</v>
      </c>
      <c r="C57" s="55" t="s">
        <v>3558</v>
      </c>
    </row>
    <row r="58" spans="1:3" s="30" customFormat="1" ht="14" x14ac:dyDescent="0.3"/>
    <row r="59" spans="1:3" s="30" customFormat="1" ht="14" x14ac:dyDescent="0.3">
      <c r="A59" s="55" t="s">
        <v>3560</v>
      </c>
      <c r="B59" s="55" t="s">
        <v>1154</v>
      </c>
      <c r="C59" s="55" t="s">
        <v>2579</v>
      </c>
    </row>
    <row r="60" spans="1:3" s="30" customFormat="1" ht="14" x14ac:dyDescent="0.3">
      <c r="A60" s="55" t="s">
        <v>3560</v>
      </c>
      <c r="B60" s="55" t="s">
        <v>1223</v>
      </c>
      <c r="C60" s="55" t="s">
        <v>2596</v>
      </c>
    </row>
    <row r="61" spans="1:3" s="30" customFormat="1" ht="14" x14ac:dyDescent="0.3">
      <c r="A61" s="55" t="s">
        <v>3560</v>
      </c>
      <c r="B61" s="55" t="s">
        <v>1265</v>
      </c>
      <c r="C61" s="55" t="s">
        <v>2618</v>
      </c>
    </row>
    <row r="62" spans="1:3" s="30" customFormat="1" ht="14" x14ac:dyDescent="0.3">
      <c r="A62" s="55" t="s">
        <v>3560</v>
      </c>
      <c r="B62" s="55" t="s">
        <v>3561</v>
      </c>
      <c r="C62" s="55" t="s">
        <v>2643</v>
      </c>
    </row>
    <row r="63" spans="1:3" s="30" customFormat="1" ht="14" x14ac:dyDescent="0.3">
      <c r="A63" s="55" t="s">
        <v>3560</v>
      </c>
      <c r="B63" s="55" t="s">
        <v>3562</v>
      </c>
      <c r="C63" s="55" t="s">
        <v>2660</v>
      </c>
    </row>
    <row r="64" spans="1:3" s="30" customFormat="1" ht="14" x14ac:dyDescent="0.3">
      <c r="A64" s="55" t="s">
        <v>3560</v>
      </c>
      <c r="B64" s="55" t="s">
        <v>1204</v>
      </c>
      <c r="C64" s="55" t="s">
        <v>2677</v>
      </c>
    </row>
    <row r="65" spans="1:3" s="30" customFormat="1" ht="14" x14ac:dyDescent="0.3">
      <c r="A65" s="55" t="s">
        <v>3560</v>
      </c>
      <c r="B65" s="55" t="s">
        <v>3563</v>
      </c>
      <c r="C65" s="55" t="s">
        <v>2694</v>
      </c>
    </row>
    <row r="66" spans="1:3" s="30" customFormat="1" ht="14" x14ac:dyDescent="0.3">
      <c r="A66" s="55" t="s">
        <v>3560</v>
      </c>
      <c r="B66" s="55" t="s">
        <v>3564</v>
      </c>
      <c r="C66" s="55" t="s">
        <v>2711</v>
      </c>
    </row>
    <row r="67" spans="1:3" s="30" customFormat="1" ht="14" x14ac:dyDescent="0.3">
      <c r="A67" s="55" t="s">
        <v>3560</v>
      </c>
      <c r="B67" s="55" t="s">
        <v>3565</v>
      </c>
      <c r="C67" s="55" t="s">
        <v>2735</v>
      </c>
    </row>
    <row r="68" spans="1:3" s="30" customFormat="1" ht="14" x14ac:dyDescent="0.3">
      <c r="A68" s="55" t="s">
        <v>3560</v>
      </c>
      <c r="B68" s="55" t="s">
        <v>3566</v>
      </c>
      <c r="C68" s="55" t="s">
        <v>2752</v>
      </c>
    </row>
    <row r="69" spans="1:3" s="30" customFormat="1" ht="14" x14ac:dyDescent="0.3">
      <c r="A69" s="55" t="s">
        <v>3560</v>
      </c>
      <c r="B69" s="55" t="s">
        <v>3567</v>
      </c>
      <c r="C69" s="55" t="s">
        <v>2769</v>
      </c>
    </row>
    <row r="70" spans="1:3" s="30" customFormat="1" ht="14" x14ac:dyDescent="0.3">
      <c r="A70" s="55" t="s">
        <v>3560</v>
      </c>
      <c r="B70" s="55" t="s">
        <v>1317</v>
      </c>
      <c r="C70" s="55" t="s">
        <v>2786</v>
      </c>
    </row>
    <row r="71" spans="1:3" s="30" customFormat="1" ht="14" x14ac:dyDescent="0.3">
      <c r="A71" s="55" t="s">
        <v>3560</v>
      </c>
      <c r="B71" s="55" t="s">
        <v>1255</v>
      </c>
      <c r="C71" s="55" t="s">
        <v>2803</v>
      </c>
    </row>
    <row r="72" spans="1:3" s="30" customFormat="1" ht="14" x14ac:dyDescent="0.3">
      <c r="A72" s="55" t="s">
        <v>3560</v>
      </c>
      <c r="B72" s="55" t="s">
        <v>1246</v>
      </c>
      <c r="C72" s="55" t="s">
        <v>1987</v>
      </c>
    </row>
    <row r="73" spans="1:3" s="30" customFormat="1" ht="14" x14ac:dyDescent="0.3">
      <c r="A73" s="55" t="s">
        <v>3560</v>
      </c>
      <c r="B73" s="55" t="s">
        <v>1183</v>
      </c>
      <c r="C73" s="55" t="s">
        <v>2839</v>
      </c>
    </row>
    <row r="74" spans="1:3" s="30" customFormat="1" ht="14" x14ac:dyDescent="0.3">
      <c r="A74" s="55" t="s">
        <v>3560</v>
      </c>
      <c r="B74" s="55" t="s">
        <v>1123</v>
      </c>
      <c r="C74" s="55" t="s">
        <v>3558</v>
      </c>
    </row>
    <row r="75" spans="1:3" s="30" customFormat="1" ht="14" x14ac:dyDescent="0.3"/>
    <row r="76" spans="1:3" s="30" customFormat="1" ht="14" x14ac:dyDescent="0.3">
      <c r="A76" s="30" t="s">
        <v>3568</v>
      </c>
      <c r="B76" s="30" t="s">
        <v>3569</v>
      </c>
      <c r="C76" s="30" t="s">
        <v>3570</v>
      </c>
    </row>
    <row r="77" spans="1:3" s="30" customFormat="1" ht="14" x14ac:dyDescent="0.3">
      <c r="A77" s="30" t="s">
        <v>3568</v>
      </c>
      <c r="B77" s="30" t="s">
        <v>3571</v>
      </c>
      <c r="C77" s="30" t="s">
        <v>3572</v>
      </c>
    </row>
    <row r="78" spans="1:3" s="30" customFormat="1" ht="14" x14ac:dyDescent="0.3"/>
    <row r="79" spans="1:3" s="30" customFormat="1" ht="14" x14ac:dyDescent="0.3">
      <c r="A79" s="30" t="s">
        <v>3573</v>
      </c>
      <c r="B79" s="30" t="s">
        <v>1159</v>
      </c>
      <c r="C79" s="30" t="s">
        <v>3574</v>
      </c>
    </row>
    <row r="80" spans="1:3" s="30" customFormat="1" ht="14" x14ac:dyDescent="0.3">
      <c r="A80" s="30" t="s">
        <v>3573</v>
      </c>
      <c r="B80" s="30" t="s">
        <v>1140</v>
      </c>
      <c r="C80" s="30" t="s">
        <v>3575</v>
      </c>
    </row>
    <row r="81" spans="1:3" s="30" customFormat="1" ht="14" x14ac:dyDescent="0.3">
      <c r="A81" s="30" t="s">
        <v>3573</v>
      </c>
      <c r="B81" s="30" t="s">
        <v>1122</v>
      </c>
      <c r="C81" s="30" t="s">
        <v>3576</v>
      </c>
    </row>
    <row r="82" spans="1:3" s="30" customFormat="1" ht="14" x14ac:dyDescent="0.3">
      <c r="A82" s="30" t="s">
        <v>3573</v>
      </c>
      <c r="B82" s="30" t="s">
        <v>1429</v>
      </c>
      <c r="C82" s="30" t="s">
        <v>3545</v>
      </c>
    </row>
    <row r="83" spans="1:3" s="30" customFormat="1" ht="14" x14ac:dyDescent="0.3"/>
    <row r="84" spans="1:3" s="30" customFormat="1" ht="14" x14ac:dyDescent="0.3">
      <c r="A84" s="30" t="s">
        <v>3577</v>
      </c>
      <c r="B84" s="30" t="s">
        <v>1144</v>
      </c>
      <c r="C84" s="30" t="s">
        <v>3578</v>
      </c>
    </row>
    <row r="85" spans="1:3" s="30" customFormat="1" ht="14" x14ac:dyDescent="0.3">
      <c r="A85" s="30" t="s">
        <v>3577</v>
      </c>
      <c r="B85" s="30" t="s">
        <v>1125</v>
      </c>
      <c r="C85" s="30" t="s">
        <v>3579</v>
      </c>
    </row>
    <row r="86" spans="1:3" s="30" customFormat="1" ht="14" x14ac:dyDescent="0.3">
      <c r="A86" s="30" t="s">
        <v>3577</v>
      </c>
      <c r="B86" s="30" t="s">
        <v>1322</v>
      </c>
      <c r="C86" s="30" t="s">
        <v>3580</v>
      </c>
    </row>
    <row r="87" spans="1:3" s="30" customFormat="1" ht="14" x14ac:dyDescent="0.3"/>
    <row r="88" spans="1:3" s="30" customFormat="1" ht="14" x14ac:dyDescent="0.3">
      <c r="A88" s="30" t="s">
        <v>3581</v>
      </c>
      <c r="B88" s="30" t="s">
        <v>3582</v>
      </c>
      <c r="C88" s="30" t="s">
        <v>3583</v>
      </c>
    </row>
    <row r="89" spans="1:3" s="30" customFormat="1" ht="14" x14ac:dyDescent="0.3">
      <c r="A89" s="30" t="s">
        <v>3581</v>
      </c>
      <c r="B89" s="30" t="s">
        <v>1463</v>
      </c>
      <c r="C89" s="30" t="s">
        <v>3584</v>
      </c>
    </row>
    <row r="90" spans="1:3" s="30" customFormat="1" ht="14" x14ac:dyDescent="0.3"/>
    <row r="91" spans="1:3" s="30" customFormat="1" ht="14" x14ac:dyDescent="0.3">
      <c r="A91" s="55" t="s">
        <v>3585</v>
      </c>
      <c r="B91" s="55" t="s">
        <v>1191</v>
      </c>
      <c r="C91" s="55" t="s">
        <v>3586</v>
      </c>
    </row>
    <row r="92" spans="1:3" s="30" customFormat="1" ht="14" x14ac:dyDescent="0.3">
      <c r="A92" s="55" t="s">
        <v>3585</v>
      </c>
      <c r="B92" s="55" t="s">
        <v>3587</v>
      </c>
      <c r="C92" s="55" t="s">
        <v>3588</v>
      </c>
    </row>
    <row r="93" spans="1:3" s="30" customFormat="1" ht="14" x14ac:dyDescent="0.3">
      <c r="A93" s="55"/>
      <c r="B93" s="55"/>
      <c r="C93" s="55"/>
    </row>
    <row r="94" spans="1:3" s="30" customFormat="1" ht="14" x14ac:dyDescent="0.3">
      <c r="A94" s="30" t="s">
        <v>3589</v>
      </c>
      <c r="B94" s="55" t="s">
        <v>1238</v>
      </c>
      <c r="C94" s="55" t="s">
        <v>3590</v>
      </c>
    </row>
    <row r="95" spans="1:3" s="30" customFormat="1" ht="14" x14ac:dyDescent="0.3">
      <c r="A95" s="30" t="s">
        <v>3589</v>
      </c>
      <c r="B95" s="55" t="s">
        <v>1224</v>
      </c>
      <c r="C95" s="55" t="s">
        <v>3591</v>
      </c>
    </row>
    <row r="96" spans="1:3" s="30" customFormat="1" ht="14" x14ac:dyDescent="0.3">
      <c r="A96" s="55"/>
      <c r="B96" s="55"/>
      <c r="C96" s="55"/>
    </row>
    <row r="97" spans="1:3" s="30" customFormat="1" ht="14" x14ac:dyDescent="0.3">
      <c r="A97" s="30" t="s">
        <v>3592</v>
      </c>
      <c r="B97" s="55" t="s">
        <v>3593</v>
      </c>
      <c r="C97" s="55" t="s">
        <v>3594</v>
      </c>
    </row>
    <row r="98" spans="1:3" s="30" customFormat="1" ht="14" x14ac:dyDescent="0.3">
      <c r="A98" s="30" t="s">
        <v>3592</v>
      </c>
      <c r="B98" s="55" t="s">
        <v>1407</v>
      </c>
      <c r="C98" s="55" t="s">
        <v>3595</v>
      </c>
    </row>
    <row r="99" spans="1:3" s="30" customFormat="1" ht="14" x14ac:dyDescent="0.3">
      <c r="A99" s="30" t="s">
        <v>3592</v>
      </c>
      <c r="B99" s="55" t="s">
        <v>3596</v>
      </c>
      <c r="C99" s="55" t="s">
        <v>3597</v>
      </c>
    </row>
    <row r="100" spans="1:3" s="30" customFormat="1" ht="14" x14ac:dyDescent="0.3"/>
    <row r="101" spans="1:3" s="30" customFormat="1" ht="14" x14ac:dyDescent="0.3">
      <c r="A101" s="55" t="s">
        <v>3598</v>
      </c>
      <c r="B101" s="55" t="s">
        <v>3599</v>
      </c>
      <c r="C101" s="55" t="s">
        <v>3600</v>
      </c>
    </row>
    <row r="102" spans="1:3" s="30" customFormat="1" ht="14" x14ac:dyDescent="0.3">
      <c r="A102" s="55" t="s">
        <v>3598</v>
      </c>
      <c r="B102" s="55" t="s">
        <v>3601</v>
      </c>
      <c r="C102" s="55" t="s">
        <v>3602</v>
      </c>
    </row>
    <row r="103" spans="1:3" s="30" customFormat="1" ht="14" x14ac:dyDescent="0.3">
      <c r="A103" s="55" t="s">
        <v>3598</v>
      </c>
      <c r="B103" s="55" t="s">
        <v>3603</v>
      </c>
      <c r="C103" s="55" t="s">
        <v>3604</v>
      </c>
    </row>
    <row r="104" spans="1:3" s="30" customFormat="1" ht="14" x14ac:dyDescent="0.3">
      <c r="A104" s="55" t="s">
        <v>3598</v>
      </c>
      <c r="B104" s="55" t="s">
        <v>1465</v>
      </c>
      <c r="C104" s="55" t="s">
        <v>3605</v>
      </c>
    </row>
    <row r="105" spans="1:3" s="30" customFormat="1" ht="14" x14ac:dyDescent="0.3"/>
    <row r="106" spans="1:3" s="30" customFormat="1" ht="14" x14ac:dyDescent="0.3">
      <c r="A106" s="30" t="s">
        <v>3606</v>
      </c>
      <c r="B106" s="30" t="s">
        <v>3607</v>
      </c>
      <c r="C106" s="30" t="s">
        <v>3608</v>
      </c>
    </row>
    <row r="107" spans="1:3" s="30" customFormat="1" ht="14" x14ac:dyDescent="0.3">
      <c r="A107" s="30" t="s">
        <v>3606</v>
      </c>
      <c r="B107" s="30" t="s">
        <v>3609</v>
      </c>
      <c r="C107" s="30" t="s">
        <v>3610</v>
      </c>
    </row>
    <row r="108" spans="1:3" s="30" customFormat="1" ht="14" x14ac:dyDescent="0.3">
      <c r="A108" s="30" t="s">
        <v>3606</v>
      </c>
      <c r="B108" s="30" t="s">
        <v>1472</v>
      </c>
      <c r="C108" s="30" t="s">
        <v>3611</v>
      </c>
    </row>
    <row r="109" spans="1:3" s="30" customFormat="1" ht="14" x14ac:dyDescent="0.3"/>
    <row r="110" spans="1:3" s="30" customFormat="1" ht="14" x14ac:dyDescent="0.3">
      <c r="A110" s="55" t="s">
        <v>3612</v>
      </c>
      <c r="B110" s="55" t="s">
        <v>1166</v>
      </c>
      <c r="C110" s="55" t="s">
        <v>3613</v>
      </c>
    </row>
    <row r="111" spans="1:3" s="30" customFormat="1" ht="14" x14ac:dyDescent="0.3">
      <c r="A111" s="55" t="s">
        <v>3612</v>
      </c>
      <c r="B111" s="55" t="s">
        <v>1126</v>
      </c>
      <c r="C111" s="55" t="s">
        <v>3614</v>
      </c>
    </row>
    <row r="112" spans="1:3" s="30" customFormat="1" ht="14" x14ac:dyDescent="0.3">
      <c r="A112" s="55" t="s">
        <v>3612</v>
      </c>
      <c r="B112" s="55" t="s">
        <v>1155</v>
      </c>
      <c r="C112" s="55" t="s">
        <v>3615</v>
      </c>
    </row>
    <row r="113" spans="1:6" s="30" customFormat="1" ht="14" x14ac:dyDescent="0.3">
      <c r="A113" s="55" t="s">
        <v>3612</v>
      </c>
      <c r="B113" s="55" t="s">
        <v>1218</v>
      </c>
      <c r="C113" s="55" t="s">
        <v>3616</v>
      </c>
    </row>
    <row r="114" spans="1:6" s="30" customFormat="1" ht="14" x14ac:dyDescent="0.3">
      <c r="A114" s="55" t="s">
        <v>3612</v>
      </c>
      <c r="B114" s="55" t="s">
        <v>1161</v>
      </c>
      <c r="C114" s="55" t="s">
        <v>3617</v>
      </c>
    </row>
    <row r="115" spans="1:6" s="30" customFormat="1" ht="14" x14ac:dyDescent="0.3">
      <c r="A115" s="55" t="s">
        <v>3612</v>
      </c>
      <c r="B115" s="55" t="s">
        <v>1192</v>
      </c>
      <c r="C115" s="55" t="s">
        <v>3618</v>
      </c>
    </row>
    <row r="116" spans="1:6" s="30" customFormat="1" ht="14" x14ac:dyDescent="0.3"/>
    <row r="117" spans="1:6" s="30" customFormat="1" ht="14" x14ac:dyDescent="0.3">
      <c r="A117" s="48" t="s">
        <v>3619</v>
      </c>
      <c r="B117" s="30" t="s">
        <v>3620</v>
      </c>
      <c r="C117" s="30" t="s">
        <v>3621</v>
      </c>
    </row>
    <row r="118" spans="1:6" s="30" customFormat="1" ht="14" x14ac:dyDescent="0.3">
      <c r="A118" s="30" t="s">
        <v>3619</v>
      </c>
      <c r="B118" s="30" t="s">
        <v>1193</v>
      </c>
      <c r="C118" s="30" t="s">
        <v>3622</v>
      </c>
    </row>
    <row r="119" spans="1:6" s="30" customFormat="1" ht="14" x14ac:dyDescent="0.3">
      <c r="A119" s="30" t="s">
        <v>3619</v>
      </c>
      <c r="B119" s="30" t="s">
        <v>1195</v>
      </c>
      <c r="C119" s="30" t="s">
        <v>3623</v>
      </c>
    </row>
    <row r="120" spans="1:6" s="30" customFormat="1" ht="14" x14ac:dyDescent="0.3">
      <c r="A120" s="30" t="s">
        <v>3619</v>
      </c>
      <c r="B120" s="30" t="s">
        <v>3624</v>
      </c>
      <c r="C120" s="30" t="s">
        <v>3625</v>
      </c>
    </row>
    <row r="121" spans="1:6" s="30" customFormat="1" ht="14" x14ac:dyDescent="0.3">
      <c r="A121" s="30" t="s">
        <v>3619</v>
      </c>
      <c r="B121" s="30" t="s">
        <v>1464</v>
      </c>
      <c r="C121" s="30" t="s">
        <v>3626</v>
      </c>
    </row>
    <row r="122" spans="1:6" s="30" customFormat="1" ht="14" x14ac:dyDescent="0.3">
      <c r="A122" s="30" t="s">
        <v>3619</v>
      </c>
      <c r="B122" s="30" t="s">
        <v>3627</v>
      </c>
      <c r="C122" s="30" t="s">
        <v>3628</v>
      </c>
    </row>
    <row r="123" spans="1:6" s="30" customFormat="1" ht="14" x14ac:dyDescent="0.3">
      <c r="A123" s="30" t="s">
        <v>3619</v>
      </c>
      <c r="B123" s="30" t="s">
        <v>3629</v>
      </c>
      <c r="C123" s="30" t="s">
        <v>3630</v>
      </c>
    </row>
    <row r="124" spans="1:6" s="30" customFormat="1" ht="14" x14ac:dyDescent="0.3">
      <c r="A124" s="30" t="s">
        <v>3619</v>
      </c>
      <c r="B124" s="30" t="s">
        <v>3631</v>
      </c>
      <c r="C124" s="30" t="s">
        <v>3632</v>
      </c>
    </row>
    <row r="125" spans="1:6" s="30" customFormat="1" ht="14" x14ac:dyDescent="0.3">
      <c r="A125" s="30" t="s">
        <v>3619</v>
      </c>
      <c r="B125" s="30" t="s">
        <v>3633</v>
      </c>
      <c r="C125" s="30" t="s">
        <v>3634</v>
      </c>
    </row>
    <row r="126" spans="1:6" s="30" customFormat="1" ht="14" x14ac:dyDescent="0.3">
      <c r="A126" s="30" t="s">
        <v>3619</v>
      </c>
      <c r="B126" s="30" t="s">
        <v>1441</v>
      </c>
      <c r="C126" s="30" t="s">
        <v>3635</v>
      </c>
    </row>
    <row r="127" spans="1:6" s="30" customFormat="1" ht="14" x14ac:dyDescent="0.3">
      <c r="A127" s="48" t="s">
        <v>3619</v>
      </c>
      <c r="B127" s="30" t="s">
        <v>1465</v>
      </c>
      <c r="C127" s="30" t="s">
        <v>3605</v>
      </c>
      <c r="F127" s="56"/>
    </row>
    <row r="128" spans="1:6" s="30" customFormat="1" ht="14" x14ac:dyDescent="0.3">
      <c r="F128" s="56"/>
    </row>
    <row r="129" spans="1:6" s="30" customFormat="1" ht="14" x14ac:dyDescent="0.3">
      <c r="A129" s="30" t="s">
        <v>3636</v>
      </c>
      <c r="B129" s="30" t="s">
        <v>3637</v>
      </c>
      <c r="C129" s="30" t="s">
        <v>3638</v>
      </c>
      <c r="E129" s="57"/>
      <c r="F129" s="56"/>
    </row>
    <row r="130" spans="1:6" s="30" customFormat="1" ht="14" x14ac:dyDescent="0.3">
      <c r="A130" s="30" t="s">
        <v>3636</v>
      </c>
      <c r="B130" s="30" t="s">
        <v>3639</v>
      </c>
      <c r="C130" s="30" t="s">
        <v>3640</v>
      </c>
      <c r="F130" s="56"/>
    </row>
    <row r="131" spans="1:6" s="30" customFormat="1" ht="14" x14ac:dyDescent="0.3">
      <c r="A131" s="30" t="s">
        <v>3636</v>
      </c>
      <c r="B131" s="30" t="s">
        <v>1253</v>
      </c>
      <c r="C131" s="30" t="s">
        <v>3641</v>
      </c>
      <c r="F131" s="56"/>
    </row>
    <row r="132" spans="1:6" s="30" customFormat="1" ht="14" x14ac:dyDescent="0.3">
      <c r="A132" s="30" t="s">
        <v>3636</v>
      </c>
      <c r="B132" s="30" t="s">
        <v>3642</v>
      </c>
      <c r="C132" s="30" t="s">
        <v>3643</v>
      </c>
      <c r="F132" s="56"/>
    </row>
    <row r="133" spans="1:6" s="30" customFormat="1" ht="14" x14ac:dyDescent="0.3">
      <c r="A133" s="30" t="s">
        <v>3636</v>
      </c>
      <c r="B133" s="30" t="s">
        <v>1354</v>
      </c>
      <c r="C133" s="30" t="s">
        <v>3644</v>
      </c>
      <c r="F133" s="56"/>
    </row>
    <row r="134" spans="1:6" s="30" customFormat="1" ht="14" x14ac:dyDescent="0.3">
      <c r="A134" s="30" t="s">
        <v>3636</v>
      </c>
      <c r="B134" s="30" t="s">
        <v>1146</v>
      </c>
      <c r="C134" s="30" t="s">
        <v>3645</v>
      </c>
      <c r="F134" s="56"/>
    </row>
    <row r="135" spans="1:6" s="30" customFormat="1" ht="14" x14ac:dyDescent="0.3">
      <c r="A135" s="30" t="s">
        <v>3636</v>
      </c>
      <c r="B135" s="30" t="s">
        <v>1511</v>
      </c>
      <c r="C135" s="30" t="s">
        <v>3646</v>
      </c>
      <c r="F135" s="56"/>
    </row>
    <row r="136" spans="1:6" s="30" customFormat="1" ht="14" x14ac:dyDescent="0.3">
      <c r="A136" s="30" t="s">
        <v>3636</v>
      </c>
      <c r="B136" s="30" t="s">
        <v>1325</v>
      </c>
      <c r="C136" s="30" t="s">
        <v>3647</v>
      </c>
      <c r="F136" s="56"/>
    </row>
    <row r="137" spans="1:6" s="30" customFormat="1" ht="14" x14ac:dyDescent="0.3">
      <c r="A137" s="30" t="s">
        <v>3636</v>
      </c>
      <c r="B137" s="30" t="s">
        <v>1524</v>
      </c>
      <c r="C137" s="30" t="s">
        <v>3648</v>
      </c>
      <c r="F137" s="58"/>
    </row>
    <row r="138" spans="1:6" s="30" customFormat="1" ht="14" x14ac:dyDescent="0.3">
      <c r="A138" s="30" t="s">
        <v>3636</v>
      </c>
      <c r="B138" s="30" t="s">
        <v>3649</v>
      </c>
      <c r="C138" s="30" t="s">
        <v>3650</v>
      </c>
      <c r="F138" s="58"/>
    </row>
    <row r="139" spans="1:6" s="30" customFormat="1" ht="14" x14ac:dyDescent="0.3">
      <c r="A139" s="30" t="s">
        <v>3636</v>
      </c>
      <c r="B139" s="30" t="s">
        <v>1465</v>
      </c>
      <c r="C139" s="30" t="s">
        <v>3605</v>
      </c>
      <c r="F139" s="58"/>
    </row>
    <row r="140" spans="1:6" s="30" customFormat="1" ht="14" x14ac:dyDescent="0.3">
      <c r="A140" s="30" t="s">
        <v>3636</v>
      </c>
      <c r="B140" s="30" t="s">
        <v>1429</v>
      </c>
      <c r="C140" s="30" t="s">
        <v>3545</v>
      </c>
    </row>
    <row r="141" spans="1:6" s="30" customFormat="1" ht="14" x14ac:dyDescent="0.3"/>
    <row r="142" spans="1:6" s="30" customFormat="1" ht="14" x14ac:dyDescent="0.3">
      <c r="A142" s="48" t="s">
        <v>3651</v>
      </c>
      <c r="B142" s="30" t="s">
        <v>1147</v>
      </c>
      <c r="C142" s="30" t="s">
        <v>3652</v>
      </c>
    </row>
    <row r="143" spans="1:6" s="30" customFormat="1" ht="14" x14ac:dyDescent="0.3">
      <c r="A143" s="30" t="s">
        <v>3651</v>
      </c>
      <c r="B143" s="30" t="s">
        <v>1130</v>
      </c>
      <c r="C143" s="30" t="s">
        <v>3653</v>
      </c>
    </row>
    <row r="144" spans="1:6" s="30" customFormat="1" ht="14" x14ac:dyDescent="0.3">
      <c r="A144" s="30" t="s">
        <v>3651</v>
      </c>
      <c r="B144" s="30" t="s">
        <v>1452</v>
      </c>
      <c r="C144" s="30" t="s">
        <v>3654</v>
      </c>
      <c r="F144" s="58"/>
    </row>
    <row r="145" spans="1:3" x14ac:dyDescent="0.35">
      <c r="A145" s="48" t="s">
        <v>3651</v>
      </c>
      <c r="B145" s="30" t="s">
        <v>1429</v>
      </c>
      <c r="C145" s="30" t="s">
        <v>3545</v>
      </c>
    </row>
    <row r="146" spans="1:3" x14ac:dyDescent="0.35">
      <c r="A146" s="30"/>
      <c r="B146" s="30"/>
      <c r="C146" s="30"/>
    </row>
    <row r="147" spans="1:3" x14ac:dyDescent="0.35">
      <c r="A147" s="48" t="s">
        <v>3655</v>
      </c>
      <c r="B147" s="30" t="s">
        <v>1258</v>
      </c>
      <c r="C147" s="30" t="s">
        <v>3656</v>
      </c>
    </row>
    <row r="148" spans="1:3" x14ac:dyDescent="0.35">
      <c r="A148" s="30" t="s">
        <v>3655</v>
      </c>
      <c r="B148" s="30" t="s">
        <v>3657</v>
      </c>
      <c r="C148" s="30" t="s">
        <v>3658</v>
      </c>
    </row>
    <row r="149" spans="1:3" x14ac:dyDescent="0.35">
      <c r="A149" s="30" t="s">
        <v>3655</v>
      </c>
      <c r="B149" s="30" t="s">
        <v>3659</v>
      </c>
      <c r="C149" s="30" t="s">
        <v>3660</v>
      </c>
    </row>
    <row r="150" spans="1:3" x14ac:dyDescent="0.35">
      <c r="A150" s="30" t="s">
        <v>3655</v>
      </c>
      <c r="B150" s="30" t="s">
        <v>3661</v>
      </c>
      <c r="C150" s="30" t="s">
        <v>3662</v>
      </c>
    </row>
    <row r="151" spans="1:3" x14ac:dyDescent="0.35">
      <c r="A151" s="30" t="s">
        <v>3655</v>
      </c>
      <c r="B151" s="30" t="s">
        <v>3663</v>
      </c>
      <c r="C151" s="30" t="s">
        <v>3664</v>
      </c>
    </row>
    <row r="152" spans="1:3" x14ac:dyDescent="0.35">
      <c r="A152" s="30" t="s">
        <v>3655</v>
      </c>
      <c r="B152" s="30" t="s">
        <v>1131</v>
      </c>
      <c r="C152" s="30" t="s">
        <v>3665</v>
      </c>
    </row>
    <row r="153" spans="1:3" x14ac:dyDescent="0.35">
      <c r="A153" s="30" t="s">
        <v>3655</v>
      </c>
      <c r="B153" s="30" t="s">
        <v>3666</v>
      </c>
      <c r="C153" s="30" t="s">
        <v>3667</v>
      </c>
    </row>
    <row r="154" spans="1:3" x14ac:dyDescent="0.35">
      <c r="A154" s="30" t="s">
        <v>3655</v>
      </c>
      <c r="B154" s="30" t="s">
        <v>3668</v>
      </c>
      <c r="C154" s="30" t="s">
        <v>3669</v>
      </c>
    </row>
    <row r="155" spans="1:3" x14ac:dyDescent="0.35">
      <c r="A155" s="30" t="s">
        <v>3655</v>
      </c>
      <c r="B155" s="30" t="s">
        <v>3670</v>
      </c>
      <c r="C155" s="30" t="s">
        <v>3671</v>
      </c>
    </row>
    <row r="156" spans="1:3" x14ac:dyDescent="0.35">
      <c r="A156" s="30" t="s">
        <v>3655</v>
      </c>
      <c r="B156" s="30" t="s">
        <v>3672</v>
      </c>
      <c r="C156" s="30" t="s">
        <v>3673</v>
      </c>
    </row>
    <row r="157" spans="1:3" s="30" customFormat="1" ht="14" x14ac:dyDescent="0.3">
      <c r="A157" s="30" t="s">
        <v>3655</v>
      </c>
      <c r="B157" s="30" t="s">
        <v>1465</v>
      </c>
      <c r="C157" s="30" t="s">
        <v>3674</v>
      </c>
    </row>
    <row r="158" spans="1:3" s="30" customFormat="1" ht="18.75" customHeight="1" x14ac:dyDescent="0.3">
      <c r="A158" s="48" t="s">
        <v>3655</v>
      </c>
      <c r="B158" s="30" t="s">
        <v>1429</v>
      </c>
      <c r="C158" s="30" t="s">
        <v>3675</v>
      </c>
    </row>
    <row r="159" spans="1:3" s="30" customFormat="1" ht="14" x14ac:dyDescent="0.3"/>
    <row r="160" spans="1:3" x14ac:dyDescent="0.35">
      <c r="A160" s="30"/>
      <c r="B160" s="30"/>
      <c r="C160" s="30"/>
    </row>
    <row r="161" spans="1:6" x14ac:dyDescent="0.35">
      <c r="A161" s="48" t="s">
        <v>3676</v>
      </c>
      <c r="B161" s="30" t="s">
        <v>3677</v>
      </c>
      <c r="C161" s="30" t="s">
        <v>3678</v>
      </c>
    </row>
    <row r="162" spans="1:6" x14ac:dyDescent="0.35">
      <c r="A162" s="30" t="s">
        <v>3676</v>
      </c>
      <c r="B162" s="30" t="s">
        <v>3679</v>
      </c>
      <c r="C162" s="30" t="s">
        <v>3680</v>
      </c>
    </row>
    <row r="163" spans="1:6" x14ac:dyDescent="0.35">
      <c r="A163" s="30" t="s">
        <v>3676</v>
      </c>
      <c r="B163" s="30" t="s">
        <v>3681</v>
      </c>
      <c r="C163" s="30" t="s">
        <v>3682</v>
      </c>
    </row>
    <row r="164" spans="1:6" x14ac:dyDescent="0.35">
      <c r="A164" s="30" t="s">
        <v>3676</v>
      </c>
      <c r="B164" s="30" t="s">
        <v>3683</v>
      </c>
      <c r="C164" s="30" t="s">
        <v>3684</v>
      </c>
    </row>
    <row r="165" spans="1:6" x14ac:dyDescent="0.35">
      <c r="A165" s="30" t="s">
        <v>3676</v>
      </c>
      <c r="B165" s="30" t="s">
        <v>3685</v>
      </c>
      <c r="C165" s="30" t="s">
        <v>3686</v>
      </c>
    </row>
    <row r="166" spans="1:6" x14ac:dyDescent="0.35">
      <c r="A166" s="30" t="s">
        <v>3676</v>
      </c>
      <c r="B166" s="30" t="s">
        <v>1571</v>
      </c>
      <c r="C166" s="30" t="s">
        <v>3687</v>
      </c>
    </row>
    <row r="167" spans="1:6" x14ac:dyDescent="0.35">
      <c r="A167" s="30" t="s">
        <v>3676</v>
      </c>
      <c r="B167" s="30" t="s">
        <v>3688</v>
      </c>
      <c r="C167" s="30" t="s">
        <v>3689</v>
      </c>
    </row>
    <row r="168" spans="1:6" x14ac:dyDescent="0.35">
      <c r="A168" s="30" t="s">
        <v>3676</v>
      </c>
      <c r="B168" s="30" t="s">
        <v>3690</v>
      </c>
      <c r="C168" s="30" t="s">
        <v>3691</v>
      </c>
    </row>
    <row r="169" spans="1:6" x14ac:dyDescent="0.35">
      <c r="A169" s="30" t="s">
        <v>3676</v>
      </c>
      <c r="B169" s="30" t="s">
        <v>3692</v>
      </c>
      <c r="C169" s="30" t="s">
        <v>3693</v>
      </c>
    </row>
    <row r="170" spans="1:6" x14ac:dyDescent="0.35">
      <c r="A170" s="30" t="s">
        <v>3676</v>
      </c>
      <c r="B170" s="30" t="s">
        <v>3694</v>
      </c>
      <c r="C170" s="30" t="s">
        <v>3695</v>
      </c>
    </row>
    <row r="171" spans="1:6" s="30" customFormat="1" ht="14" x14ac:dyDescent="0.3">
      <c r="A171" s="30" t="s">
        <v>3676</v>
      </c>
      <c r="B171" s="30" t="s">
        <v>1465</v>
      </c>
      <c r="C171" s="30" t="s">
        <v>3605</v>
      </c>
      <c r="F171" s="58"/>
    </row>
    <row r="172" spans="1:6" s="30" customFormat="1" ht="14" x14ac:dyDescent="0.3">
      <c r="A172" s="48" t="s">
        <v>3676</v>
      </c>
      <c r="B172" s="30" t="s">
        <v>1429</v>
      </c>
      <c r="C172" s="30" t="s">
        <v>3675</v>
      </c>
    </row>
    <row r="173" spans="1:6" s="30" customFormat="1" ht="14" x14ac:dyDescent="0.3"/>
    <row r="174" spans="1:6" s="30" customFormat="1" ht="14" x14ac:dyDescent="0.3">
      <c r="A174" s="30" t="s">
        <v>3696</v>
      </c>
      <c r="B174" s="30" t="s">
        <v>1219</v>
      </c>
      <c r="C174" s="30" t="s">
        <v>3697</v>
      </c>
    </row>
    <row r="175" spans="1:6" s="30" customFormat="1" ht="14" x14ac:dyDescent="0.3">
      <c r="A175" s="30" t="s">
        <v>3696</v>
      </c>
      <c r="B175" s="30" t="s">
        <v>3698</v>
      </c>
      <c r="C175" s="30" t="s">
        <v>3699</v>
      </c>
    </row>
    <row r="176" spans="1:6" s="30" customFormat="1" ht="14" x14ac:dyDescent="0.3">
      <c r="A176" s="30" t="s">
        <v>3696</v>
      </c>
      <c r="B176" s="30" t="s">
        <v>3700</v>
      </c>
      <c r="C176" s="30" t="s">
        <v>3701</v>
      </c>
    </row>
    <row r="177" spans="1:3" s="30" customFormat="1" ht="14" x14ac:dyDescent="0.3">
      <c r="A177" s="30" t="s">
        <v>3696</v>
      </c>
      <c r="B177" s="30" t="s">
        <v>3702</v>
      </c>
      <c r="C177" s="30" t="s">
        <v>3703</v>
      </c>
    </row>
    <row r="178" spans="1:3" s="30" customFormat="1" ht="14" x14ac:dyDescent="0.3">
      <c r="A178" s="30" t="s">
        <v>3696</v>
      </c>
      <c r="B178" s="30" t="s">
        <v>3704</v>
      </c>
      <c r="C178" s="30" t="s">
        <v>3705</v>
      </c>
    </row>
    <row r="179" spans="1:3" s="30" customFormat="1" ht="14" x14ac:dyDescent="0.3">
      <c r="A179" s="30" t="s">
        <v>3696</v>
      </c>
      <c r="B179" s="30" t="s">
        <v>1465</v>
      </c>
      <c r="C179" s="30" t="s">
        <v>3706</v>
      </c>
    </row>
    <row r="180" spans="1:3" s="30" customFormat="1" ht="14" x14ac:dyDescent="0.3"/>
    <row r="181" spans="1:3" s="30" customFormat="1" ht="14" x14ac:dyDescent="0.3">
      <c r="A181" s="30" t="s">
        <v>3707</v>
      </c>
      <c r="B181" s="30" t="s">
        <v>1151</v>
      </c>
      <c r="C181" s="30" t="s">
        <v>3708</v>
      </c>
    </row>
    <row r="182" spans="1:3" s="30" customFormat="1" ht="14" x14ac:dyDescent="0.3">
      <c r="A182" s="30" t="s">
        <v>3707</v>
      </c>
      <c r="B182" s="30" t="s">
        <v>1133</v>
      </c>
      <c r="C182" s="30" t="s">
        <v>3709</v>
      </c>
    </row>
    <row r="183" spans="1:3" s="30" customFormat="1" ht="14" x14ac:dyDescent="0.3">
      <c r="A183" s="30" t="s">
        <v>3707</v>
      </c>
      <c r="B183" s="30" t="s">
        <v>1178</v>
      </c>
      <c r="C183" s="30" t="s">
        <v>3710</v>
      </c>
    </row>
    <row r="184" spans="1:3" s="30" customFormat="1" ht="14" x14ac:dyDescent="0.3">
      <c r="A184" s="30" t="s">
        <v>3707</v>
      </c>
      <c r="B184" s="30" t="s">
        <v>1429</v>
      </c>
      <c r="C184" s="30" t="s">
        <v>3675</v>
      </c>
    </row>
    <row r="185" spans="1:3" s="30" customFormat="1" ht="14" x14ac:dyDescent="0.3"/>
    <row r="186" spans="1:3" s="30" customFormat="1" ht="14" x14ac:dyDescent="0.3">
      <c r="A186" s="30" t="s">
        <v>3711</v>
      </c>
      <c r="B186" s="30" t="s">
        <v>3712</v>
      </c>
      <c r="C186" s="30" t="s">
        <v>3713</v>
      </c>
    </row>
    <row r="187" spans="1:3" s="30" customFormat="1" ht="14" x14ac:dyDescent="0.3">
      <c r="A187" s="30" t="s">
        <v>3711</v>
      </c>
      <c r="B187" s="30" t="s">
        <v>1518</v>
      </c>
      <c r="C187" s="30" t="s">
        <v>3714</v>
      </c>
    </row>
    <row r="188" spans="1:3" s="30" customFormat="1" ht="14" x14ac:dyDescent="0.3">
      <c r="A188" s="30" t="s">
        <v>3711</v>
      </c>
      <c r="B188" s="30" t="s">
        <v>3715</v>
      </c>
      <c r="C188" s="30" t="s">
        <v>3716</v>
      </c>
    </row>
    <row r="189" spans="1:3" s="30" customFormat="1" ht="14" x14ac:dyDescent="0.3">
      <c r="A189" s="30" t="s">
        <v>3711</v>
      </c>
      <c r="B189" s="30" t="s">
        <v>3717</v>
      </c>
      <c r="C189" s="30" t="s">
        <v>3718</v>
      </c>
    </row>
    <row r="190" spans="1:3" s="30" customFormat="1" ht="14" x14ac:dyDescent="0.3">
      <c r="A190" s="30" t="s">
        <v>3711</v>
      </c>
      <c r="B190" s="30" t="s">
        <v>3719</v>
      </c>
      <c r="C190" s="30" t="s">
        <v>3720</v>
      </c>
    </row>
    <row r="191" spans="1:3" s="30" customFormat="1" ht="14" x14ac:dyDescent="0.3">
      <c r="A191" s="30" t="s">
        <v>3711</v>
      </c>
      <c r="B191" s="30" t="s">
        <v>1134</v>
      </c>
      <c r="C191" s="30" t="s">
        <v>3721</v>
      </c>
    </row>
    <row r="192" spans="1:3" s="30" customFormat="1" ht="14" x14ac:dyDescent="0.3">
      <c r="A192" s="30" t="s">
        <v>3711</v>
      </c>
      <c r="B192" s="30" t="s">
        <v>1465</v>
      </c>
      <c r="C192" s="30" t="s">
        <v>3674</v>
      </c>
    </row>
    <row r="193" spans="1:4" s="30" customFormat="1" ht="14" x14ac:dyDescent="0.3">
      <c r="A193" s="30" t="s">
        <v>3711</v>
      </c>
      <c r="B193" s="30" t="s">
        <v>1429</v>
      </c>
      <c r="C193" s="30" t="s">
        <v>3675</v>
      </c>
    </row>
    <row r="194" spans="1:4" s="30" customFormat="1" ht="14" x14ac:dyDescent="0.3"/>
    <row r="195" spans="1:4" s="30" customFormat="1" ht="14" x14ac:dyDescent="0.3">
      <c r="A195" s="30" t="s">
        <v>3722</v>
      </c>
      <c r="B195" s="30" t="s">
        <v>1453</v>
      </c>
      <c r="C195" s="30" t="s">
        <v>3723</v>
      </c>
    </row>
    <row r="196" spans="1:4" s="30" customFormat="1" ht="14" x14ac:dyDescent="0.3">
      <c r="A196" s="30" t="s">
        <v>3722</v>
      </c>
      <c r="B196" s="30" t="s">
        <v>1433</v>
      </c>
      <c r="C196" s="30" t="s">
        <v>3724</v>
      </c>
    </row>
    <row r="197" spans="1:4" s="30" customFormat="1" ht="14" x14ac:dyDescent="0.3">
      <c r="A197" s="30" t="s">
        <v>3722</v>
      </c>
      <c r="B197" s="30" t="s">
        <v>3725</v>
      </c>
      <c r="C197" s="30" t="s">
        <v>3726</v>
      </c>
    </row>
    <row r="198" spans="1:4" s="30" customFormat="1" ht="14" x14ac:dyDescent="0.3">
      <c r="A198" s="30" t="s">
        <v>3722</v>
      </c>
      <c r="B198" s="30" t="s">
        <v>3727</v>
      </c>
      <c r="C198" s="30" t="s">
        <v>3728</v>
      </c>
    </row>
    <row r="199" spans="1:4" s="30" customFormat="1" ht="14" x14ac:dyDescent="0.3">
      <c r="A199" s="30" t="s">
        <v>3722</v>
      </c>
      <c r="B199" s="30" t="s">
        <v>3729</v>
      </c>
      <c r="C199" s="30" t="s">
        <v>3730</v>
      </c>
    </row>
    <row r="200" spans="1:4" s="30" customFormat="1" ht="14" x14ac:dyDescent="0.3">
      <c r="A200" s="30" t="s">
        <v>3722</v>
      </c>
      <c r="B200" s="30" t="s">
        <v>3731</v>
      </c>
      <c r="C200" s="30" t="s">
        <v>3732</v>
      </c>
    </row>
    <row r="201" spans="1:4" s="30" customFormat="1" ht="14" x14ac:dyDescent="0.3">
      <c r="A201" s="30" t="s">
        <v>3722</v>
      </c>
      <c r="B201" s="30" t="s">
        <v>1465</v>
      </c>
      <c r="C201" s="30" t="s">
        <v>3674</v>
      </c>
    </row>
    <row r="202" spans="1:4" s="30" customFormat="1" ht="14" x14ac:dyDescent="0.3">
      <c r="A202" s="30" t="s">
        <v>3722</v>
      </c>
      <c r="B202" s="30" t="s">
        <v>1135</v>
      </c>
      <c r="C202" s="30" t="s">
        <v>3733</v>
      </c>
    </row>
    <row r="203" spans="1:4" x14ac:dyDescent="0.35">
      <c r="A203" s="30" t="s">
        <v>3722</v>
      </c>
      <c r="B203" s="30" t="s">
        <v>1429</v>
      </c>
      <c r="C203" s="30" t="s">
        <v>3675</v>
      </c>
      <c r="D203" s="30"/>
    </row>
    <row r="204" spans="1:4" s="59" customFormat="1" x14ac:dyDescent="0.35">
      <c r="A204" s="37"/>
      <c r="B204" s="37"/>
      <c r="C204" s="37"/>
    </row>
    <row r="205" spans="1:4" x14ac:dyDescent="0.35">
      <c r="A205" s="55" t="s">
        <v>3734</v>
      </c>
      <c r="B205" s="55" t="s">
        <v>3735</v>
      </c>
      <c r="C205" s="55" t="s">
        <v>2896</v>
      </c>
    </row>
    <row r="206" spans="1:4" x14ac:dyDescent="0.35">
      <c r="A206" s="55" t="s">
        <v>3734</v>
      </c>
      <c r="B206" s="55" t="s">
        <v>3736</v>
      </c>
      <c r="C206" s="55" t="s">
        <v>2944</v>
      </c>
    </row>
    <row r="207" spans="1:4" x14ac:dyDescent="0.35">
      <c r="A207" s="55" t="s">
        <v>3734</v>
      </c>
      <c r="B207" s="55" t="s">
        <v>3737</v>
      </c>
      <c r="C207" s="55" t="s">
        <v>2920</v>
      </c>
    </row>
    <row r="208" spans="1:4" x14ac:dyDescent="0.35">
      <c r="A208" s="55" t="s">
        <v>3734</v>
      </c>
      <c r="B208" s="55" t="s">
        <v>3738</v>
      </c>
      <c r="C208" s="55" t="s">
        <v>2967</v>
      </c>
    </row>
    <row r="209" spans="1:3" x14ac:dyDescent="0.35">
      <c r="A209" s="55" t="s">
        <v>3734</v>
      </c>
      <c r="B209" s="55" t="s">
        <v>3739</v>
      </c>
      <c r="C209" s="55" t="s">
        <v>2991</v>
      </c>
    </row>
    <row r="210" spans="1:3" x14ac:dyDescent="0.35">
      <c r="A210" s="55" t="s">
        <v>3734</v>
      </c>
      <c r="B210" s="55" t="s">
        <v>1362</v>
      </c>
      <c r="C210" s="55" t="s">
        <v>3740</v>
      </c>
    </row>
    <row r="211" spans="1:3" x14ac:dyDescent="0.35">
      <c r="A211" s="55" t="s">
        <v>3734</v>
      </c>
      <c r="B211" s="55" t="s">
        <v>3741</v>
      </c>
      <c r="C211" s="55" t="s">
        <v>3742</v>
      </c>
    </row>
    <row r="212" spans="1:3" x14ac:dyDescent="0.35">
      <c r="A212" s="55" t="s">
        <v>3734</v>
      </c>
      <c r="B212" s="55" t="s">
        <v>1381</v>
      </c>
      <c r="C212" s="55" t="s">
        <v>3062</v>
      </c>
    </row>
    <row r="213" spans="1:3" x14ac:dyDescent="0.35">
      <c r="A213" s="55" t="s">
        <v>3734</v>
      </c>
      <c r="B213" s="55" t="s">
        <v>3743</v>
      </c>
      <c r="C213" s="55" t="s">
        <v>1672</v>
      </c>
    </row>
    <row r="214" spans="1:3" x14ac:dyDescent="0.35">
      <c r="A214" s="55" t="s">
        <v>3734</v>
      </c>
      <c r="B214" s="55" t="s">
        <v>3744</v>
      </c>
      <c r="C214" s="55" t="s">
        <v>3095</v>
      </c>
    </row>
    <row r="215" spans="1:3" x14ac:dyDescent="0.35">
      <c r="A215" s="55" t="s">
        <v>3734</v>
      </c>
      <c r="B215" s="55" t="s">
        <v>1353</v>
      </c>
      <c r="C215" s="55" t="s">
        <v>1674</v>
      </c>
    </row>
    <row r="216" spans="1:3" x14ac:dyDescent="0.35">
      <c r="A216" s="55" t="s">
        <v>3734</v>
      </c>
      <c r="B216" s="55" t="s">
        <v>3745</v>
      </c>
      <c r="C216" s="55" t="s">
        <v>3746</v>
      </c>
    </row>
    <row r="217" spans="1:3" x14ac:dyDescent="0.35">
      <c r="A217" s="55" t="s">
        <v>3734</v>
      </c>
      <c r="B217" s="55" t="s">
        <v>3747</v>
      </c>
      <c r="C217" s="55" t="s">
        <v>3146</v>
      </c>
    </row>
    <row r="218" spans="1:3" x14ac:dyDescent="0.35">
      <c r="A218" s="55" t="s">
        <v>3734</v>
      </c>
      <c r="B218" s="55" t="s">
        <v>1252</v>
      </c>
      <c r="C218" s="55" t="s">
        <v>3163</v>
      </c>
    </row>
    <row r="219" spans="1:3" x14ac:dyDescent="0.35">
      <c r="A219" s="55" t="s">
        <v>3734</v>
      </c>
      <c r="B219" s="55" t="s">
        <v>1678</v>
      </c>
      <c r="C219" s="55" t="s">
        <v>3180</v>
      </c>
    </row>
    <row r="220" spans="1:3" x14ac:dyDescent="0.35">
      <c r="A220" s="55" t="s">
        <v>3734</v>
      </c>
      <c r="B220" s="55" t="s">
        <v>1679</v>
      </c>
      <c r="C220" s="55" t="s">
        <v>3197</v>
      </c>
    </row>
    <row r="221" spans="1:3" x14ac:dyDescent="0.35">
      <c r="A221" s="55" t="s">
        <v>3734</v>
      </c>
      <c r="B221" s="55" t="s">
        <v>3748</v>
      </c>
      <c r="C221" s="55" t="s">
        <v>3214</v>
      </c>
    </row>
    <row r="222" spans="1:3" x14ac:dyDescent="0.35">
      <c r="A222" s="55" t="s">
        <v>3734</v>
      </c>
      <c r="B222" s="55" t="s">
        <v>3749</v>
      </c>
      <c r="C222" s="55" t="s">
        <v>3238</v>
      </c>
    </row>
    <row r="223" spans="1:3" x14ac:dyDescent="0.35">
      <c r="A223" s="55" t="s">
        <v>3734</v>
      </c>
      <c r="B223" s="55" t="s">
        <v>3750</v>
      </c>
      <c r="C223" s="55" t="s">
        <v>3263</v>
      </c>
    </row>
    <row r="224" spans="1:3" x14ac:dyDescent="0.35">
      <c r="A224" s="55" t="s">
        <v>3734</v>
      </c>
      <c r="B224" s="55" t="s">
        <v>3751</v>
      </c>
      <c r="C224" s="55" t="s">
        <v>3286</v>
      </c>
    </row>
    <row r="225" spans="1:4" x14ac:dyDescent="0.35">
      <c r="A225" s="55" t="s">
        <v>3734</v>
      </c>
      <c r="B225" s="55" t="s">
        <v>3752</v>
      </c>
      <c r="C225" s="55" t="s">
        <v>3310</v>
      </c>
    </row>
    <row r="226" spans="1:4" x14ac:dyDescent="0.35">
      <c r="A226" s="55" t="s">
        <v>3734</v>
      </c>
      <c r="B226" s="55" t="s">
        <v>3753</v>
      </c>
      <c r="C226" s="55" t="s">
        <v>3334</v>
      </c>
    </row>
    <row r="227" spans="1:4" x14ac:dyDescent="0.35">
      <c r="A227" s="55" t="s">
        <v>3734</v>
      </c>
      <c r="B227" s="55" t="s">
        <v>3754</v>
      </c>
      <c r="C227" s="55" t="s">
        <v>3356</v>
      </c>
    </row>
    <row r="228" spans="1:4" x14ac:dyDescent="0.35">
      <c r="A228" s="55" t="s">
        <v>3734</v>
      </c>
      <c r="B228" s="55" t="s">
        <v>1699</v>
      </c>
      <c r="C228" s="55" t="s">
        <v>3378</v>
      </c>
    </row>
    <row r="229" spans="1:4" x14ac:dyDescent="0.35">
      <c r="A229" s="55" t="s">
        <v>3734</v>
      </c>
      <c r="B229" s="55" t="s">
        <v>3755</v>
      </c>
      <c r="C229" s="55" t="s">
        <v>3394</v>
      </c>
    </row>
    <row r="230" spans="1:4" x14ac:dyDescent="0.35">
      <c r="A230" s="55" t="s">
        <v>3734</v>
      </c>
      <c r="B230" s="55" t="s">
        <v>1385</v>
      </c>
      <c r="C230" s="55" t="s">
        <v>3417</v>
      </c>
    </row>
    <row r="231" spans="1:4" x14ac:dyDescent="0.35">
      <c r="A231" s="55" t="s">
        <v>3734</v>
      </c>
      <c r="B231" s="55" t="s">
        <v>1334</v>
      </c>
      <c r="C231" s="55" t="s">
        <v>3439</v>
      </c>
    </row>
    <row r="232" spans="1:4" x14ac:dyDescent="0.35">
      <c r="A232" s="55" t="s">
        <v>3734</v>
      </c>
      <c r="B232" s="55" t="s">
        <v>1123</v>
      </c>
      <c r="C232" s="55" t="s">
        <v>3558</v>
      </c>
    </row>
    <row r="234" spans="1:4" s="30" customFormat="1" ht="14" x14ac:dyDescent="0.3">
      <c r="A234" s="55" t="s">
        <v>3756</v>
      </c>
      <c r="B234" s="55" t="s">
        <v>1331</v>
      </c>
      <c r="C234" s="55" t="s">
        <v>3757</v>
      </c>
    </row>
    <row r="235" spans="1:4" s="30" customFormat="1" ht="14" x14ac:dyDescent="0.3">
      <c r="A235" s="55" t="s">
        <v>3756</v>
      </c>
      <c r="B235" s="55" t="s">
        <v>3758</v>
      </c>
      <c r="C235" s="55" t="s">
        <v>3759</v>
      </c>
    </row>
    <row r="236" spans="1:4" s="30" customFormat="1" ht="14" x14ac:dyDescent="0.3">
      <c r="A236" s="55" t="s">
        <v>3756</v>
      </c>
      <c r="B236" s="55" t="s">
        <v>3760</v>
      </c>
      <c r="C236" s="55" t="s">
        <v>3761</v>
      </c>
    </row>
    <row r="237" spans="1:4" s="30" customFormat="1" ht="14" x14ac:dyDescent="0.3"/>
    <row r="238" spans="1:4" s="30" customFormat="1" ht="14" x14ac:dyDescent="0.3">
      <c r="A238" s="55" t="s">
        <v>3762</v>
      </c>
      <c r="B238" s="55" t="s">
        <v>1331</v>
      </c>
      <c r="C238" s="55" t="s">
        <v>3757</v>
      </c>
    </row>
    <row r="239" spans="1:4" s="30" customFormat="1" ht="14" x14ac:dyDescent="0.3">
      <c r="A239" s="55" t="s">
        <v>3762</v>
      </c>
      <c r="B239" s="55" t="s">
        <v>3758</v>
      </c>
      <c r="C239" s="55" t="s">
        <v>3759</v>
      </c>
    </row>
    <row r="240" spans="1:4" s="30" customFormat="1" ht="14" x14ac:dyDescent="0.3">
      <c r="A240" s="55" t="s">
        <v>3762</v>
      </c>
      <c r="B240" s="55" t="s">
        <v>3760</v>
      </c>
      <c r="C240" s="55" t="s">
        <v>3761</v>
      </c>
    </row>
    <row r="241" spans="1:4" s="30" customFormat="1" ht="14" x14ac:dyDescent="0.3"/>
    <row r="242" spans="1:4" s="30" customFormat="1" ht="14" x14ac:dyDescent="0.3"/>
    <row r="243" spans="1:4" s="30" customFormat="1" ht="14" x14ac:dyDescent="0.3">
      <c r="A243" s="55" t="s">
        <v>3763</v>
      </c>
      <c r="B243" s="55" t="s">
        <v>1331</v>
      </c>
      <c r="C243" s="55" t="s">
        <v>3757</v>
      </c>
    </row>
    <row r="244" spans="1:4" s="30" customFormat="1" ht="14" x14ac:dyDescent="0.3">
      <c r="A244" s="55" t="s">
        <v>3763</v>
      </c>
      <c r="B244" s="55" t="s">
        <v>3758</v>
      </c>
      <c r="C244" s="55" t="s">
        <v>3759</v>
      </c>
    </row>
    <row r="245" spans="1:4" s="30" customFormat="1" ht="14" x14ac:dyDescent="0.3">
      <c r="A245" s="55" t="s">
        <v>3763</v>
      </c>
      <c r="B245" s="55" t="s">
        <v>3760</v>
      </c>
      <c r="C245" s="55" t="s">
        <v>3761</v>
      </c>
    </row>
    <row r="246" spans="1:4" s="30" customFormat="1" ht="14" x14ac:dyDescent="0.3"/>
    <row r="247" spans="1:4" s="30" customFormat="1" ht="14" x14ac:dyDescent="0.3">
      <c r="A247" s="55" t="s">
        <v>3764</v>
      </c>
      <c r="B247" s="55" t="s">
        <v>1331</v>
      </c>
      <c r="C247" s="55" t="s">
        <v>3757</v>
      </c>
    </row>
    <row r="248" spans="1:4" s="30" customFormat="1" ht="14" x14ac:dyDescent="0.3">
      <c r="A248" s="55" t="s">
        <v>3764</v>
      </c>
      <c r="B248" s="55" t="s">
        <v>3758</v>
      </c>
      <c r="C248" s="55" t="s">
        <v>3759</v>
      </c>
    </row>
    <row r="249" spans="1:4" s="30" customFormat="1" ht="14" x14ac:dyDescent="0.3">
      <c r="A249" s="55" t="s">
        <v>3764</v>
      </c>
      <c r="B249" s="55" t="s">
        <v>3760</v>
      </c>
      <c r="C249" s="55" t="s">
        <v>3761</v>
      </c>
    </row>
    <row r="250" spans="1:4" x14ac:dyDescent="0.35">
      <c r="A250" s="30"/>
    </row>
    <row r="251" spans="1:4" s="30" customFormat="1" ht="14" x14ac:dyDescent="0.3">
      <c r="A251" s="55" t="s">
        <v>3765</v>
      </c>
      <c r="B251" s="55" t="s">
        <v>1331</v>
      </c>
      <c r="C251" s="55" t="s">
        <v>3757</v>
      </c>
    </row>
    <row r="252" spans="1:4" s="30" customFormat="1" ht="14" x14ac:dyDescent="0.3">
      <c r="A252" s="55" t="s">
        <v>3765</v>
      </c>
      <c r="B252" s="55" t="s">
        <v>3758</v>
      </c>
      <c r="C252" s="55" t="s">
        <v>3759</v>
      </c>
    </row>
    <row r="253" spans="1:4" s="30" customFormat="1" ht="14" x14ac:dyDescent="0.3">
      <c r="A253" s="55" t="s">
        <v>3765</v>
      </c>
      <c r="B253" s="55" t="s">
        <v>3760</v>
      </c>
      <c r="C253" s="55" t="s">
        <v>3761</v>
      </c>
    </row>
    <row r="254" spans="1:4" s="30" customFormat="1" ht="14" x14ac:dyDescent="0.3"/>
    <row r="255" spans="1:4" s="30" customFormat="1" ht="14" x14ac:dyDescent="0.3">
      <c r="A255" s="55" t="s">
        <v>3766</v>
      </c>
      <c r="B255" s="55" t="s">
        <v>1331</v>
      </c>
      <c r="C255" s="55" t="s">
        <v>3757</v>
      </c>
    </row>
    <row r="256" spans="1:4" s="30" customFormat="1" ht="14" x14ac:dyDescent="0.3">
      <c r="A256" s="55" t="s">
        <v>3766</v>
      </c>
      <c r="B256" s="55" t="s">
        <v>3758</v>
      </c>
      <c r="C256" s="55" t="s">
        <v>3759</v>
      </c>
    </row>
    <row r="257" spans="1:3" s="30" customFormat="1" ht="14" x14ac:dyDescent="0.3">
      <c r="A257" s="55" t="s">
        <v>3766</v>
      </c>
      <c r="B257" s="55" t="s">
        <v>3760</v>
      </c>
      <c r="C257" s="55" t="s">
        <v>3761</v>
      </c>
    </row>
    <row r="258" spans="1:3" s="30" customFormat="1" ht="14" x14ac:dyDescent="0.3"/>
    <row r="259" spans="1:3" s="30" customFormat="1" ht="14" x14ac:dyDescent="0.3">
      <c r="A259" s="55" t="s">
        <v>3767</v>
      </c>
      <c r="B259" s="55" t="s">
        <v>1331</v>
      </c>
      <c r="C259" s="55" t="s">
        <v>3757</v>
      </c>
    </row>
    <row r="260" spans="1:3" s="30" customFormat="1" ht="14" x14ac:dyDescent="0.3">
      <c r="A260" s="55" t="s">
        <v>3767</v>
      </c>
      <c r="B260" s="55" t="s">
        <v>3758</v>
      </c>
      <c r="C260" s="55" t="s">
        <v>3759</v>
      </c>
    </row>
    <row r="261" spans="1:3" s="30" customFormat="1" ht="14" x14ac:dyDescent="0.3">
      <c r="A261" s="55" t="s">
        <v>3767</v>
      </c>
      <c r="B261" s="55" t="s">
        <v>3760</v>
      </c>
      <c r="C261" s="55" t="s">
        <v>3761</v>
      </c>
    </row>
    <row r="262" spans="1:3" s="30" customFormat="1" ht="14" x14ac:dyDescent="0.3"/>
    <row r="263" spans="1:3" s="30" customFormat="1" ht="14" x14ac:dyDescent="0.3">
      <c r="A263" s="55" t="s">
        <v>3768</v>
      </c>
      <c r="B263" s="55" t="s">
        <v>1331</v>
      </c>
      <c r="C263" s="55" t="s">
        <v>3757</v>
      </c>
    </row>
    <row r="264" spans="1:3" s="30" customFormat="1" ht="14" x14ac:dyDescent="0.3">
      <c r="A264" s="55" t="s">
        <v>3768</v>
      </c>
      <c r="B264" s="55" t="s">
        <v>3758</v>
      </c>
      <c r="C264" s="55" t="s">
        <v>3759</v>
      </c>
    </row>
    <row r="265" spans="1:3" s="30" customFormat="1" ht="14" x14ac:dyDescent="0.3">
      <c r="A265" s="55" t="s">
        <v>3768</v>
      </c>
      <c r="B265" s="55" t="s">
        <v>3760</v>
      </c>
      <c r="C265" s="55" t="s">
        <v>3761</v>
      </c>
    </row>
    <row r="266" spans="1:3" s="30" customFormat="1" ht="14" x14ac:dyDescent="0.3"/>
    <row r="267" spans="1:3" s="30" customFormat="1" ht="14" x14ac:dyDescent="0.3">
      <c r="A267" s="55" t="s">
        <v>3769</v>
      </c>
      <c r="B267" s="55" t="s">
        <v>1331</v>
      </c>
      <c r="C267" s="55" t="s">
        <v>3757</v>
      </c>
    </row>
    <row r="268" spans="1:3" s="30" customFormat="1" ht="14" x14ac:dyDescent="0.3">
      <c r="A268" s="55" t="s">
        <v>3769</v>
      </c>
      <c r="B268" s="55" t="s">
        <v>3758</v>
      </c>
      <c r="C268" s="55" t="s">
        <v>3759</v>
      </c>
    </row>
    <row r="269" spans="1:3" s="30" customFormat="1" ht="14" x14ac:dyDescent="0.3">
      <c r="A269" s="55" t="s">
        <v>3769</v>
      </c>
      <c r="B269" s="55" t="s">
        <v>1352</v>
      </c>
      <c r="C269" s="55" t="s">
        <v>3770</v>
      </c>
    </row>
    <row r="270" spans="1:3" s="30" customFormat="1" ht="14" x14ac:dyDescent="0.3"/>
    <row r="271" spans="1:3" s="30" customFormat="1" ht="14" x14ac:dyDescent="0.3">
      <c r="A271" s="55" t="s">
        <v>3771</v>
      </c>
      <c r="B271" s="55" t="s">
        <v>1331</v>
      </c>
      <c r="C271" s="55" t="s">
        <v>3757</v>
      </c>
    </row>
    <row r="272" spans="1:3" s="30" customFormat="1" ht="14" x14ac:dyDescent="0.3">
      <c r="A272" s="55" t="s">
        <v>3771</v>
      </c>
      <c r="B272" s="55" t="s">
        <v>1352</v>
      </c>
      <c r="C272" s="55" t="s">
        <v>3770</v>
      </c>
    </row>
    <row r="273" spans="1:3" s="30" customFormat="1" ht="14" x14ac:dyDescent="0.3"/>
    <row r="274" spans="1:3" s="30" customFormat="1" ht="14" x14ac:dyDescent="0.3">
      <c r="A274" s="55" t="s">
        <v>3772</v>
      </c>
      <c r="B274" s="55" t="s">
        <v>1331</v>
      </c>
      <c r="C274" s="55" t="s">
        <v>3757</v>
      </c>
    </row>
    <row r="275" spans="1:3" s="30" customFormat="1" ht="14" x14ac:dyDescent="0.3">
      <c r="A275" s="55" t="s">
        <v>3772</v>
      </c>
      <c r="B275" s="55" t="s">
        <v>1352</v>
      </c>
      <c r="C275" s="55" t="s">
        <v>3770</v>
      </c>
    </row>
    <row r="276" spans="1:3" s="30" customFormat="1" ht="14" x14ac:dyDescent="0.3"/>
    <row r="277" spans="1:3" s="30" customFormat="1" ht="14" x14ac:dyDescent="0.3">
      <c r="A277" s="55" t="s">
        <v>3773</v>
      </c>
      <c r="B277" s="55" t="s">
        <v>3774</v>
      </c>
      <c r="C277" s="55" t="s">
        <v>3775</v>
      </c>
    </row>
    <row r="278" spans="1:3" s="30" customFormat="1" ht="14" x14ac:dyDescent="0.3">
      <c r="A278" s="55" t="s">
        <v>3773</v>
      </c>
      <c r="B278" s="55" t="s">
        <v>1331</v>
      </c>
      <c r="C278" s="55" t="s">
        <v>3757</v>
      </c>
    </row>
    <row r="279" spans="1:3" s="30" customFormat="1" ht="14" x14ac:dyDescent="0.3">
      <c r="A279" s="55" t="s">
        <v>3773</v>
      </c>
      <c r="B279" s="55" t="s">
        <v>3776</v>
      </c>
      <c r="C279" s="55" t="s">
        <v>3777</v>
      </c>
    </row>
    <row r="280" spans="1:3" s="30" customFormat="1" ht="14" x14ac:dyDescent="0.3"/>
    <row r="281" spans="1:3" s="30" customFormat="1" ht="14" x14ac:dyDescent="0.3">
      <c r="A281" s="55" t="s">
        <v>3778</v>
      </c>
      <c r="B281" s="55" t="s">
        <v>3779</v>
      </c>
      <c r="C281" s="55" t="s">
        <v>3780</v>
      </c>
    </row>
    <row r="282" spans="1:3" s="30" customFormat="1" ht="14" x14ac:dyDescent="0.3">
      <c r="A282" s="55" t="s">
        <v>3778</v>
      </c>
      <c r="B282" s="55" t="s">
        <v>3781</v>
      </c>
      <c r="C282" s="55" t="s">
        <v>3782</v>
      </c>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row r="341" spans="1:3" x14ac:dyDescent="0.35">
      <c r="A341" s="30"/>
      <c r="B341" s="30"/>
      <c r="C341" s="30"/>
    </row>
    <row r="342" spans="1:3" x14ac:dyDescent="0.35">
      <c r="A342" s="30"/>
      <c r="B342" s="30"/>
      <c r="C342" s="30"/>
    </row>
    <row r="343" spans="1:3" x14ac:dyDescent="0.35">
      <c r="A343" s="30"/>
      <c r="B343" s="30"/>
      <c r="C343" s="30"/>
    </row>
    <row r="344" spans="1:3" x14ac:dyDescent="0.35">
      <c r="A344" s="30"/>
      <c r="B344" s="30"/>
      <c r="C344" s="30"/>
    </row>
    <row r="345" spans="1:3" x14ac:dyDescent="0.35">
      <c r="A345" s="30"/>
      <c r="B345" s="30"/>
      <c r="C345" s="30"/>
    </row>
    <row r="346" spans="1:3" x14ac:dyDescent="0.35">
      <c r="A346" s="30"/>
      <c r="B346" s="30"/>
      <c r="C346" s="30"/>
    </row>
    <row r="347" spans="1:3" x14ac:dyDescent="0.35">
      <c r="A347" s="30"/>
      <c r="B347" s="30"/>
      <c r="C347" s="30"/>
    </row>
    <row r="348" spans="1:3" x14ac:dyDescent="0.35">
      <c r="A348" s="30"/>
      <c r="B348" s="30"/>
      <c r="C348" s="30"/>
    </row>
    <row r="349" spans="1:3" x14ac:dyDescent="0.35">
      <c r="A349" s="30"/>
      <c r="B349" s="30"/>
      <c r="C349" s="30"/>
    </row>
    <row r="350" spans="1:3" x14ac:dyDescent="0.35">
      <c r="A350" s="30"/>
      <c r="B350" s="30"/>
      <c r="C350" s="30"/>
    </row>
    <row r="351" spans="1:3" x14ac:dyDescent="0.35">
      <c r="A351" s="30"/>
      <c r="B351" s="30"/>
      <c r="C351" s="30"/>
    </row>
    <row r="352" spans="1:3" x14ac:dyDescent="0.35">
      <c r="A352" s="30"/>
      <c r="B352" s="30"/>
      <c r="C352" s="30"/>
    </row>
    <row r="353" spans="1:3" x14ac:dyDescent="0.35">
      <c r="A353" s="30"/>
      <c r="B353" s="30"/>
      <c r="C353" s="30"/>
    </row>
    <row r="354" spans="1:3" x14ac:dyDescent="0.35">
      <c r="A354" s="30"/>
      <c r="B354" s="30"/>
      <c r="C354" s="30"/>
    </row>
    <row r="355" spans="1:3" x14ac:dyDescent="0.35">
      <c r="A355" s="30"/>
      <c r="B355" s="30"/>
      <c r="C355" s="30"/>
    </row>
    <row r="356" spans="1:3" x14ac:dyDescent="0.35">
      <c r="A356" s="30"/>
      <c r="B356" s="30"/>
      <c r="C356" s="30"/>
    </row>
    <row r="357" spans="1:3" x14ac:dyDescent="0.35">
      <c r="A357" s="30"/>
      <c r="B357" s="30"/>
      <c r="C357" s="30"/>
    </row>
    <row r="358" spans="1:3" x14ac:dyDescent="0.35">
      <c r="A358" s="30"/>
      <c r="B358" s="30"/>
      <c r="C358" s="30"/>
    </row>
    <row r="359" spans="1:3" x14ac:dyDescent="0.35">
      <c r="A359" s="30"/>
      <c r="B359" s="30"/>
      <c r="C359" s="30"/>
    </row>
    <row r="360" spans="1:3" x14ac:dyDescent="0.35">
      <c r="A360" s="30"/>
      <c r="B360" s="30"/>
      <c r="C360" s="30"/>
    </row>
    <row r="361" spans="1:3" x14ac:dyDescent="0.35">
      <c r="B361" s="30"/>
      <c r="C361"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Lisez_moi</vt:lpstr>
      <vt:lpstr>Données_nettoyées</vt:lpstr>
      <vt:lpstr>Données_prix</vt:lpstr>
      <vt:lpstr>Analyse_prix</vt:lpstr>
      <vt:lpstr>Informations_commerçants</vt:lpstr>
      <vt:lpstr>Approvisionnement </vt:lpstr>
      <vt:lpstr>Comparaisons_Prix</vt:lpstr>
      <vt:lpstr>disponibilité</vt:lpstr>
      <vt:lpstr>Fluctuations_prix</vt:lpstr>
      <vt:lpstr>Informations_additionnelles</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cp:lastModifiedBy>
  <cp:revision/>
  <dcterms:created xsi:type="dcterms:W3CDTF">2022-12-08T15:30:53Z</dcterms:created>
  <dcterms:modified xsi:type="dcterms:W3CDTF">2023-02-24T13:48:25Z</dcterms:modified>
  <cp:category/>
  <cp:contentStatus/>
</cp:coreProperties>
</file>