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24226"/>
  <mc:AlternateContent xmlns:mc="http://schemas.openxmlformats.org/markup-compatibility/2006">
    <mc:Choice Requires="x15">
      <x15ac:absPath xmlns:x15ac="http://schemas.microsoft.com/office/spreadsheetml/2010/11/ac" url="C:\Users\ThinkPad\OneDrive - ACTED\Bureau\somaila\ZONGO-REACH\2023\Juin\Suivi_marchés\Analyse_avril\Publiée\"/>
    </mc:Choice>
  </mc:AlternateContent>
  <xr:revisionPtr revIDLastSave="0" documentId="13_ncr:1_{0C0AC337-170D-479A-82E9-4B35269F82EB}" xr6:coauthVersionLast="47" xr6:coauthVersionMax="47" xr10:uidLastSave="{00000000-0000-0000-0000-000000000000}"/>
  <bookViews>
    <workbookView xWindow="28680" yWindow="-120" windowWidth="29040" windowHeight="15720" tabRatio="598" firstSheet="1" activeTab="3" xr2:uid="{00000000-000D-0000-FFFF-FFFF00000000}"/>
  </bookViews>
  <sheets>
    <sheet name="Lisez_moi" sheetId="4" r:id="rId1"/>
    <sheet name="Données_nettoyées" sheetId="2" r:id="rId2"/>
    <sheet name="Données_prix" sheetId="11" r:id="rId3"/>
    <sheet name="Analyse_prix" sheetId="17" r:id="rId4"/>
    <sheet name="Comparaisons_Prix" sheetId="24" r:id="rId5"/>
    <sheet name="Fluctuations_prix" sheetId="19" r:id="rId6"/>
    <sheet name="Approvisionnement " sheetId="23" r:id="rId7"/>
    <sheet name="disponibilité" sheetId="8" r:id="rId8"/>
    <sheet name="Informations_commerçants" sheetId="5" r:id="rId9"/>
    <sheet name="Informations_additionnelles" sheetId="20" r:id="rId10"/>
    <sheet name="Questionnaire" sheetId="21" r:id="rId11"/>
    <sheet name="Choix" sheetId="22" r:id="rId12"/>
  </sheets>
  <definedNames>
    <definedName name="_xlnm._FilterDatabase" localSheetId="1" hidden="1">Données_nettoyées!$A$1:$AOD$150</definedName>
    <definedName name="_xlnm._FilterDatabase" localSheetId="2" hidden="1">Données_prix!$A$1:$AOD$165</definedName>
  </definedNames>
  <calcPr calcId="191028"/>
  <pivotCaches>
    <pivotCache cacheId="2"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24" l="1"/>
  <c r="P20" i="24"/>
  <c r="P19" i="24"/>
  <c r="P18" i="24" a="1"/>
  <c r="P18" i="24"/>
  <c r="P17" i="24" a="1"/>
  <c r="P17" i="24" s="1"/>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H47" i="17"/>
  <c r="H37" i="17"/>
  <c r="H27" i="17"/>
  <c r="AE46" i="17"/>
  <c r="D86" i="24"/>
  <c r="E86" i="24"/>
  <c r="F86" i="24"/>
  <c r="G86" i="24"/>
  <c r="H86" i="24"/>
  <c r="I86" i="24"/>
  <c r="J86" i="24"/>
  <c r="K86" i="24"/>
  <c r="L86" i="24"/>
  <c r="M86" i="24"/>
  <c r="N86" i="24"/>
  <c r="O86" i="24"/>
  <c r="P86" i="24"/>
  <c r="Q86" i="24"/>
  <c r="R86" i="24"/>
  <c r="X86" i="24"/>
  <c r="Y86" i="24"/>
  <c r="AB86" i="24"/>
  <c r="AC86" i="24"/>
  <c r="AD86" i="24"/>
  <c r="AE86" i="24"/>
  <c r="AF86" i="24"/>
  <c r="AG86" i="24"/>
  <c r="AH86" i="24"/>
  <c r="AI86" i="24"/>
  <c r="AL86" i="24"/>
  <c r="AM86" i="24"/>
  <c r="AN86" i="24"/>
  <c r="AO86" i="24"/>
  <c r="AP86" i="24"/>
  <c r="AQ86" i="24"/>
  <c r="AR86" i="24"/>
  <c r="AT86" i="24"/>
  <c r="AU86" i="24"/>
  <c r="AW86" i="24"/>
  <c r="AY86" i="24"/>
  <c r="AZ86" i="24"/>
  <c r="BA86" i="24"/>
  <c r="BC86" i="24"/>
  <c r="BD86" i="24"/>
  <c r="BE86" i="24"/>
  <c r="BF86" i="24"/>
  <c r="C86" i="24"/>
  <c r="F84" i="24"/>
  <c r="F85" i="24" s="1"/>
  <c r="I84" i="24"/>
  <c r="I85" i="24" s="1"/>
  <c r="L84" i="24"/>
  <c r="L85" i="24" s="1"/>
  <c r="AG84" i="24"/>
  <c r="AG85" i="24" s="1"/>
  <c r="AJ84" i="24"/>
  <c r="AJ85" i="24" s="1"/>
  <c r="AP84" i="24"/>
  <c r="AP85" i="24" s="1"/>
  <c r="C84" i="24"/>
  <c r="C85" i="24" s="1"/>
  <c r="D67" i="24"/>
  <c r="E67" i="24"/>
  <c r="F67" i="24"/>
  <c r="G67" i="24"/>
  <c r="H67" i="24"/>
  <c r="I67" i="24"/>
  <c r="J67" i="24"/>
  <c r="K67" i="24"/>
  <c r="L67" i="24"/>
  <c r="M67" i="24"/>
  <c r="O67" i="24"/>
  <c r="P67" i="24"/>
  <c r="Q67" i="24"/>
  <c r="R67" i="24"/>
  <c r="S67" i="24"/>
  <c r="T67" i="24"/>
  <c r="U67" i="24"/>
  <c r="V67" i="24"/>
  <c r="W67" i="24"/>
  <c r="X67" i="24"/>
  <c r="Y67" i="24"/>
  <c r="Z67" i="24"/>
  <c r="AA67" i="24"/>
  <c r="AB67" i="24"/>
  <c r="AC67" i="24"/>
  <c r="AD67" i="24"/>
  <c r="AE67" i="24"/>
  <c r="C67" i="24"/>
  <c r="D52" i="24"/>
  <c r="E52" i="24"/>
  <c r="F52" i="24"/>
  <c r="G52" i="24"/>
  <c r="H52" i="24"/>
  <c r="I52" i="24"/>
  <c r="J52" i="24"/>
  <c r="K52" i="24"/>
  <c r="O52" i="24"/>
  <c r="P52" i="24"/>
  <c r="Q52" i="24"/>
  <c r="R52" i="24"/>
  <c r="S52" i="24"/>
  <c r="T52" i="24"/>
  <c r="U52" i="24"/>
  <c r="V52" i="24"/>
  <c r="W52" i="24"/>
  <c r="X52" i="24"/>
  <c r="Y52" i="24"/>
  <c r="Z52" i="24"/>
  <c r="AA52" i="24"/>
  <c r="AB52" i="24"/>
  <c r="AC52" i="24"/>
  <c r="AD52" i="24"/>
  <c r="C52" i="24"/>
  <c r="D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C36" i="24"/>
  <c r="H21" i="24"/>
  <c r="M21" i="24"/>
  <c r="O21" i="24"/>
  <c r="AC21" i="24"/>
  <c r="AD21" i="24"/>
  <c r="AE21" i="24"/>
  <c r="BD83" i="17"/>
  <c r="AZ83" i="17"/>
  <c r="AS83" i="17"/>
  <c r="AG83" i="17"/>
  <c r="AE83" i="17"/>
  <c r="AB83" i="17"/>
  <c r="C83" i="17"/>
  <c r="AA43" i="17" a="1"/>
  <c r="AA43" i="17" s="1"/>
  <c r="AN79" i="17" a="1"/>
  <c r="AN79" i="17" s="1"/>
  <c r="AO79" i="17" a="1"/>
  <c r="AO79" i="17" s="1"/>
  <c r="AM79" i="17" a="1"/>
  <c r="AM79" i="17" s="1"/>
  <c r="AL79" i="17" a="1"/>
  <c r="AL79" i="17" s="1"/>
  <c r="AI79" i="17" a="1"/>
  <c r="AI79" i="17" s="1"/>
  <c r="AA79" i="17" a="1"/>
  <c r="AA79" i="17" s="1"/>
  <c r="X79" i="17" a="1"/>
  <c r="X79" i="17" s="1"/>
  <c r="S79" i="17" a="1"/>
  <c r="S79" i="17" s="1"/>
  <c r="K79" i="17" a="1"/>
  <c r="K79" i="17" s="1"/>
  <c r="AE63" i="17"/>
  <c r="AE62" i="17" a="1"/>
  <c r="AE62" i="17" s="1"/>
  <c r="AE61" i="17" a="1"/>
  <c r="AE61" i="17" s="1"/>
  <c r="AE60" i="17" a="1"/>
  <c r="AE60" i="17" s="1"/>
  <c r="AD63" i="17"/>
  <c r="AD62" i="17" a="1"/>
  <c r="AD62" i="17" s="1"/>
  <c r="AD61" i="17" a="1"/>
  <c r="AD61" i="17" s="1"/>
  <c r="AD60" i="17" a="1"/>
  <c r="AD60" i="17" s="1"/>
  <c r="AC63" i="17"/>
  <c r="AC62" i="17" a="1"/>
  <c r="AC62" i="17" s="1"/>
  <c r="AC61" i="17" a="1"/>
  <c r="AC61" i="17" s="1"/>
  <c r="AC60" i="17" a="1"/>
  <c r="AC60" i="17" s="1"/>
  <c r="AB63" i="17"/>
  <c r="AB62" i="17" a="1"/>
  <c r="AB62" i="17" s="1"/>
  <c r="AB61" i="17" a="1"/>
  <c r="AB61" i="17" s="1"/>
  <c r="AB60" i="17" a="1"/>
  <c r="AB60" i="17" s="1"/>
  <c r="Z63" i="17"/>
  <c r="Z62" i="17" a="1"/>
  <c r="Z62" i="17" s="1"/>
  <c r="Z61" i="17" a="1"/>
  <c r="Z61" i="17" s="1"/>
  <c r="Z60" i="17" a="1"/>
  <c r="Z60" i="17" s="1"/>
  <c r="Y63" i="17"/>
  <c r="Y62" i="17" a="1"/>
  <c r="Y62" i="17" s="1"/>
  <c r="Y61" i="17" a="1"/>
  <c r="Y61" i="17" s="1"/>
  <c r="Y60" i="17" a="1"/>
  <c r="Y60" i="17" s="1"/>
  <c r="X63" i="17"/>
  <c r="X62" i="17" a="1"/>
  <c r="X62" i="17" s="1"/>
  <c r="X61" i="17" a="1"/>
  <c r="X61" i="17" s="1"/>
  <c r="X60" i="17" a="1"/>
  <c r="X60" i="17" s="1"/>
  <c r="W63" i="17"/>
  <c r="W62" i="17" a="1"/>
  <c r="W62" i="17" s="1"/>
  <c r="W61" i="17" a="1"/>
  <c r="W61" i="17" s="1"/>
  <c r="W60" i="17" a="1"/>
  <c r="W60" i="17" s="1"/>
  <c r="V63" i="17"/>
  <c r="V62" i="17" a="1"/>
  <c r="V62" i="17" s="1"/>
  <c r="V61" i="17" a="1"/>
  <c r="V61" i="17" s="1"/>
  <c r="V60" i="17" a="1"/>
  <c r="V60" i="17" s="1"/>
  <c r="T63" i="17"/>
  <c r="T62" i="17" a="1"/>
  <c r="T62" i="17" s="1"/>
  <c r="T61" i="17" a="1"/>
  <c r="T61" i="17" s="1"/>
  <c r="T60" i="17" a="1"/>
  <c r="T60" i="17" s="1"/>
  <c r="S63" i="17"/>
  <c r="S62" i="17" a="1"/>
  <c r="S62" i="17" s="1"/>
  <c r="S61" i="17" a="1"/>
  <c r="S61" i="17" s="1"/>
  <c r="S60" i="17" a="1"/>
  <c r="S60" i="17" s="1"/>
  <c r="R63" i="17"/>
  <c r="R62" i="17" a="1"/>
  <c r="R62" i="17" s="1"/>
  <c r="R61" i="17" a="1"/>
  <c r="R61" i="17" s="1"/>
  <c r="R60" i="17" a="1"/>
  <c r="R60" i="17" s="1"/>
  <c r="Q63" i="17"/>
  <c r="Q62" i="17" a="1"/>
  <c r="Q62" i="17" s="1"/>
  <c r="Q61" i="17" a="1"/>
  <c r="Q61" i="17" s="1"/>
  <c r="Q60" i="17" a="1"/>
  <c r="Q60" i="17" s="1"/>
  <c r="P63" i="17"/>
  <c r="P62" i="17" a="1"/>
  <c r="P62" i="17" s="1"/>
  <c r="P61" i="17" a="1"/>
  <c r="P61" i="17" s="1"/>
  <c r="P60" i="17" a="1"/>
  <c r="P60" i="17" s="1"/>
  <c r="O63" i="17"/>
  <c r="O62" i="17" a="1"/>
  <c r="O62" i="17" s="1"/>
  <c r="O61" i="17" a="1"/>
  <c r="O61" i="17" s="1"/>
  <c r="O60" i="17" a="1"/>
  <c r="O60" i="17" s="1"/>
  <c r="M63" i="17"/>
  <c r="M62" i="17" a="1"/>
  <c r="M62" i="17" s="1"/>
  <c r="M61" i="17" a="1"/>
  <c r="M61" i="17" s="1"/>
  <c r="M60" i="17" a="1"/>
  <c r="M60" i="17" s="1"/>
  <c r="K60" i="17" a="1"/>
  <c r="K60" i="17" s="1"/>
  <c r="L63" i="17"/>
  <c r="L62" i="17" a="1"/>
  <c r="L62" i="17" s="1"/>
  <c r="L61" i="17" a="1"/>
  <c r="L61" i="17" s="1"/>
  <c r="L60" i="17" a="1"/>
  <c r="L60" i="17" s="1"/>
  <c r="K63" i="17"/>
  <c r="K62" i="17" a="1"/>
  <c r="K62" i="17" s="1"/>
  <c r="K61" i="17" a="1"/>
  <c r="K61" i="17" s="1"/>
  <c r="J63" i="17"/>
  <c r="J62" i="17" a="1"/>
  <c r="J62" i="17" s="1"/>
  <c r="J61" i="17" a="1"/>
  <c r="J61" i="17" s="1"/>
  <c r="J60" i="17" a="1"/>
  <c r="J60" i="17" s="1"/>
  <c r="I63" i="17"/>
  <c r="I62" i="17" a="1"/>
  <c r="I62" i="17" s="1"/>
  <c r="I61" i="17" a="1"/>
  <c r="I61" i="17" s="1"/>
  <c r="I60" i="17" a="1"/>
  <c r="I60" i="17" s="1"/>
  <c r="H63" i="17"/>
  <c r="H62" i="17" a="1"/>
  <c r="H62" i="17" s="1"/>
  <c r="H61" i="17" a="1"/>
  <c r="H61" i="17" s="1"/>
  <c r="H60" i="17" a="1"/>
  <c r="H60" i="17" s="1"/>
  <c r="G63" i="17"/>
  <c r="G62" i="17" a="1"/>
  <c r="G62" i="17" s="1"/>
  <c r="G61" i="17" a="1"/>
  <c r="G61" i="17" s="1"/>
  <c r="G60" i="17" a="1"/>
  <c r="G60" i="17" s="1"/>
  <c r="F63" i="17"/>
  <c r="F62" i="17" a="1"/>
  <c r="F62" i="17" s="1"/>
  <c r="F61" i="17" a="1"/>
  <c r="F61" i="17" s="1"/>
  <c r="F60" i="17" a="1"/>
  <c r="F60" i="17" s="1"/>
  <c r="C63" i="17"/>
  <c r="C62" i="17" a="1"/>
  <c r="C62" i="17" s="1"/>
  <c r="C61" i="17" a="1"/>
  <c r="C61" i="17" s="1"/>
  <c r="D63" i="17"/>
  <c r="D62" i="17" a="1"/>
  <c r="D62" i="17" s="1"/>
  <c r="D61" i="17" a="1"/>
  <c r="D61" i="17" s="1"/>
  <c r="D60" i="17" a="1"/>
  <c r="D60" i="17" s="1"/>
  <c r="C60" i="17" a="1"/>
  <c r="C60" i="17" s="1"/>
  <c r="C71" i="17" l="1"/>
  <c r="H79" i="17" a="1"/>
  <c r="H79" i="17" s="1"/>
  <c r="E79" i="17" a="1"/>
  <c r="E79" i="17" s="1"/>
  <c r="P52" i="17" a="1"/>
  <c r="P52" i="17" s="1"/>
  <c r="E43" i="17" a="1"/>
  <c r="E43" i="17" s="1"/>
  <c r="AT79" i="17" a="1"/>
  <c r="AT79" i="17" s="1"/>
  <c r="AR79" i="17" a="1"/>
  <c r="AR79" i="17" s="1"/>
  <c r="Q79" i="17" a="1"/>
  <c r="Q79" i="17" s="1"/>
  <c r="P79" i="17" a="1"/>
  <c r="P79" i="17" s="1"/>
  <c r="N79" i="17" a="1"/>
  <c r="N79" i="17" s="1"/>
  <c r="AK82" i="24" a="1"/>
  <c r="AK82" i="24" s="1"/>
  <c r="AK84" i="24" s="1"/>
  <c r="AK85" i="24" s="1"/>
  <c r="BF82" i="24" a="1"/>
  <c r="BF82" i="24" s="1"/>
  <c r="BF84" i="24" s="1"/>
  <c r="BF85" i="24" s="1"/>
  <c r="BE82" i="24" a="1"/>
  <c r="BE82" i="24" s="1"/>
  <c r="BE84" i="24" s="1"/>
  <c r="BE85" i="24" s="1"/>
  <c r="BD82" i="24" a="1"/>
  <c r="BD82" i="24" s="1"/>
  <c r="BD84" i="24" s="1"/>
  <c r="BD85" i="24" s="1"/>
  <c r="BC82" i="24" a="1"/>
  <c r="BC82" i="24" s="1"/>
  <c r="BC84" i="24" s="1"/>
  <c r="BC85" i="24" s="1"/>
  <c r="BA82" i="24" a="1"/>
  <c r="BA82" i="24" s="1"/>
  <c r="BA84" i="24" s="1"/>
  <c r="BA85" i="24" s="1"/>
  <c r="AZ82" i="24" a="1"/>
  <c r="AZ82" i="24" s="1"/>
  <c r="AZ84" i="24" s="1"/>
  <c r="AZ85" i="24" s="1"/>
  <c r="AY82" i="24" a="1"/>
  <c r="AY82" i="24" s="1"/>
  <c r="AY84" i="24" s="1"/>
  <c r="AY85" i="24" s="1"/>
  <c r="AW82" i="24" a="1"/>
  <c r="AW82" i="24" s="1"/>
  <c r="AW84" i="24" s="1"/>
  <c r="AW85" i="24" s="1"/>
  <c r="AU82" i="24" a="1"/>
  <c r="AU82" i="24" s="1"/>
  <c r="AU84" i="24" s="1"/>
  <c r="AU85" i="24" s="1"/>
  <c r="AQ82" i="24" a="1"/>
  <c r="AQ82" i="24" s="1"/>
  <c r="AQ84" i="24" s="1"/>
  <c r="AQ85" i="24" s="1"/>
  <c r="AH82" i="24" a="1"/>
  <c r="AH82" i="24" s="1"/>
  <c r="AH84" i="24" s="1"/>
  <c r="AH85" i="24" s="1"/>
  <c r="AF82" i="24" a="1"/>
  <c r="AF82" i="24" s="1"/>
  <c r="AF84" i="24" s="1"/>
  <c r="AF85" i="24" s="1"/>
  <c r="AE82" i="24" a="1"/>
  <c r="AE82" i="24" s="1"/>
  <c r="AE84" i="24" s="1"/>
  <c r="AE85" i="24" s="1"/>
  <c r="AD82" i="24" a="1"/>
  <c r="AD82" i="24" s="1"/>
  <c r="AD84" i="24" s="1"/>
  <c r="AD85" i="24" s="1"/>
  <c r="AC82" i="24" a="1"/>
  <c r="AC82" i="24" s="1"/>
  <c r="AC84" i="24" s="1"/>
  <c r="AC85" i="24" s="1"/>
  <c r="AB82" i="24" a="1"/>
  <c r="AB82" i="24" s="1"/>
  <c r="AB84" i="24" s="1"/>
  <c r="AB85" i="24" s="1"/>
  <c r="Z82" i="24" a="1"/>
  <c r="Z82" i="24" s="1"/>
  <c r="Y82" i="24" a="1"/>
  <c r="Y82" i="24" s="1"/>
  <c r="Y84" i="24" s="1"/>
  <c r="Y85" i="24" s="1"/>
  <c r="R82" i="24" a="1"/>
  <c r="R82" i="24" s="1"/>
  <c r="R84" i="24" s="1"/>
  <c r="R85" i="24" s="1"/>
  <c r="O82" i="24" a="1"/>
  <c r="O82" i="24" s="1"/>
  <c r="O84" i="24" s="1"/>
  <c r="O85" i="24" s="1"/>
  <c r="M82" i="24" a="1"/>
  <c r="M82" i="24" s="1"/>
  <c r="M84" i="24" s="1"/>
  <c r="M85" i="24" s="1"/>
  <c r="J82" i="24" a="1"/>
  <c r="J82" i="24" s="1"/>
  <c r="J84" i="24" s="1"/>
  <c r="J85" i="24" s="1"/>
  <c r="G82" i="24" a="1"/>
  <c r="G82" i="24" s="1"/>
  <c r="G84" i="24" s="1"/>
  <c r="G85" i="24" s="1"/>
  <c r="D82" i="24" a="1"/>
  <c r="D82" i="24" s="1"/>
  <c r="D84" i="24" s="1"/>
  <c r="D85" i="24" s="1"/>
  <c r="AE63" i="24" a="1"/>
  <c r="AE63" i="24" s="1"/>
  <c r="AE65" i="24" s="1"/>
  <c r="AE66" i="24" s="1"/>
  <c r="AD63" i="24" a="1"/>
  <c r="AD63" i="24" s="1"/>
  <c r="AD65" i="24" s="1"/>
  <c r="AD66" i="24" s="1"/>
  <c r="AC63" i="24" a="1"/>
  <c r="AC63" i="24" s="1"/>
  <c r="AC65" i="24" s="1"/>
  <c r="AC66" i="24" s="1"/>
  <c r="AB63" i="24" a="1"/>
  <c r="AB63" i="24" s="1"/>
  <c r="AB65" i="24" s="1"/>
  <c r="AB66" i="24" s="1"/>
  <c r="Z63" i="24" a="1"/>
  <c r="Z63" i="24" s="1"/>
  <c r="Z65" i="24" s="1"/>
  <c r="Z66" i="24" s="1"/>
  <c r="Y63" i="24" a="1"/>
  <c r="Y63" i="24" s="1"/>
  <c r="Y65" i="24" s="1"/>
  <c r="Y66" i="24" s="1"/>
  <c r="X63" i="24" a="1"/>
  <c r="X63" i="24" s="1"/>
  <c r="X65" i="24" s="1"/>
  <c r="X66" i="24" s="1"/>
  <c r="W63" i="24" a="1"/>
  <c r="W63" i="24" s="1"/>
  <c r="W65" i="24" s="1"/>
  <c r="W66" i="24" s="1"/>
  <c r="V63" i="24" a="1"/>
  <c r="V63" i="24" s="1"/>
  <c r="V65" i="24" s="1"/>
  <c r="V66" i="24" s="1"/>
  <c r="U63" i="24" a="1"/>
  <c r="U63" i="24" s="1"/>
  <c r="U65" i="24" s="1"/>
  <c r="U66" i="24" s="1"/>
  <c r="T63" i="24" a="1"/>
  <c r="T63" i="24" s="1"/>
  <c r="T65" i="24" s="1"/>
  <c r="T66" i="24" s="1"/>
  <c r="S63" i="24" a="1"/>
  <c r="S63" i="24" s="1"/>
  <c r="S65" i="24" s="1"/>
  <c r="S66" i="24" s="1"/>
  <c r="R63" i="24" a="1"/>
  <c r="R63" i="24" s="1"/>
  <c r="R65" i="24" s="1"/>
  <c r="R66" i="24" s="1"/>
  <c r="Q63" i="24" a="1"/>
  <c r="Q63" i="24" s="1"/>
  <c r="Q65" i="24" s="1"/>
  <c r="Q66" i="24" s="1"/>
  <c r="P63" i="24" a="1"/>
  <c r="P63" i="24" s="1"/>
  <c r="P65" i="24" s="1"/>
  <c r="P66" i="24" s="1"/>
  <c r="O63" i="24" a="1"/>
  <c r="O63" i="24" s="1"/>
  <c r="O65" i="24" s="1"/>
  <c r="O66" i="24" s="1"/>
  <c r="M63" i="24" a="1"/>
  <c r="M63" i="24" s="1"/>
  <c r="M65" i="24" s="1"/>
  <c r="M66" i="24" s="1"/>
  <c r="L63" i="24" a="1"/>
  <c r="L63" i="24" s="1"/>
  <c r="L65" i="24" s="1"/>
  <c r="L66" i="24" s="1"/>
  <c r="K63" i="24" a="1"/>
  <c r="K63" i="24" s="1"/>
  <c r="K65" i="24" s="1"/>
  <c r="K66" i="24" s="1"/>
  <c r="J63" i="24" a="1"/>
  <c r="J63" i="24" s="1"/>
  <c r="J65" i="24" s="1"/>
  <c r="J66" i="24" s="1"/>
  <c r="I63" i="24" a="1"/>
  <c r="I63" i="24" s="1"/>
  <c r="I65" i="24" s="1"/>
  <c r="I66" i="24" s="1"/>
  <c r="H63" i="24" a="1"/>
  <c r="H63" i="24" s="1"/>
  <c r="H65" i="24" s="1"/>
  <c r="H66" i="24" s="1"/>
  <c r="G63" i="24" a="1"/>
  <c r="G63" i="24" s="1"/>
  <c r="G65" i="24" s="1"/>
  <c r="G66" i="24" s="1"/>
  <c r="F63" i="24" a="1"/>
  <c r="F63" i="24" s="1"/>
  <c r="F65" i="24" s="1"/>
  <c r="F66" i="24" s="1"/>
  <c r="D63" i="24" a="1"/>
  <c r="D63" i="24" s="1"/>
  <c r="D65" i="24" s="1"/>
  <c r="D66" i="24" s="1"/>
  <c r="C63" i="24" a="1"/>
  <c r="C63" i="24" s="1"/>
  <c r="C65" i="24" s="1"/>
  <c r="C66" i="24" s="1"/>
  <c r="AE48" i="24" a="1"/>
  <c r="AE48" i="24" s="1"/>
  <c r="AD48" i="24" a="1"/>
  <c r="AD48" i="24" s="1"/>
  <c r="AD50" i="24" s="1"/>
  <c r="AD51" i="24" s="1"/>
  <c r="AC48" i="24" a="1"/>
  <c r="AC48" i="24" s="1"/>
  <c r="AC50" i="24" s="1"/>
  <c r="AC51" i="24" s="1"/>
  <c r="AB48" i="24" a="1"/>
  <c r="AB48" i="24" s="1"/>
  <c r="AB50" i="24" s="1"/>
  <c r="AB51" i="24" s="1"/>
  <c r="AA48" i="24" a="1"/>
  <c r="AA48" i="24" s="1"/>
  <c r="AA50" i="24" s="1"/>
  <c r="AA51" i="24" s="1"/>
  <c r="Z48" i="24" a="1"/>
  <c r="Z48" i="24" s="1"/>
  <c r="Z50" i="24" s="1"/>
  <c r="Z51" i="24" s="1"/>
  <c r="Y48" i="24" a="1"/>
  <c r="Y48" i="24" s="1"/>
  <c r="Y50" i="24" s="1"/>
  <c r="Y51" i="24" s="1"/>
  <c r="X48" i="24" a="1"/>
  <c r="X48" i="24" s="1"/>
  <c r="X50" i="24" s="1"/>
  <c r="X51" i="24" s="1"/>
  <c r="W48" i="24" a="1"/>
  <c r="W48" i="24" s="1"/>
  <c r="W50" i="24" s="1"/>
  <c r="W51" i="24" s="1"/>
  <c r="V48" i="24" a="1"/>
  <c r="V48" i="24" s="1"/>
  <c r="V50" i="24" s="1"/>
  <c r="V51" i="24" s="1"/>
  <c r="U48" i="24" a="1"/>
  <c r="U48" i="24" s="1"/>
  <c r="U50" i="24" s="1"/>
  <c r="U51" i="24" s="1"/>
  <c r="T48" i="24" a="1"/>
  <c r="T48" i="24" s="1"/>
  <c r="T50" i="24" s="1"/>
  <c r="T51" i="24" s="1"/>
  <c r="S48" i="24" a="1"/>
  <c r="S48" i="24" s="1"/>
  <c r="S50" i="24" s="1"/>
  <c r="S51" i="24" s="1"/>
  <c r="R48" i="24" a="1"/>
  <c r="R48" i="24" s="1"/>
  <c r="R50" i="24" s="1"/>
  <c r="R51" i="24" s="1"/>
  <c r="Q48" i="24" a="1"/>
  <c r="Q48" i="24" s="1"/>
  <c r="Q50" i="24" s="1"/>
  <c r="Q51" i="24" s="1"/>
  <c r="P48" i="24" a="1"/>
  <c r="P48" i="24" s="1"/>
  <c r="P50" i="24" s="1"/>
  <c r="P51" i="24" s="1"/>
  <c r="O48" i="24" a="1"/>
  <c r="O48" i="24" s="1"/>
  <c r="O50" i="24" s="1"/>
  <c r="O51" i="24" s="1"/>
  <c r="L48" i="24" a="1"/>
  <c r="L48" i="24" s="1"/>
  <c r="K48" i="24" a="1"/>
  <c r="K48" i="24" s="1"/>
  <c r="K50" i="24" s="1"/>
  <c r="K51" i="24" s="1"/>
  <c r="J48" i="24" a="1"/>
  <c r="J48" i="24" s="1"/>
  <c r="J50" i="24" s="1"/>
  <c r="J51" i="24" s="1"/>
  <c r="I48" i="24" a="1"/>
  <c r="I48" i="24" s="1"/>
  <c r="I50" i="24" s="1"/>
  <c r="I51" i="24" s="1"/>
  <c r="H48" i="24" a="1"/>
  <c r="H48" i="24" s="1"/>
  <c r="H50" i="24" s="1"/>
  <c r="H51" i="24" s="1"/>
  <c r="G48" i="24" a="1"/>
  <c r="G48" i="24" s="1"/>
  <c r="G50" i="24" s="1"/>
  <c r="G51" i="24" s="1"/>
  <c r="F48" i="24" a="1"/>
  <c r="F48" i="24" s="1"/>
  <c r="F50" i="24" s="1"/>
  <c r="F51" i="24" s="1"/>
  <c r="E48" i="24" a="1"/>
  <c r="E48" i="24" s="1"/>
  <c r="E50" i="24" s="1"/>
  <c r="E51" i="24" s="1"/>
  <c r="D48" i="24" a="1"/>
  <c r="D48" i="24" s="1"/>
  <c r="D50" i="24" s="1"/>
  <c r="D51" i="24" s="1"/>
  <c r="C48" i="24" a="1"/>
  <c r="C48" i="24" s="1"/>
  <c r="C50" i="24" s="1"/>
  <c r="C51" i="24" s="1"/>
  <c r="AE32" i="24" a="1"/>
  <c r="AE32" i="24" s="1"/>
  <c r="AE34" i="24" s="1"/>
  <c r="AE35" i="24" s="1"/>
  <c r="AD32" i="24" a="1"/>
  <c r="AD32" i="24" s="1"/>
  <c r="AD34" i="24" s="1"/>
  <c r="AD35" i="24" s="1"/>
  <c r="AC32" i="24" a="1"/>
  <c r="AC32" i="24" s="1"/>
  <c r="AC34" i="24" s="1"/>
  <c r="AC35" i="24" s="1"/>
  <c r="AB32" i="24" a="1"/>
  <c r="AB32" i="24" s="1"/>
  <c r="AB34" i="24" s="1"/>
  <c r="AB35" i="24" s="1"/>
  <c r="AA32" i="24" a="1"/>
  <c r="AA32" i="24" s="1"/>
  <c r="AA34" i="24" s="1"/>
  <c r="AA35" i="24" s="1"/>
  <c r="Z32" i="24" a="1"/>
  <c r="Z32" i="24" s="1"/>
  <c r="Z34" i="24" s="1"/>
  <c r="Z35" i="24" s="1"/>
  <c r="Y32" i="24" a="1"/>
  <c r="Y32" i="24" s="1"/>
  <c r="Y34" i="24" s="1"/>
  <c r="Y35" i="24" s="1"/>
  <c r="X32" i="24" a="1"/>
  <c r="X32" i="24" s="1"/>
  <c r="X34" i="24" s="1"/>
  <c r="X35" i="24" s="1"/>
  <c r="W32" i="24" a="1"/>
  <c r="W32" i="24" s="1"/>
  <c r="W34" i="24" s="1"/>
  <c r="W35" i="24" s="1"/>
  <c r="V32" i="24" a="1"/>
  <c r="V32" i="24" s="1"/>
  <c r="V34" i="24" s="1"/>
  <c r="V35" i="24" s="1"/>
  <c r="U32" i="24" a="1"/>
  <c r="U32" i="24" s="1"/>
  <c r="U34" i="24" s="1"/>
  <c r="U35" i="24" s="1"/>
  <c r="T32" i="24" a="1"/>
  <c r="T32" i="24" s="1"/>
  <c r="T34" i="24" s="1"/>
  <c r="T35" i="24" s="1"/>
  <c r="S32" i="24" a="1"/>
  <c r="S32" i="24" s="1"/>
  <c r="S34" i="24" s="1"/>
  <c r="S35" i="24" s="1"/>
  <c r="R32" i="24" a="1"/>
  <c r="R32" i="24" s="1"/>
  <c r="R34" i="24" s="1"/>
  <c r="R35" i="24" s="1"/>
  <c r="Q32" i="24" a="1"/>
  <c r="Q32" i="24" s="1"/>
  <c r="Q34" i="24" s="1"/>
  <c r="Q35" i="24" s="1"/>
  <c r="P32" i="24" a="1"/>
  <c r="P32" i="24" s="1"/>
  <c r="P34" i="24" s="1"/>
  <c r="P35" i="24" s="1"/>
  <c r="O32" i="24" a="1"/>
  <c r="O32" i="24" s="1"/>
  <c r="O34" i="24" s="1"/>
  <c r="O35" i="24" s="1"/>
  <c r="N32" i="24" a="1"/>
  <c r="N32" i="24" s="1"/>
  <c r="N34" i="24" s="1"/>
  <c r="N35" i="24" s="1"/>
  <c r="M32" i="24" a="1"/>
  <c r="M32" i="24" s="1"/>
  <c r="M34" i="24" s="1"/>
  <c r="M35" i="24" s="1"/>
  <c r="L32" i="24" a="1"/>
  <c r="L32" i="24" s="1"/>
  <c r="L34" i="24" s="1"/>
  <c r="L35" i="24" s="1"/>
  <c r="K32" i="24" a="1"/>
  <c r="K32" i="24" s="1"/>
  <c r="K34" i="24" s="1"/>
  <c r="K35" i="24" s="1"/>
  <c r="J32" i="24" a="1"/>
  <c r="J32" i="24" s="1"/>
  <c r="J34" i="24" s="1"/>
  <c r="J35" i="24" s="1"/>
  <c r="I32" i="24" a="1"/>
  <c r="I32" i="24" s="1"/>
  <c r="I34" i="24" s="1"/>
  <c r="I35" i="24" s="1"/>
  <c r="H32" i="24" a="1"/>
  <c r="H32" i="24" s="1"/>
  <c r="H34" i="24" s="1"/>
  <c r="H35" i="24" s="1"/>
  <c r="G32" i="24" a="1"/>
  <c r="G32" i="24" s="1"/>
  <c r="G34" i="24" s="1"/>
  <c r="G35" i="24" s="1"/>
  <c r="F32" i="24" a="1"/>
  <c r="F32" i="24" s="1"/>
  <c r="F34" i="24" s="1"/>
  <c r="F35" i="24" s="1"/>
  <c r="E32" i="24" a="1"/>
  <c r="E32" i="24" s="1"/>
  <c r="D32" i="24" a="1"/>
  <c r="D32" i="24" s="1"/>
  <c r="D34" i="24" s="1"/>
  <c r="D35" i="24" s="1"/>
  <c r="C32" i="24" a="1"/>
  <c r="C32" i="24" s="1"/>
  <c r="C34" i="24" s="1"/>
  <c r="C35" i="24" s="1"/>
  <c r="AE17" i="24" a="1"/>
  <c r="AE17" i="24" s="1"/>
  <c r="AE19" i="24" s="1"/>
  <c r="AE20" i="24" s="1"/>
  <c r="AD17" i="24" a="1"/>
  <c r="AD17" i="24" s="1"/>
  <c r="AD19" i="24" s="1"/>
  <c r="AD20" i="24" s="1"/>
  <c r="AC17" i="24" a="1"/>
  <c r="AC17" i="24" s="1"/>
  <c r="AC19" i="24" s="1"/>
  <c r="AC20" i="24" s="1"/>
  <c r="AB17" i="24" a="1"/>
  <c r="AB17" i="24" s="1"/>
  <c r="AA17" i="24" a="1"/>
  <c r="AA17" i="24" s="1"/>
  <c r="Z17" i="24" a="1"/>
  <c r="Z17" i="24" s="1"/>
  <c r="Y17" i="24" a="1"/>
  <c r="Y17" i="24" s="1"/>
  <c r="X17" i="24" a="1"/>
  <c r="X17" i="24" s="1"/>
  <c r="W17" i="24" a="1"/>
  <c r="W17" i="24" s="1"/>
  <c r="V17" i="24" a="1"/>
  <c r="V17" i="24" s="1"/>
  <c r="U17" i="24" a="1"/>
  <c r="U17" i="24" s="1"/>
  <c r="T17" i="24" a="1"/>
  <c r="T17" i="24" s="1"/>
  <c r="S17" i="24" a="1"/>
  <c r="S17" i="24" s="1"/>
  <c r="R17" i="24" a="1"/>
  <c r="R17" i="24" s="1"/>
  <c r="Q17" i="24" a="1"/>
  <c r="Q17" i="24" s="1"/>
  <c r="O17" i="24" a="1"/>
  <c r="O17" i="24" s="1"/>
  <c r="O19" i="24" s="1"/>
  <c r="O20" i="24" s="1"/>
  <c r="M17" i="24" a="1"/>
  <c r="M17" i="24" s="1"/>
  <c r="M19" i="24" s="1"/>
  <c r="M20" i="24" s="1"/>
  <c r="L17" i="24" a="1"/>
  <c r="L17" i="24" s="1"/>
  <c r="K17" i="24" a="1"/>
  <c r="K17" i="24" s="1"/>
  <c r="J17" i="24" a="1"/>
  <c r="J17" i="24" s="1"/>
  <c r="I17" i="24" a="1"/>
  <c r="I17" i="24" s="1"/>
  <c r="H17" i="24" a="1"/>
  <c r="H17" i="24" s="1"/>
  <c r="H19" i="24" s="1"/>
  <c r="H20" i="24" s="1"/>
  <c r="G17" i="24" a="1"/>
  <c r="G17" i="24" s="1"/>
  <c r="F17" i="24" a="1"/>
  <c r="F17" i="24" s="1"/>
  <c r="C17" i="24" a="1"/>
  <c r="C17" i="24" s="1"/>
  <c r="Z52" i="17" l="1" a="1"/>
  <c r="Z52" i="17" s="1"/>
  <c r="L52" i="17" a="1"/>
  <c r="L52" i="17" s="1"/>
  <c r="AD55" i="17"/>
  <c r="AD54" i="17" a="1"/>
  <c r="AD54" i="17" s="1"/>
  <c r="AD53" i="17" a="1"/>
  <c r="AD53" i="17" s="1"/>
  <c r="AD52" i="17" a="1"/>
  <c r="AD52" i="17" s="1"/>
  <c r="AC55" i="17"/>
  <c r="AC54" i="17" a="1"/>
  <c r="AC54" i="17" s="1"/>
  <c r="AC53" i="17" a="1"/>
  <c r="AC53" i="17" s="1"/>
  <c r="AC52" i="17" a="1"/>
  <c r="AC52" i="17" s="1"/>
  <c r="AB55" i="17"/>
  <c r="AB54" i="17" a="1"/>
  <c r="AB54" i="17" s="1"/>
  <c r="AB53" i="17" a="1"/>
  <c r="AB53" i="17" s="1"/>
  <c r="AB52" i="17" a="1"/>
  <c r="AB52" i="17" s="1"/>
  <c r="AA55" i="17"/>
  <c r="AA54" i="17" a="1"/>
  <c r="AA54" i="17" s="1"/>
  <c r="AA53" i="17" a="1"/>
  <c r="AA53" i="17" s="1"/>
  <c r="AA52" i="17" a="1"/>
  <c r="AA52" i="17" s="1"/>
  <c r="Z55" i="17"/>
  <c r="Z54" i="17" a="1"/>
  <c r="Z54" i="17" s="1"/>
  <c r="Z53" i="17" a="1"/>
  <c r="Z53" i="17" s="1"/>
  <c r="Y55" i="17"/>
  <c r="Y54" i="17" a="1"/>
  <c r="Y54" i="17" s="1"/>
  <c r="Y53" i="17" a="1"/>
  <c r="Y53" i="17" s="1"/>
  <c r="Y52" i="17" a="1"/>
  <c r="Y52" i="17" s="1"/>
  <c r="X55" i="17"/>
  <c r="X54" i="17" a="1"/>
  <c r="X54" i="17" s="1"/>
  <c r="X53" i="17" a="1"/>
  <c r="X53" i="17" s="1"/>
  <c r="X52" i="17" a="1"/>
  <c r="X52" i="17" s="1"/>
  <c r="W55" i="17"/>
  <c r="W54" i="17" a="1"/>
  <c r="W54" i="17" s="1"/>
  <c r="W53" i="17" a="1"/>
  <c r="W53" i="17" s="1"/>
  <c r="W52" i="17" a="1"/>
  <c r="W52" i="17" s="1"/>
  <c r="V55" i="17"/>
  <c r="V54" i="17" a="1"/>
  <c r="V54" i="17" s="1"/>
  <c r="V53" i="17" a="1"/>
  <c r="V53" i="17" s="1"/>
  <c r="V52" i="17" a="1"/>
  <c r="V52" i="17" s="1"/>
  <c r="T55" i="17"/>
  <c r="T54" i="17" a="1"/>
  <c r="T54" i="17" s="1"/>
  <c r="T53" i="17" a="1"/>
  <c r="T53" i="17" s="1"/>
  <c r="T52" i="17" a="1"/>
  <c r="T52" i="17" s="1"/>
  <c r="S55" i="17"/>
  <c r="S54" i="17" a="1"/>
  <c r="S54" i="17" s="1"/>
  <c r="S53" i="17" a="1"/>
  <c r="S53" i="17" s="1"/>
  <c r="S52" i="17" a="1"/>
  <c r="S52" i="17" s="1"/>
  <c r="R55" i="17"/>
  <c r="R54" i="17" a="1"/>
  <c r="R54" i="17" s="1"/>
  <c r="R53" i="17" a="1"/>
  <c r="R53" i="17" s="1"/>
  <c r="R52" i="17" a="1"/>
  <c r="R52" i="17" s="1"/>
  <c r="Q55" i="17"/>
  <c r="Q54" i="17" a="1"/>
  <c r="Q54" i="17" s="1"/>
  <c r="Q53" i="17" a="1"/>
  <c r="Q53" i="17" s="1"/>
  <c r="Q52" i="17" a="1"/>
  <c r="Q52" i="17" s="1"/>
  <c r="P55" i="17"/>
  <c r="P54" i="17" a="1"/>
  <c r="P54" i="17" s="1"/>
  <c r="P53" i="17" a="1"/>
  <c r="P53" i="17" s="1"/>
  <c r="O55" i="17"/>
  <c r="O54" i="17" a="1"/>
  <c r="O54" i="17" s="1"/>
  <c r="O53" i="17" a="1"/>
  <c r="O53" i="17" s="1"/>
  <c r="O52" i="17" a="1"/>
  <c r="O52" i="17" s="1"/>
  <c r="M55" i="17"/>
  <c r="M54" i="17" a="1"/>
  <c r="M54" i="17" s="1"/>
  <c r="M53" i="17" a="1"/>
  <c r="M53" i="17" s="1"/>
  <c r="M52" i="17" a="1"/>
  <c r="M52" i="17" s="1"/>
  <c r="L55" i="17"/>
  <c r="L54" i="17" a="1"/>
  <c r="L54" i="17" s="1"/>
  <c r="L53" i="17" a="1"/>
  <c r="L53" i="17" s="1"/>
  <c r="K55" i="17"/>
  <c r="K54" i="17" a="1"/>
  <c r="K54" i="17" s="1"/>
  <c r="K53" i="17" a="1"/>
  <c r="K53" i="17" s="1"/>
  <c r="K52" i="17" a="1"/>
  <c r="K52" i="17" s="1"/>
  <c r="J55" i="17"/>
  <c r="J54" i="17" a="1"/>
  <c r="J54" i="17" s="1"/>
  <c r="J53" i="17" a="1"/>
  <c r="J53" i="17" s="1"/>
  <c r="J52" i="17" a="1"/>
  <c r="J52" i="17" s="1"/>
  <c r="I55" i="17"/>
  <c r="I54" i="17" a="1"/>
  <c r="I54" i="17" s="1"/>
  <c r="I53" i="17" a="1"/>
  <c r="I53" i="17" s="1"/>
  <c r="I52" i="17" a="1"/>
  <c r="I52" i="17" s="1"/>
  <c r="H55" i="17"/>
  <c r="H54" i="17" a="1"/>
  <c r="H54" i="17" s="1"/>
  <c r="H53" i="17" a="1"/>
  <c r="H53" i="17" s="1"/>
  <c r="H52" i="17" a="1"/>
  <c r="H52" i="17" s="1"/>
  <c r="G55" i="17"/>
  <c r="G54" i="17" a="1"/>
  <c r="G54" i="17" s="1"/>
  <c r="G53" i="17" a="1"/>
  <c r="G53" i="17" s="1"/>
  <c r="G52" i="17" a="1"/>
  <c r="G52" i="17" s="1"/>
  <c r="F55" i="17"/>
  <c r="F54" i="17" a="1"/>
  <c r="F54" i="17" s="1"/>
  <c r="F53" i="17" a="1"/>
  <c r="F53" i="17" s="1"/>
  <c r="F52" i="17" a="1"/>
  <c r="F52" i="17" s="1"/>
  <c r="H56" i="17" l="1"/>
  <c r="C55" i="17"/>
  <c r="C54" i="17" a="1"/>
  <c r="C54" i="17" s="1"/>
  <c r="C53" i="17" a="1"/>
  <c r="C53" i="17" s="1"/>
  <c r="C52" i="17" a="1"/>
  <c r="C52" i="17" s="1"/>
  <c r="D33" i="17" a="1"/>
  <c r="D33" i="17" s="1"/>
  <c r="C43" i="17" l="1" a="1"/>
  <c r="C43" i="17" s="1"/>
  <c r="C23" i="17" a="1"/>
  <c r="C23" i="17" s="1"/>
  <c r="F14" i="20" l="1"/>
  <c r="L16" i="17" l="1"/>
  <c r="L26" i="17"/>
  <c r="C33" i="17" l="1" a="1"/>
  <c r="C33" i="17" s="1"/>
  <c r="I13" i="17" l="1" a="1"/>
  <c r="I13" i="17" s="1"/>
  <c r="Y33" i="17" l="1" a="1"/>
  <c r="Y33" i="17" s="1"/>
  <c r="O16" i="17" l="1"/>
  <c r="H43" i="17" l="1" a="1"/>
  <c r="H43" i="17" s="1"/>
  <c r="AE45" i="17" l="1" a="1"/>
  <c r="AE45" i="17" s="1"/>
  <c r="AE44" i="17" a="1"/>
  <c r="AE44" i="17" s="1"/>
  <c r="AE43" i="17" a="1"/>
  <c r="AE43" i="17" s="1"/>
  <c r="AE36" i="17"/>
  <c r="AE35" i="17" a="1"/>
  <c r="AE35" i="17" s="1"/>
  <c r="AE34" i="17" a="1"/>
  <c r="AE34" i="17" s="1"/>
  <c r="AE33" i="17" a="1"/>
  <c r="AE33" i="17" s="1"/>
  <c r="AE26" i="17"/>
  <c r="AE25" i="17" a="1"/>
  <c r="AE25" i="17" s="1"/>
  <c r="AE24" i="17" a="1"/>
  <c r="AE24" i="17" s="1"/>
  <c r="AE23" i="17" a="1"/>
  <c r="AE23" i="17" s="1"/>
  <c r="AE16" i="17"/>
  <c r="AE15" i="17" a="1"/>
  <c r="AE15" i="17" s="1"/>
  <c r="AE14" i="17" a="1"/>
  <c r="AE14" i="17" s="1"/>
  <c r="AE13" i="17" a="1"/>
  <c r="AE13" i="17" s="1"/>
  <c r="AK80" i="17" a="1"/>
  <c r="AK80" i="17" s="1"/>
  <c r="AJ80" i="17" s="1"/>
  <c r="AL80" i="17" a="1"/>
  <c r="AL80" i="17" s="1"/>
  <c r="AM80" i="17" a="1"/>
  <c r="AM80" i="17" s="1"/>
  <c r="AN80" i="17" a="1"/>
  <c r="AN80" i="17" s="1"/>
  <c r="AO80" i="17" a="1"/>
  <c r="AO80" i="17" s="1"/>
  <c r="AQ80" i="17" a="1"/>
  <c r="AQ80" i="17" s="1"/>
  <c r="AP80" i="17" s="1"/>
  <c r="AR80" i="17" a="1"/>
  <c r="AR80" i="17" s="1"/>
  <c r="AT80" i="17" a="1"/>
  <c r="AT80" i="17" s="1"/>
  <c r="AU80" i="17" a="1"/>
  <c r="AU80" i="17" s="1"/>
  <c r="AW80" i="17" a="1"/>
  <c r="AW80" i="17" s="1"/>
  <c r="AY80" i="17" a="1"/>
  <c r="AY80" i="17" s="1"/>
  <c r="AZ80" i="17" a="1"/>
  <c r="AZ80" i="17" s="1"/>
  <c r="BA80" i="17" a="1"/>
  <c r="BA80" i="17" s="1"/>
  <c r="BC80" i="17" a="1"/>
  <c r="BC80" i="17" s="1"/>
  <c r="BD80" i="17" a="1"/>
  <c r="BD80" i="17" s="1"/>
  <c r="BE80" i="17" a="1"/>
  <c r="BE80" i="17" s="1"/>
  <c r="BF80" i="17" a="1"/>
  <c r="BF80" i="17" s="1"/>
  <c r="AK81" i="17" a="1"/>
  <c r="AK81" i="17" s="1"/>
  <c r="AJ81" i="17" s="1"/>
  <c r="AL81" i="17" a="1"/>
  <c r="AL81" i="17" s="1"/>
  <c r="AM81" i="17" a="1"/>
  <c r="AM81" i="17" s="1"/>
  <c r="AN81" i="17" a="1"/>
  <c r="AN81" i="17" s="1"/>
  <c r="AO81" i="17" a="1"/>
  <c r="AO81" i="17" s="1"/>
  <c r="AQ81" i="17" a="1"/>
  <c r="AQ81" i="17" s="1"/>
  <c r="AP81" i="17" s="1"/>
  <c r="AR81" i="17" a="1"/>
  <c r="AR81" i="17" s="1"/>
  <c r="AT81" i="17" a="1"/>
  <c r="AT81" i="17" s="1"/>
  <c r="AU81" i="17" a="1"/>
  <c r="AU81" i="17" s="1"/>
  <c r="AW81" i="17" a="1"/>
  <c r="AW81" i="17" s="1"/>
  <c r="AY81" i="17" a="1"/>
  <c r="AY81" i="17" s="1"/>
  <c r="AZ81" i="17" a="1"/>
  <c r="AZ81" i="17" s="1"/>
  <c r="BA81" i="17" a="1"/>
  <c r="BA81" i="17" s="1"/>
  <c r="BC81" i="17" a="1"/>
  <c r="BC81" i="17" s="1"/>
  <c r="BD81" i="17" a="1"/>
  <c r="BD81" i="17" s="1"/>
  <c r="BE81" i="17" a="1"/>
  <c r="BE81" i="17" s="1"/>
  <c r="BF81" i="17" a="1"/>
  <c r="BF81" i="17" s="1"/>
  <c r="AK82" i="17"/>
  <c r="AL82" i="17"/>
  <c r="AM82" i="17"/>
  <c r="AN82" i="17"/>
  <c r="AO82" i="17"/>
  <c r="AQ82" i="17"/>
  <c r="AR82" i="17"/>
  <c r="AT82" i="17"/>
  <c r="AU82" i="17"/>
  <c r="AW82" i="17"/>
  <c r="AY82" i="17"/>
  <c r="AZ82" i="17"/>
  <c r="BA82" i="17"/>
  <c r="BC82" i="17"/>
  <c r="BD82" i="17"/>
  <c r="BE82" i="17"/>
  <c r="BF82" i="17"/>
  <c r="AH80" i="17" a="1"/>
  <c r="AH80" i="17" s="1"/>
  <c r="AG80" i="17" s="1"/>
  <c r="AI80" i="17" a="1"/>
  <c r="AI80" i="17" s="1"/>
  <c r="AH81" i="17" a="1"/>
  <c r="AH81" i="17" s="1"/>
  <c r="AG81" i="17" s="1"/>
  <c r="AI81" i="17" a="1"/>
  <c r="AI81" i="17" s="1"/>
  <c r="AH82" i="17"/>
  <c r="AI82" i="17"/>
  <c r="AF80" i="17" a="1"/>
  <c r="AF80" i="17" s="1"/>
  <c r="AF81" i="17" a="1"/>
  <c r="AF81" i="17" s="1"/>
  <c r="AF82" i="17"/>
  <c r="AE80" i="17" a="1"/>
  <c r="AE80" i="17" s="1"/>
  <c r="AE81" i="17" a="1"/>
  <c r="AE81" i="17" s="1"/>
  <c r="AE82" i="17"/>
  <c r="AD80" i="17" a="1"/>
  <c r="AD80" i="17" s="1"/>
  <c r="AD81" i="17" a="1"/>
  <c r="AD81" i="17" s="1"/>
  <c r="AD82" i="17"/>
  <c r="AC80" i="17" a="1"/>
  <c r="AC80" i="17" s="1"/>
  <c r="AC81" i="17" a="1"/>
  <c r="AC81" i="17" s="1"/>
  <c r="AC82" i="17"/>
  <c r="AB80" i="17" a="1"/>
  <c r="AB80" i="17" s="1"/>
  <c r="AB81" i="17" a="1"/>
  <c r="AB81" i="17" s="1"/>
  <c r="AB82" i="17"/>
  <c r="AA80" i="17" a="1"/>
  <c r="AA80" i="17" s="1"/>
  <c r="AA81" i="17" a="1"/>
  <c r="AA81" i="17" s="1"/>
  <c r="AA82" i="17"/>
  <c r="Z80" i="17" a="1"/>
  <c r="Z80" i="17" s="1"/>
  <c r="Z81" i="17" a="1"/>
  <c r="Z81" i="17" s="1"/>
  <c r="Z82" i="17"/>
  <c r="Y80" i="17" a="1"/>
  <c r="Y80" i="17" s="1"/>
  <c r="Y81" i="17" a="1"/>
  <c r="Y81" i="17" s="1"/>
  <c r="Y82" i="17"/>
  <c r="X80" i="17" a="1"/>
  <c r="X80" i="17" s="1"/>
  <c r="X81" i="17" a="1"/>
  <c r="X81" i="17" s="1"/>
  <c r="X82" i="17"/>
  <c r="S80" i="17" a="1"/>
  <c r="S80" i="17" s="1"/>
  <c r="S81" i="17" a="1"/>
  <c r="S81" i="17" s="1"/>
  <c r="S82" i="17"/>
  <c r="R80" i="17" a="1"/>
  <c r="R80" i="17" s="1"/>
  <c r="R81" i="17" a="1"/>
  <c r="R81" i="17" s="1"/>
  <c r="R82" i="17"/>
  <c r="Q80" i="17" a="1"/>
  <c r="Q80" i="17" s="1"/>
  <c r="Q81" i="17" a="1"/>
  <c r="Q81" i="17" s="1"/>
  <c r="Q82" i="17"/>
  <c r="P80" i="17" a="1"/>
  <c r="P80" i="17" s="1"/>
  <c r="P81" i="17" a="1"/>
  <c r="P81" i="17" s="1"/>
  <c r="P82" i="17"/>
  <c r="O80" i="17" a="1"/>
  <c r="O80" i="17" s="1"/>
  <c r="O81" i="17" a="1"/>
  <c r="O81" i="17" s="1"/>
  <c r="O82" i="17"/>
  <c r="N80" i="17" a="1"/>
  <c r="N80" i="17" s="1"/>
  <c r="N81" i="17" a="1"/>
  <c r="N81" i="17" s="1"/>
  <c r="N82" i="17"/>
  <c r="M80" i="17" a="1"/>
  <c r="M80" i="17" s="1"/>
  <c r="L80" i="17" s="1"/>
  <c r="M81" i="17" a="1"/>
  <c r="M81" i="17" s="1"/>
  <c r="L81" i="17" s="1"/>
  <c r="M82" i="17"/>
  <c r="K80" i="17" a="1"/>
  <c r="K80" i="17" s="1"/>
  <c r="K81" i="17" a="1"/>
  <c r="K81" i="17" s="1"/>
  <c r="K82" i="17"/>
  <c r="J82" i="17"/>
  <c r="J81" i="17" a="1"/>
  <c r="J81" i="17" s="1"/>
  <c r="I81" i="17" s="1"/>
  <c r="J80" i="17" a="1"/>
  <c r="J80" i="17" s="1"/>
  <c r="I80" i="17" s="1"/>
  <c r="G79" i="17" a="1"/>
  <c r="G79" i="17" s="1"/>
  <c r="F79" i="17" s="1"/>
  <c r="D79" i="17" a="1"/>
  <c r="D79" i="17" s="1"/>
  <c r="C79" i="17" s="1"/>
  <c r="J79" i="17" a="1"/>
  <c r="J79" i="17" s="1"/>
  <c r="I79" i="17" s="1"/>
  <c r="M79" i="17" a="1"/>
  <c r="M79" i="17" s="1"/>
  <c r="L79" i="17" s="1"/>
  <c r="O79" i="17" a="1"/>
  <c r="O79" i="17" s="1"/>
  <c r="R79" i="17" a="1"/>
  <c r="R79" i="17" s="1"/>
  <c r="Y79" i="17" a="1"/>
  <c r="Y79" i="17" s="1"/>
  <c r="Z79" i="17" a="1"/>
  <c r="Z79" i="17" s="1"/>
  <c r="AB79" i="17" a="1"/>
  <c r="AB79" i="17" s="1"/>
  <c r="AC79" i="17" a="1"/>
  <c r="AC79" i="17" s="1"/>
  <c r="AD79" i="17" a="1"/>
  <c r="AD79" i="17" s="1"/>
  <c r="AE79" i="17" a="1"/>
  <c r="AE79" i="17" s="1"/>
  <c r="AF79" i="17" a="1"/>
  <c r="AF79" i="17" s="1"/>
  <c r="AH79" i="17" a="1"/>
  <c r="AH79" i="17" s="1"/>
  <c r="AK79" i="17" a="1"/>
  <c r="AK79" i="17" s="1"/>
  <c r="AJ79" i="17" s="1"/>
  <c r="AQ79" i="17" a="1"/>
  <c r="AQ79" i="17" s="1"/>
  <c r="AP79" i="17" s="1"/>
  <c r="AU79" i="17" a="1"/>
  <c r="AU79" i="17" s="1"/>
  <c r="AW79" i="17" a="1"/>
  <c r="AW79" i="17" s="1"/>
  <c r="AY79" i="17" a="1"/>
  <c r="AY79" i="17" s="1"/>
  <c r="AZ79" i="17" a="1"/>
  <c r="AZ79" i="17" s="1"/>
  <c r="BA79" i="17" a="1"/>
  <c r="BA79" i="17" s="1"/>
  <c r="BC79" i="17" a="1"/>
  <c r="BC79" i="17" s="1"/>
  <c r="BE79" i="17" a="1"/>
  <c r="BE79" i="17" s="1"/>
  <c r="BF79" i="17" a="1"/>
  <c r="BF79" i="17" s="1"/>
  <c r="BD79" i="17" a="1"/>
  <c r="BD79" i="17" s="1"/>
  <c r="F14" i="17" a="1"/>
  <c r="F14" i="17" s="1"/>
  <c r="G14" i="17" a="1"/>
  <c r="G14" i="17" s="1"/>
  <c r="H14" i="17" a="1"/>
  <c r="H14" i="17" s="1"/>
  <c r="I14" i="17" a="1"/>
  <c r="I14" i="17" s="1"/>
  <c r="J14" i="17" a="1"/>
  <c r="J14" i="17" s="1"/>
  <c r="K14" i="17" a="1"/>
  <c r="K14" i="17" s="1"/>
  <c r="L14" i="17" a="1"/>
  <c r="L14" i="17" s="1"/>
  <c r="M14" i="17" a="1"/>
  <c r="M14" i="17" s="1"/>
  <c r="O14" i="17" a="1"/>
  <c r="O14" i="17" s="1"/>
  <c r="P14" i="17" a="1"/>
  <c r="P14" i="17" s="1"/>
  <c r="Q14" i="17" a="1"/>
  <c r="Q14" i="17" s="1"/>
  <c r="R14" i="17" a="1"/>
  <c r="R14" i="17" s="1"/>
  <c r="S14" i="17" a="1"/>
  <c r="S14" i="17" s="1"/>
  <c r="T14" i="17" a="1"/>
  <c r="T14" i="17" s="1"/>
  <c r="U14" i="17" a="1"/>
  <c r="U14" i="17" s="1"/>
  <c r="V14" i="17" a="1"/>
  <c r="V14" i="17" s="1"/>
  <c r="W14" i="17" a="1"/>
  <c r="W14" i="17" s="1"/>
  <c r="X14" i="17" a="1"/>
  <c r="X14" i="17" s="1"/>
  <c r="Y14" i="17" a="1"/>
  <c r="Y14" i="17" s="1"/>
  <c r="Z14" i="17" a="1"/>
  <c r="Z14" i="17" s="1"/>
  <c r="AA14" i="17" a="1"/>
  <c r="AA14" i="17" s="1"/>
  <c r="AB14" i="17" a="1"/>
  <c r="AB14" i="17" s="1"/>
  <c r="AC14" i="17" a="1"/>
  <c r="AC14" i="17" s="1"/>
  <c r="AD14" i="17" a="1"/>
  <c r="AD14" i="17" s="1"/>
  <c r="F15" i="17" a="1"/>
  <c r="F15" i="17" s="1"/>
  <c r="G15" i="17" a="1"/>
  <c r="G15" i="17" s="1"/>
  <c r="H15" i="17" a="1"/>
  <c r="H15" i="17" s="1"/>
  <c r="I15" i="17" a="1"/>
  <c r="I15" i="17" s="1"/>
  <c r="J15" i="17" a="1"/>
  <c r="J15" i="17" s="1"/>
  <c r="K15" i="17" a="1"/>
  <c r="K15" i="17" s="1"/>
  <c r="L15" i="17" a="1"/>
  <c r="L15" i="17" s="1"/>
  <c r="M15" i="17" a="1"/>
  <c r="M15" i="17" s="1"/>
  <c r="O15" i="17" a="1"/>
  <c r="O15" i="17" s="1"/>
  <c r="P15" i="17" a="1"/>
  <c r="P15" i="17" s="1"/>
  <c r="Q15" i="17" a="1"/>
  <c r="Q15" i="17" s="1"/>
  <c r="R15" i="17" a="1"/>
  <c r="R15" i="17" s="1"/>
  <c r="S15" i="17" a="1"/>
  <c r="S15" i="17" s="1"/>
  <c r="T15" i="17" a="1"/>
  <c r="T15" i="17" s="1"/>
  <c r="U15" i="17" a="1"/>
  <c r="U15" i="17" s="1"/>
  <c r="V15" i="17" a="1"/>
  <c r="V15" i="17" s="1"/>
  <c r="W15" i="17" a="1"/>
  <c r="W15" i="17" s="1"/>
  <c r="X15" i="17" a="1"/>
  <c r="X15" i="17" s="1"/>
  <c r="Y15" i="17" a="1"/>
  <c r="Y15" i="17" s="1"/>
  <c r="Z15" i="17" a="1"/>
  <c r="Z15" i="17" s="1"/>
  <c r="AA15" i="17" a="1"/>
  <c r="AA15" i="17" s="1"/>
  <c r="AB15" i="17" a="1"/>
  <c r="AB15" i="17" s="1"/>
  <c r="AC15" i="17" a="1"/>
  <c r="AC15" i="17" s="1"/>
  <c r="AD15" i="17" a="1"/>
  <c r="AD15" i="17" s="1"/>
  <c r="F16" i="17"/>
  <c r="G16" i="17"/>
  <c r="H16" i="17"/>
  <c r="I16" i="17"/>
  <c r="J16" i="17"/>
  <c r="K16" i="17"/>
  <c r="M16" i="17"/>
  <c r="P16" i="17"/>
  <c r="Q16" i="17"/>
  <c r="R16" i="17"/>
  <c r="S16" i="17"/>
  <c r="T16" i="17"/>
  <c r="U16" i="17"/>
  <c r="V16" i="17"/>
  <c r="W16" i="17"/>
  <c r="X16" i="17"/>
  <c r="Y16" i="17"/>
  <c r="Z16" i="17"/>
  <c r="AA16" i="17"/>
  <c r="AB16" i="17"/>
  <c r="AC16" i="17"/>
  <c r="AD16" i="17"/>
  <c r="C16" i="17"/>
  <c r="C15" i="17" a="1"/>
  <c r="C15" i="17" s="1"/>
  <c r="C14" i="17" a="1"/>
  <c r="C14" i="17" s="1"/>
  <c r="D24" i="17" a="1"/>
  <c r="D24" i="17" s="1"/>
  <c r="E24" i="17" a="1"/>
  <c r="E24" i="17" s="1"/>
  <c r="F24" i="17" a="1"/>
  <c r="F24" i="17" s="1"/>
  <c r="G24" i="17" a="1"/>
  <c r="G24" i="17" s="1"/>
  <c r="H24" i="17" a="1"/>
  <c r="H24" i="17" s="1"/>
  <c r="I24" i="17" a="1"/>
  <c r="I24" i="17" s="1"/>
  <c r="J24" i="17" a="1"/>
  <c r="J24" i="17" s="1"/>
  <c r="K24" i="17" a="1"/>
  <c r="K24" i="17" s="1"/>
  <c r="L24" i="17" a="1"/>
  <c r="L24" i="17" s="1"/>
  <c r="M24" i="17" a="1"/>
  <c r="M24" i="17" s="1"/>
  <c r="N24" i="17" a="1"/>
  <c r="N24" i="17" s="1"/>
  <c r="O24" i="17" a="1"/>
  <c r="O24" i="17" s="1"/>
  <c r="P24" i="17" a="1"/>
  <c r="P24" i="17" s="1"/>
  <c r="Q24" i="17" a="1"/>
  <c r="Q24" i="17" s="1"/>
  <c r="R24" i="17" a="1"/>
  <c r="R24" i="17" s="1"/>
  <c r="S24" i="17" a="1"/>
  <c r="S24" i="17" s="1"/>
  <c r="T24" i="17" a="1"/>
  <c r="T24" i="17" s="1"/>
  <c r="U24" i="17" a="1"/>
  <c r="U24" i="17" s="1"/>
  <c r="V24" i="17" a="1"/>
  <c r="V24" i="17" s="1"/>
  <c r="W24" i="17" a="1"/>
  <c r="W24" i="17" s="1"/>
  <c r="X24" i="17" a="1"/>
  <c r="X24" i="17" s="1"/>
  <c r="Y24" i="17" a="1"/>
  <c r="Y24" i="17" s="1"/>
  <c r="Z24" i="17" a="1"/>
  <c r="Z24" i="17" s="1"/>
  <c r="AA24" i="17" a="1"/>
  <c r="AA24" i="17" s="1"/>
  <c r="AB24" i="17" a="1"/>
  <c r="AB24" i="17" s="1"/>
  <c r="AC24" i="17" a="1"/>
  <c r="AC24" i="17" s="1"/>
  <c r="AD24" i="17" a="1"/>
  <c r="AD24" i="17" s="1"/>
  <c r="D25" i="17" a="1"/>
  <c r="D25" i="17" s="1"/>
  <c r="E25" i="17" a="1"/>
  <c r="E25" i="17" s="1"/>
  <c r="F25" i="17" a="1"/>
  <c r="F25" i="17" s="1"/>
  <c r="G25" i="17" a="1"/>
  <c r="G25" i="17" s="1"/>
  <c r="H25" i="17" a="1"/>
  <c r="H25" i="17" s="1"/>
  <c r="I25" i="17" a="1"/>
  <c r="I25" i="17" s="1"/>
  <c r="J25" i="17" a="1"/>
  <c r="J25" i="17" s="1"/>
  <c r="K25" i="17" a="1"/>
  <c r="K25" i="17" s="1"/>
  <c r="L25" i="17" a="1"/>
  <c r="L25" i="17" s="1"/>
  <c r="M25" i="17" a="1"/>
  <c r="M25" i="17" s="1"/>
  <c r="N25" i="17" a="1"/>
  <c r="N25" i="17" s="1"/>
  <c r="O25" i="17" a="1"/>
  <c r="O25" i="17" s="1"/>
  <c r="P25" i="17" a="1"/>
  <c r="P25" i="17" s="1"/>
  <c r="Q25" i="17" a="1"/>
  <c r="Q25" i="17" s="1"/>
  <c r="R25" i="17" a="1"/>
  <c r="R25" i="17" s="1"/>
  <c r="S25" i="17" a="1"/>
  <c r="S25" i="17" s="1"/>
  <c r="T25" i="17" a="1"/>
  <c r="T25" i="17" s="1"/>
  <c r="U25" i="17" a="1"/>
  <c r="U25" i="17" s="1"/>
  <c r="V25" i="17" a="1"/>
  <c r="V25" i="17" s="1"/>
  <c r="W25" i="17" a="1"/>
  <c r="W25" i="17" s="1"/>
  <c r="X25" i="17" a="1"/>
  <c r="X25" i="17" s="1"/>
  <c r="Y25" i="17" a="1"/>
  <c r="Y25" i="17" s="1"/>
  <c r="Z25" i="17" a="1"/>
  <c r="Z25" i="17" s="1"/>
  <c r="AA25" i="17" a="1"/>
  <c r="AA25" i="17" s="1"/>
  <c r="AB25" i="17" a="1"/>
  <c r="AB25" i="17" s="1"/>
  <c r="AC25" i="17" a="1"/>
  <c r="AC25" i="17" s="1"/>
  <c r="AD25" i="17" a="1"/>
  <c r="AD25" i="17" s="1"/>
  <c r="D26" i="17"/>
  <c r="E26" i="17"/>
  <c r="F26" i="17"/>
  <c r="G26" i="17"/>
  <c r="H26" i="17"/>
  <c r="I26" i="17"/>
  <c r="J26" i="17"/>
  <c r="K26" i="17"/>
  <c r="M26" i="17"/>
  <c r="N26" i="17"/>
  <c r="O26" i="17"/>
  <c r="P26" i="17"/>
  <c r="Q26" i="17"/>
  <c r="R26" i="17"/>
  <c r="S26" i="17"/>
  <c r="T26" i="17"/>
  <c r="U26" i="17"/>
  <c r="V26" i="17"/>
  <c r="W26" i="17"/>
  <c r="X26" i="17"/>
  <c r="Y26" i="17"/>
  <c r="Z26" i="17"/>
  <c r="AA26" i="17"/>
  <c r="AB26" i="17"/>
  <c r="AC26" i="17"/>
  <c r="AD26" i="17"/>
  <c r="C26" i="17"/>
  <c r="C25" i="17" a="1"/>
  <c r="C25" i="17" s="1"/>
  <c r="C24" i="17" a="1"/>
  <c r="C24" i="17" s="1"/>
  <c r="D34" i="17" a="1"/>
  <c r="D34" i="17" s="1"/>
  <c r="E34" i="17" a="1"/>
  <c r="E34" i="17" s="1"/>
  <c r="F34" i="17" a="1"/>
  <c r="F34" i="17" s="1"/>
  <c r="G34" i="17" a="1"/>
  <c r="G34" i="17" s="1"/>
  <c r="H34" i="17" a="1"/>
  <c r="H34" i="17" s="1"/>
  <c r="I34" i="17" a="1"/>
  <c r="I34" i="17" s="1"/>
  <c r="J34" i="17" a="1"/>
  <c r="J34" i="17" s="1"/>
  <c r="K34" i="17" a="1"/>
  <c r="K34" i="17" s="1"/>
  <c r="L34" i="17" a="1"/>
  <c r="L34" i="17" s="1"/>
  <c r="O34" i="17" a="1"/>
  <c r="O34" i="17" s="1"/>
  <c r="P34" i="17" a="1"/>
  <c r="P34" i="17" s="1"/>
  <c r="Q34" i="17" a="1"/>
  <c r="Q34" i="17" s="1"/>
  <c r="R34" i="17" a="1"/>
  <c r="R34" i="17" s="1"/>
  <c r="S34" i="17" a="1"/>
  <c r="S34" i="17" s="1"/>
  <c r="T34" i="17" a="1"/>
  <c r="T34" i="17" s="1"/>
  <c r="U34" i="17" a="1"/>
  <c r="U34" i="17" s="1"/>
  <c r="V34" i="17" a="1"/>
  <c r="V34" i="17" s="1"/>
  <c r="W34" i="17" a="1"/>
  <c r="W34" i="17" s="1"/>
  <c r="X34" i="17" a="1"/>
  <c r="X34" i="17" s="1"/>
  <c r="Y34" i="17" a="1"/>
  <c r="Y34" i="17" s="1"/>
  <c r="Z34" i="17" a="1"/>
  <c r="Z34" i="17" s="1"/>
  <c r="AA34" i="17" a="1"/>
  <c r="AA34" i="17" s="1"/>
  <c r="AB34" i="17" a="1"/>
  <c r="AB34" i="17" s="1"/>
  <c r="AC34" i="17" a="1"/>
  <c r="AC34" i="17" s="1"/>
  <c r="AD34" i="17" a="1"/>
  <c r="AD34" i="17" s="1"/>
  <c r="D35" i="17" a="1"/>
  <c r="D35" i="17" s="1"/>
  <c r="E35" i="17" a="1"/>
  <c r="E35" i="17" s="1"/>
  <c r="F35" i="17" a="1"/>
  <c r="F35" i="17" s="1"/>
  <c r="G35" i="17" a="1"/>
  <c r="G35" i="17" s="1"/>
  <c r="H35" i="17" a="1"/>
  <c r="H35" i="17" s="1"/>
  <c r="I35" i="17" a="1"/>
  <c r="I35" i="17" s="1"/>
  <c r="J35" i="17" a="1"/>
  <c r="J35" i="17" s="1"/>
  <c r="K35" i="17" a="1"/>
  <c r="K35" i="17" s="1"/>
  <c r="L35" i="17" a="1"/>
  <c r="L35" i="17" s="1"/>
  <c r="O35" i="17" a="1"/>
  <c r="O35" i="17" s="1"/>
  <c r="P35" i="17" a="1"/>
  <c r="P35" i="17" s="1"/>
  <c r="Q35" i="17" a="1"/>
  <c r="Q35" i="17" s="1"/>
  <c r="R35" i="17" a="1"/>
  <c r="R35" i="17" s="1"/>
  <c r="S35" i="17" a="1"/>
  <c r="S35" i="17" s="1"/>
  <c r="T35" i="17" a="1"/>
  <c r="T35" i="17" s="1"/>
  <c r="U35" i="17" a="1"/>
  <c r="U35" i="17" s="1"/>
  <c r="V35" i="17" a="1"/>
  <c r="V35" i="17" s="1"/>
  <c r="W35" i="17" a="1"/>
  <c r="W35" i="17" s="1"/>
  <c r="X35" i="17" a="1"/>
  <c r="X35" i="17" s="1"/>
  <c r="Y35" i="17" a="1"/>
  <c r="Y35" i="17" s="1"/>
  <c r="Z35" i="17" a="1"/>
  <c r="Z35" i="17" s="1"/>
  <c r="AA35" i="17" a="1"/>
  <c r="AA35" i="17" s="1"/>
  <c r="AB35" i="17" a="1"/>
  <c r="AB35" i="17" s="1"/>
  <c r="AC35" i="17" a="1"/>
  <c r="AC35" i="17" s="1"/>
  <c r="AD35" i="17" a="1"/>
  <c r="AD35" i="17" s="1"/>
  <c r="D36" i="17"/>
  <c r="E36" i="17"/>
  <c r="F36" i="17"/>
  <c r="G36" i="17"/>
  <c r="H36" i="17"/>
  <c r="I36" i="17"/>
  <c r="J36" i="17"/>
  <c r="K36" i="17"/>
  <c r="L36" i="17"/>
  <c r="O36" i="17"/>
  <c r="P36" i="17"/>
  <c r="Q36" i="17"/>
  <c r="R36" i="17"/>
  <c r="S36" i="17"/>
  <c r="T36" i="17"/>
  <c r="U36" i="17"/>
  <c r="V36" i="17"/>
  <c r="W36" i="17"/>
  <c r="X36" i="17"/>
  <c r="Y36" i="17"/>
  <c r="Z36" i="17"/>
  <c r="AA36" i="17"/>
  <c r="AB36" i="17"/>
  <c r="AC36" i="17"/>
  <c r="AD36" i="17"/>
  <c r="C36" i="17"/>
  <c r="C35" i="17" a="1"/>
  <c r="C35" i="17" s="1"/>
  <c r="C34" i="17" a="1"/>
  <c r="C34" i="17" s="1"/>
  <c r="D44" i="17" a="1"/>
  <c r="D44" i="17" s="1"/>
  <c r="E44" i="17" a="1"/>
  <c r="E44" i="17" s="1"/>
  <c r="F44" i="17" a="1"/>
  <c r="F44" i="17" s="1"/>
  <c r="G44" i="17" a="1"/>
  <c r="G44" i="17" s="1"/>
  <c r="H44" i="17" a="1"/>
  <c r="H44" i="17" s="1"/>
  <c r="I44" i="17" a="1"/>
  <c r="I44" i="17" s="1"/>
  <c r="J44" i="17" a="1"/>
  <c r="J44" i="17" s="1"/>
  <c r="K44" i="17" a="1"/>
  <c r="K44" i="17" s="1"/>
  <c r="L44" i="17" a="1"/>
  <c r="L44" i="17" s="1"/>
  <c r="M44" i="17" a="1"/>
  <c r="M44" i="17" s="1"/>
  <c r="O44" i="17" a="1"/>
  <c r="O44" i="17" s="1"/>
  <c r="P44" i="17" a="1"/>
  <c r="P44" i="17" s="1"/>
  <c r="Q44" i="17" a="1"/>
  <c r="Q44" i="17" s="1"/>
  <c r="R44" i="17" a="1"/>
  <c r="R44" i="17" s="1"/>
  <c r="S44" i="17" a="1"/>
  <c r="S44" i="17" s="1"/>
  <c r="T44" i="17" a="1"/>
  <c r="T44" i="17" s="1"/>
  <c r="U44" i="17" a="1"/>
  <c r="U44" i="17" s="1"/>
  <c r="V44" i="17" a="1"/>
  <c r="V44" i="17" s="1"/>
  <c r="W44" i="17" a="1"/>
  <c r="W44" i="17" s="1"/>
  <c r="X44" i="17" a="1"/>
  <c r="X44" i="17" s="1"/>
  <c r="Y44" i="17" a="1"/>
  <c r="Y44" i="17" s="1"/>
  <c r="Z44" i="17" a="1"/>
  <c r="Z44" i="17" s="1"/>
  <c r="AA44" i="17" a="1"/>
  <c r="AA44" i="17" s="1"/>
  <c r="AB44" i="17" a="1"/>
  <c r="AB44" i="17" s="1"/>
  <c r="AC44" i="17" a="1"/>
  <c r="AC44" i="17" s="1"/>
  <c r="AD44" i="17" a="1"/>
  <c r="AD44" i="17" s="1"/>
  <c r="D45" i="17" a="1"/>
  <c r="D45" i="17" s="1"/>
  <c r="E45" i="17" a="1"/>
  <c r="E45" i="17" s="1"/>
  <c r="F45" i="17" a="1"/>
  <c r="F45" i="17" s="1"/>
  <c r="G45" i="17" a="1"/>
  <c r="G45" i="17" s="1"/>
  <c r="H45" i="17" a="1"/>
  <c r="H45" i="17" s="1"/>
  <c r="I45" i="17" a="1"/>
  <c r="I45" i="17" s="1"/>
  <c r="J45" i="17" a="1"/>
  <c r="J45" i="17" s="1"/>
  <c r="K45" i="17" a="1"/>
  <c r="K45" i="17" s="1"/>
  <c r="L45" i="17" a="1"/>
  <c r="L45" i="17" s="1"/>
  <c r="M45" i="17" a="1"/>
  <c r="M45" i="17" s="1"/>
  <c r="O45" i="17" a="1"/>
  <c r="O45" i="17" s="1"/>
  <c r="P45" i="17" a="1"/>
  <c r="P45" i="17" s="1"/>
  <c r="Q45" i="17" a="1"/>
  <c r="Q45" i="17" s="1"/>
  <c r="R45" i="17" a="1"/>
  <c r="R45" i="17" s="1"/>
  <c r="S45" i="17" a="1"/>
  <c r="S45" i="17" s="1"/>
  <c r="T45" i="17" a="1"/>
  <c r="T45" i="17" s="1"/>
  <c r="U45" i="17" a="1"/>
  <c r="U45" i="17" s="1"/>
  <c r="V45" i="17" a="1"/>
  <c r="V45" i="17" s="1"/>
  <c r="W45" i="17" a="1"/>
  <c r="W45" i="17" s="1"/>
  <c r="X45" i="17" a="1"/>
  <c r="X45" i="17" s="1"/>
  <c r="Y45" i="17" a="1"/>
  <c r="Y45" i="17" s="1"/>
  <c r="Z45" i="17" a="1"/>
  <c r="Z45" i="17" s="1"/>
  <c r="AA45" i="17" a="1"/>
  <c r="AA45" i="17" s="1"/>
  <c r="AB45" i="17" a="1"/>
  <c r="AB45" i="17" s="1"/>
  <c r="AC45" i="17" a="1"/>
  <c r="AC45" i="17" s="1"/>
  <c r="AD45" i="17" a="1"/>
  <c r="AD45" i="17" s="1"/>
  <c r="C45" i="17" a="1"/>
  <c r="C45" i="17" s="1"/>
  <c r="C44" i="17" a="1"/>
  <c r="C44" i="17" s="1"/>
  <c r="D46" i="17"/>
  <c r="E46" i="17"/>
  <c r="F46" i="17"/>
  <c r="G46" i="17"/>
  <c r="H46" i="17"/>
  <c r="I46" i="17"/>
  <c r="J46" i="17"/>
  <c r="K46" i="17"/>
  <c r="L46" i="17"/>
  <c r="M46" i="17"/>
  <c r="O46" i="17"/>
  <c r="P46" i="17"/>
  <c r="Q46" i="17"/>
  <c r="R46" i="17"/>
  <c r="S46" i="17"/>
  <c r="T46" i="17"/>
  <c r="U46" i="17"/>
  <c r="V46" i="17"/>
  <c r="W46" i="17"/>
  <c r="X46" i="17"/>
  <c r="Y46" i="17"/>
  <c r="Z46" i="17"/>
  <c r="AA46" i="17"/>
  <c r="AB46" i="17"/>
  <c r="AC46" i="17"/>
  <c r="AD46" i="17"/>
  <c r="C46" i="17"/>
  <c r="D82" i="17"/>
  <c r="E82" i="17"/>
  <c r="G82" i="17"/>
  <c r="H82" i="17"/>
  <c r="D81" i="17" a="1"/>
  <c r="D81" i="17" s="1"/>
  <c r="C81" i="17" s="1"/>
  <c r="E81" i="17" a="1"/>
  <c r="E81" i="17" s="1"/>
  <c r="G81" i="17" a="1"/>
  <c r="G81" i="17" s="1"/>
  <c r="F81" i="17" s="1"/>
  <c r="H81" i="17" a="1"/>
  <c r="H81" i="17" s="1"/>
  <c r="D80" i="17" a="1"/>
  <c r="D80" i="17" s="1"/>
  <c r="C80" i="17" s="1"/>
  <c r="E80" i="17" a="1"/>
  <c r="E80" i="17" s="1"/>
  <c r="G80" i="17" a="1"/>
  <c r="G80" i="17" s="1"/>
  <c r="F80" i="17" s="1"/>
  <c r="H80" i="17" a="1"/>
  <c r="H80" i="17" s="1"/>
  <c r="D43" i="17" a="1"/>
  <c r="D43" i="17" s="1"/>
  <c r="F43" i="17" a="1"/>
  <c r="F43" i="17" s="1"/>
  <c r="G43" i="17" a="1"/>
  <c r="G43" i="17" s="1"/>
  <c r="I43" i="17" a="1"/>
  <c r="I43" i="17" s="1"/>
  <c r="J43" i="17" a="1"/>
  <c r="J43" i="17" s="1"/>
  <c r="K43" i="17" a="1"/>
  <c r="K43" i="17" s="1"/>
  <c r="L43" i="17" a="1"/>
  <c r="L43" i="17" s="1"/>
  <c r="M43" i="17" a="1"/>
  <c r="M43" i="17" s="1"/>
  <c r="O43" i="17" a="1"/>
  <c r="O43" i="17" s="1"/>
  <c r="P43" i="17" a="1"/>
  <c r="P43" i="17" s="1"/>
  <c r="Q43" i="17" a="1"/>
  <c r="Q43" i="17" s="1"/>
  <c r="R43" i="17" a="1"/>
  <c r="R43" i="17" s="1"/>
  <c r="S43" i="17" a="1"/>
  <c r="S43" i="17" s="1"/>
  <c r="T43" i="17" a="1"/>
  <c r="T43" i="17" s="1"/>
  <c r="U43" i="17" a="1"/>
  <c r="U43" i="17" s="1"/>
  <c r="V43" i="17" a="1"/>
  <c r="V43" i="17" s="1"/>
  <c r="W43" i="17" a="1"/>
  <c r="W43" i="17" s="1"/>
  <c r="L47" i="17" s="1"/>
  <c r="X43" i="17" a="1"/>
  <c r="X43" i="17" s="1"/>
  <c r="Y43" i="17" a="1"/>
  <c r="Y43" i="17" s="1"/>
  <c r="Z43" i="17" a="1"/>
  <c r="Z43" i="17" s="1"/>
  <c r="AB43" i="17" a="1"/>
  <c r="AB43" i="17" s="1"/>
  <c r="AC43" i="17" a="1"/>
  <c r="AC43" i="17" s="1"/>
  <c r="AD43" i="17" a="1"/>
  <c r="AD43" i="17" s="1"/>
  <c r="E33" i="17" a="1"/>
  <c r="E33" i="17" s="1"/>
  <c r="F33" i="17" a="1"/>
  <c r="F33" i="17" s="1"/>
  <c r="G33" i="17" a="1"/>
  <c r="G33" i="17" s="1"/>
  <c r="H33" i="17" a="1"/>
  <c r="H33" i="17" s="1"/>
  <c r="I33" i="17" a="1"/>
  <c r="I33" i="17" s="1"/>
  <c r="J33" i="17" a="1"/>
  <c r="J33" i="17" s="1"/>
  <c r="K33" i="17" a="1"/>
  <c r="K33" i="17" s="1"/>
  <c r="L33" i="17" a="1"/>
  <c r="L33" i="17" s="1"/>
  <c r="O33" i="17" a="1"/>
  <c r="O33" i="17" s="1"/>
  <c r="P33" i="17" a="1"/>
  <c r="P33" i="17" s="1"/>
  <c r="Q33" i="17" a="1"/>
  <c r="Q33" i="17" s="1"/>
  <c r="R33" i="17" a="1"/>
  <c r="R33" i="17" s="1"/>
  <c r="S33" i="17" a="1"/>
  <c r="S33" i="17" s="1"/>
  <c r="T33" i="17" a="1"/>
  <c r="T33" i="17" s="1"/>
  <c r="U33" i="17" a="1"/>
  <c r="U33" i="17" s="1"/>
  <c r="V33" i="17" a="1"/>
  <c r="V33" i="17" s="1"/>
  <c r="W33" i="17" a="1"/>
  <c r="W33" i="17" s="1"/>
  <c r="X33" i="17" a="1"/>
  <c r="X33" i="17" s="1"/>
  <c r="Z33" i="17" a="1"/>
  <c r="Z33" i="17" s="1"/>
  <c r="AA33" i="17" a="1"/>
  <c r="AA33" i="17" s="1"/>
  <c r="AB33" i="17" a="1"/>
  <c r="AB33" i="17" s="1"/>
  <c r="AC33" i="17" a="1"/>
  <c r="AC33" i="17" s="1"/>
  <c r="AD33" i="17" a="1"/>
  <c r="AD33" i="17" s="1"/>
  <c r="D23" i="17" a="1"/>
  <c r="D23" i="17" s="1"/>
  <c r="E23" i="17" a="1"/>
  <c r="E23" i="17" s="1"/>
  <c r="F23" i="17" a="1"/>
  <c r="F23" i="17" s="1"/>
  <c r="G23" i="17" a="1"/>
  <c r="G23" i="17" s="1"/>
  <c r="H23" i="17" a="1"/>
  <c r="H23" i="17" s="1"/>
  <c r="I23" i="17" a="1"/>
  <c r="I23" i="17" s="1"/>
  <c r="J23" i="17" a="1"/>
  <c r="J23" i="17" s="1"/>
  <c r="K23" i="17" a="1"/>
  <c r="K23" i="17" s="1"/>
  <c r="L23" i="17" a="1"/>
  <c r="L23" i="17" s="1"/>
  <c r="M23" i="17" a="1"/>
  <c r="M23" i="17" s="1"/>
  <c r="N23" i="17" a="1"/>
  <c r="N23" i="17" s="1"/>
  <c r="O23" i="17" a="1"/>
  <c r="O23" i="17" s="1"/>
  <c r="P23" i="17" a="1"/>
  <c r="P23" i="17" s="1"/>
  <c r="Q23" i="17" a="1"/>
  <c r="Q23" i="17" s="1"/>
  <c r="R23" i="17" a="1"/>
  <c r="R23" i="17" s="1"/>
  <c r="S23" i="17" a="1"/>
  <c r="S23" i="17" s="1"/>
  <c r="T23" i="17" a="1"/>
  <c r="T23" i="17" s="1"/>
  <c r="U23" i="17" a="1"/>
  <c r="U23" i="17" s="1"/>
  <c r="V23" i="17" a="1"/>
  <c r="V23" i="17" s="1"/>
  <c r="W23" i="17" a="1"/>
  <c r="W23" i="17" s="1"/>
  <c r="X23" i="17" a="1"/>
  <c r="X23" i="17" s="1"/>
  <c r="Y23" i="17" a="1"/>
  <c r="Y23" i="17" s="1"/>
  <c r="Z23" i="17" a="1"/>
  <c r="Z23" i="17" s="1"/>
  <c r="AA23" i="17" a="1"/>
  <c r="AA23" i="17" s="1"/>
  <c r="AB23" i="17" a="1"/>
  <c r="AB23" i="17" s="1"/>
  <c r="AC23" i="17" a="1"/>
  <c r="AC23" i="17" s="1"/>
  <c r="AD23" i="17" a="1"/>
  <c r="AD23" i="17" s="1"/>
  <c r="F13" i="17" a="1"/>
  <c r="F13" i="17" s="1"/>
  <c r="G13" i="17" a="1"/>
  <c r="G13" i="17" s="1"/>
  <c r="H13" i="17" a="1"/>
  <c r="H13" i="17" s="1"/>
  <c r="J13" i="17" a="1"/>
  <c r="J13" i="17" s="1"/>
  <c r="K13" i="17" a="1"/>
  <c r="K13" i="17" s="1"/>
  <c r="L13" i="17" a="1"/>
  <c r="L13" i="17" s="1"/>
  <c r="M13" i="17" a="1"/>
  <c r="M13" i="17" s="1"/>
  <c r="O13" i="17" a="1"/>
  <c r="O13" i="17" s="1"/>
  <c r="P13" i="17" a="1"/>
  <c r="P13" i="17" s="1"/>
  <c r="Q13" i="17" a="1"/>
  <c r="Q13" i="17" s="1"/>
  <c r="R13" i="17" a="1"/>
  <c r="R13" i="17" s="1"/>
  <c r="S13" i="17" a="1"/>
  <c r="S13" i="17" s="1"/>
  <c r="T13" i="17" a="1"/>
  <c r="T13" i="17" s="1"/>
  <c r="U13" i="17" a="1"/>
  <c r="U13" i="17" s="1"/>
  <c r="V13" i="17" a="1"/>
  <c r="V13" i="17" s="1"/>
  <c r="W13" i="17" a="1"/>
  <c r="W13" i="17" s="1"/>
  <c r="X13" i="17" a="1"/>
  <c r="X13" i="17" s="1"/>
  <c r="Y13" i="17" a="1"/>
  <c r="Y13" i="17" s="1"/>
  <c r="Z13" i="17" a="1"/>
  <c r="Z13" i="17" s="1"/>
  <c r="AA13" i="17" a="1"/>
  <c r="AA13" i="17" s="1"/>
  <c r="AB13" i="17" a="1"/>
  <c r="AB13" i="17" s="1"/>
  <c r="AC13" i="17" a="1"/>
  <c r="AC13" i="17" s="1"/>
  <c r="AD13" i="17" a="1"/>
  <c r="AD13" i="17" s="1"/>
  <c r="C13" i="17" a="1"/>
  <c r="C13" i="17" s="1"/>
  <c r="L71" i="17" l="1"/>
  <c r="L27" i="17"/>
  <c r="C84" i="17"/>
  <c r="AG79" i="17"/>
  <c r="H71" i="17"/>
  <c r="C7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8" authorId="0" shapeId="0" xr:uid="{00A15C83-04A6-4C6B-9CB2-73D1752F81E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Tranches d'âge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230" authorId="0" shapeId="0" xr:uid="{3B3A67B9-EA92-4235-99FF-74576F05BC5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Demander si vente en poudre ou en morceaux</t>
        </r>
      </text>
    </comment>
    <comment ref="D247" authorId="0" shapeId="0" xr:uid="{76C88961-C5F8-461C-AD9C-8B98CC9E28A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chose pour riz local et riz importé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<sst xmlns="http://schemas.openxmlformats.org/spreadsheetml/2006/main" count="14939" uniqueCount="3725">
  <si>
    <t>Burkina Faso - Initiative conjointe de suivi des marchés (ICSM)</t>
  </si>
  <si>
    <t>Présentation de l'ICSM</t>
  </si>
  <si>
    <t xml:space="preserve">Le Burkina Faso traverse depuis plus de 4 ans une crise humanitaire du fait de la présence des groupes armés, de la criminalité et les tensions communautaires. Les contraintes d'accès se sont accrues et les transferts monétaires constituent une modalité de réponse de plus en plus utilisée par les acteurs de la réponse humanitaire. L’Initiative conjointe  de suivi des marchés (ICSM), mise en oeuvre par REACH en collaboration avec le Cash Working Group (CWG) Burkina Faso, consiste en la mise en place d’un système collaboratif de suivi des prix d’un panier de biens alimentaires et non-alimentaires sélectionnés, dans les marchés d’intérêt  pour la communauté humanitaire. L’ICSM a pour objectifs d’informer les activités de transferts monétaires grâce au suivi des prix et de la disponibilité de certains articles alimentiares et non alimentiares essentiels inclus dans le panier de dépenses minimum (Minimum Expenditure Basket - MEB), sur certains marchés d’intérêt. </t>
  </si>
  <si>
    <t xml:space="preserve">Coordination : </t>
  </si>
  <si>
    <t>Partenaires de mise en oeuvre :</t>
  </si>
  <si>
    <t>Méthodologie de l'ICSM</t>
  </si>
  <si>
    <t xml:space="preserve">Financé par : </t>
  </si>
  <si>
    <t>Termes de référence</t>
  </si>
  <si>
    <t xml:space="preserve">Termes de references </t>
  </si>
  <si>
    <t>Partenaires de la collecte de données</t>
  </si>
  <si>
    <t xml:space="preserve">ACTED, CRS, PLAN INTERNATIONAL </t>
  </si>
  <si>
    <t>Localités évaluées</t>
  </si>
  <si>
    <t>Nombre de marchés évalués</t>
  </si>
  <si>
    <t>Nombre de magasins visités</t>
  </si>
  <si>
    <t xml:space="preserve">Feuilles </t>
  </si>
  <si>
    <t>Données_nettoyées</t>
  </si>
  <si>
    <t xml:space="preserve">Dataset complet et nettoyé </t>
  </si>
  <si>
    <t>Informations_commerçants</t>
  </si>
  <si>
    <t>Informations sur les commerçants interrogés et les articles suivis</t>
  </si>
  <si>
    <t>Données_prix</t>
  </si>
  <si>
    <t>Dataset comprenant les prix des produits uniquement</t>
  </si>
  <si>
    <t>Analyse_prix</t>
  </si>
  <si>
    <t>Analyse comprenant des informations sur la médiane, les prix minimum et maximum ainsi que le nombre de cotation par marché et par produit</t>
  </si>
  <si>
    <t>Fluctuations_prix</t>
  </si>
  <si>
    <t>Analyse sur les fluctuations des prix, par produit et par marché</t>
  </si>
  <si>
    <t>Comparaison_prix</t>
  </si>
  <si>
    <t xml:space="preserve">Disponibilité </t>
  </si>
  <si>
    <t xml:space="preserve">Informations sur la disponibilité des biens et les raisons en cas d'indisponibilité, par produit et par marché. </t>
  </si>
  <si>
    <t>Approvisionnement</t>
  </si>
  <si>
    <t xml:space="preserve">Informations sur les difficultés d'approvisionnement des biens et les raisons en cas de difficultés d'approvisionnement , par produit et par marché. </t>
  </si>
  <si>
    <t>Informations_additionnelles</t>
  </si>
  <si>
    <t xml:space="preserve">Informations sur les modes de paiement, l'évolution de la fréquentation des marchés, les incidents sur les marchés et l'accès pour les groupes vulnérables.  </t>
  </si>
  <si>
    <t>Questionnaire</t>
  </si>
  <si>
    <t>Questionnaire KOBO utilisé pour l'enquête</t>
  </si>
  <si>
    <t>Choix</t>
  </si>
  <si>
    <t xml:space="preserve">Options de réponse du questionnaire KOBO utilisé pour l'enquête </t>
  </si>
  <si>
    <t xml:space="preserve">Contacts </t>
  </si>
  <si>
    <t>Somaila Zongo</t>
  </si>
  <si>
    <t>somaila.zongo@reach-initiative.org</t>
  </si>
  <si>
    <t>Amelie Salmon</t>
  </si>
  <si>
    <t>amelie.salmon@reach-initiative.org</t>
  </si>
  <si>
    <t>index</t>
  </si>
  <si>
    <t>uuid</t>
  </si>
  <si>
    <t>today</t>
  </si>
  <si>
    <t>i_admin3</t>
  </si>
  <si>
    <t>start</t>
  </si>
  <si>
    <t>end</t>
  </si>
  <si>
    <t>audit</t>
  </si>
  <si>
    <t>note_start</t>
  </si>
  <si>
    <t>note_information_enquete</t>
  </si>
  <si>
    <t>i_organisation</t>
  </si>
  <si>
    <t>i_date_enquete</t>
  </si>
  <si>
    <t>i_admin1</t>
  </si>
  <si>
    <t>i_admin2</t>
  </si>
  <si>
    <t>i_marche</t>
  </si>
  <si>
    <t>i_type_marche</t>
  </si>
  <si>
    <t>note_bna_ba</t>
  </si>
  <si>
    <t>note_bna</t>
  </si>
  <si>
    <t>i_organisation1</t>
  </si>
  <si>
    <t>i_marche1</t>
  </si>
  <si>
    <t>note_presentation_enquete</t>
  </si>
  <si>
    <t>consensus_note</t>
  </si>
  <si>
    <t>note_ic</t>
  </si>
  <si>
    <t>i_taille_magasin</t>
  </si>
  <si>
    <t>note_grp_bna</t>
  </si>
  <si>
    <t>note_h</t>
  </si>
  <si>
    <t>h_vendus</t>
  </si>
  <si>
    <t>h_vendus_seau</t>
  </si>
  <si>
    <t>h_vendus_bidon</t>
  </si>
  <si>
    <t>h_vendus_savon400gr</t>
  </si>
  <si>
    <t>h_vendus_aucun</t>
  </si>
  <si>
    <t>calc_selected_h</t>
  </si>
  <si>
    <t>note_h_seau</t>
  </si>
  <si>
    <t>seau_disponibilite</t>
  </si>
  <si>
    <t>seau_prix_unite</t>
  </si>
  <si>
    <t>seau_localisation_fournisseur</t>
  </si>
  <si>
    <t>seau_pays_fournisseur</t>
  </si>
  <si>
    <t>seau_pays_fournisseur_autre</t>
  </si>
  <si>
    <t>seau_stock</t>
  </si>
  <si>
    <t>seau_reapprovissionnement</t>
  </si>
  <si>
    <t>seau_stock_warning</t>
  </si>
  <si>
    <t>note_h_bidon</t>
  </si>
  <si>
    <t>bidon_disponibilite</t>
  </si>
  <si>
    <t>bidon_unite</t>
  </si>
  <si>
    <t>bidon_unite_20l</t>
  </si>
  <si>
    <t>bidon_unite_25l</t>
  </si>
  <si>
    <t>bidon_prix_20l</t>
  </si>
  <si>
    <t>bidon_prix_25l</t>
  </si>
  <si>
    <t>bidon_localisation_fournisseur</t>
  </si>
  <si>
    <t>bidon_pays_fournisseur</t>
  </si>
  <si>
    <t>bidon_pays_fournisseur_autre</t>
  </si>
  <si>
    <t>bidon_stock</t>
  </si>
  <si>
    <t>bidon_reapprovissionnement</t>
  </si>
  <si>
    <t>bidon_stock_warning</t>
  </si>
  <si>
    <t>note_h_savon400gr</t>
  </si>
  <si>
    <t>savon400gr_disponibilite</t>
  </si>
  <si>
    <t>savon400gr_unite</t>
  </si>
  <si>
    <t>savon400gr_unite_boule400g</t>
  </si>
  <si>
    <t>savon400gr_unite_boule250g</t>
  </si>
  <si>
    <t>savon400gr_prix_400gr</t>
  </si>
  <si>
    <t>savon400gr_prix_250gr</t>
  </si>
  <si>
    <t>savon400gr_localisation_fournisseur</t>
  </si>
  <si>
    <t>savon400gr_pays_fournisseur</t>
  </si>
  <si>
    <t>savon400gr_pays_fournisseur_autre</t>
  </si>
  <si>
    <t>savon400gr_stock</t>
  </si>
  <si>
    <t>savon400gr_reapprovissionnement</t>
  </si>
  <si>
    <t>savon400gr_stock_warning</t>
  </si>
  <si>
    <t>note_h_reapprov</t>
  </si>
  <si>
    <t>h_difficultes_reapprov_ouinon</t>
  </si>
  <si>
    <t>h_incoherence1_note</t>
  </si>
  <si>
    <t>h_difficultes_reapprov_articles</t>
  </si>
  <si>
    <t>h_difficultes_reapprov_articles_seau</t>
  </si>
  <si>
    <t>h_difficultes_reapprov_articles_bidon</t>
  </si>
  <si>
    <t>h_difficultes_reapprov_articles_savon400gr</t>
  </si>
  <si>
    <t>h_difficultes_reapprov_articles_aucun</t>
  </si>
  <si>
    <t>h_incoherence2_note</t>
  </si>
  <si>
    <t>h_difficultes_reapprov_raisons</t>
  </si>
  <si>
    <t>h_difficultes_reapprov_raisons_securite</t>
  </si>
  <si>
    <t>h_difficultes_reapprov_raisons_vols</t>
  </si>
  <si>
    <t>h_difficultes_reapprov_raisons_degradation_perte</t>
  </si>
  <si>
    <t>h_difficultes_reapprov_raisons_route_etat</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</si>
  <si>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</si>
  <si>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</si>
  <si>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</si>
  <si>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</si>
  <si>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</si>
  <si>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</si>
  <si>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h_difficultes_reapprov_raisons_nsp</t>
  </si>
  <si>
    <t>h_difficultes_reapprov_raisons_autre_2</t>
  </si>
  <si>
    <t>note_h_variations</t>
  </si>
  <si>
    <t>h_variations_prix</t>
  </si>
  <si>
    <t>h_variations_prix_prix_constants</t>
  </si>
  <si>
    <t>h_variations_prix_prix_hausse</t>
  </si>
  <si>
    <t>h_variations_prix_prix_baisse</t>
  </si>
  <si>
    <t>h_variations_prix_nsp</t>
  </si>
  <si>
    <t>h_variations_hausse_articles</t>
  </si>
  <si>
    <t>h_variations_hausse_articles_seau</t>
  </si>
  <si>
    <t>h_variations_hausse_articles_bidon</t>
  </si>
  <si>
    <t>h_variations_hausse_articles_savon400gr</t>
  </si>
  <si>
    <t>h_variations_hausse_articles_aucun</t>
  </si>
  <si>
    <t>h_variations_hausse_raisons</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</si>
  <si>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</si>
  <si>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</si>
  <si>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</si>
  <si>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</si>
  <si>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</si>
  <si>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h_variations_hausse_raisons_hausse_prix_fournisseurs</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</si>
  <si>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</si>
  <si>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</si>
  <si>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</si>
  <si>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</si>
  <si>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</si>
  <si>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h_variations_hausse_raisons_nsp</t>
  </si>
  <si>
    <t>h_variations_hausse_raisons_autre_2</t>
  </si>
  <si>
    <t>h_variations_baisse_articles</t>
  </si>
  <si>
    <t>h_variations_baisse_articles_seau</t>
  </si>
  <si>
    <t>h_variations_baisse_articles_bidon</t>
  </si>
  <si>
    <t>h_variations_baisse_articles_savon400gr</t>
  </si>
  <si>
    <t>h_variations_baisse_articles_aucun</t>
  </si>
  <si>
    <t>h_variations_baisse_raisons</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</si>
  <si>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</si>
  <si>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</si>
  <si>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</si>
  <si>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</si>
  <si>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</si>
  <si>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</si>
  <si>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</si>
  <si>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</si>
  <si>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</si>
  <si>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</si>
  <si>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</si>
  <si>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h_variations_baisse_raisons_nsp</t>
  </si>
  <si>
    <t>h_variations_baisse_raisons_autre_2</t>
  </si>
  <si>
    <t>note_a_1</t>
  </si>
  <si>
    <t>a_1_vendus</t>
  </si>
  <si>
    <t>a_1_vendus_bache</t>
  </si>
  <si>
    <t>a_1_vendus_corde</t>
  </si>
  <si>
    <t>a_1_vendus_tenaille</t>
  </si>
  <si>
    <t>a_1_vendus_pelle</t>
  </si>
  <si>
    <t>a_1_vendus_aucun</t>
  </si>
  <si>
    <t>calc_selected_a_1</t>
  </si>
  <si>
    <t>note_a_1_bache</t>
  </si>
  <si>
    <t>bache_disponibilite</t>
  </si>
  <si>
    <t>bache_prix_unite</t>
  </si>
  <si>
    <t>bache_localisation_fournisseur</t>
  </si>
  <si>
    <t>bache_pays_fournisseur</t>
  </si>
  <si>
    <t>bache_pays_fournisseur_autre</t>
  </si>
  <si>
    <t>bache_stock</t>
  </si>
  <si>
    <t>bache_reapprovissionnement</t>
  </si>
  <si>
    <t>bache_stock_warning</t>
  </si>
  <si>
    <t>note_a_1_corde</t>
  </si>
  <si>
    <t>corde_disponibilite</t>
  </si>
  <si>
    <t>corde_prix_unite</t>
  </si>
  <si>
    <t>corde_localisation_fournisseur</t>
  </si>
  <si>
    <t>corde_pays_fournisseur</t>
  </si>
  <si>
    <t>corde_pays_fournisseur_autre</t>
  </si>
  <si>
    <t>corde_stock</t>
  </si>
  <si>
    <t>corde_reapprovissionnement</t>
  </si>
  <si>
    <t>corde_stock_warning</t>
  </si>
  <si>
    <t>note_a_1_tenaille</t>
  </si>
  <si>
    <t>tenaille_disponibilite</t>
  </si>
  <si>
    <t>tenaille_prix_unite</t>
  </si>
  <si>
    <t>tenaille_localisation_fournisseur</t>
  </si>
  <si>
    <t>tenaille_pays_fournisseur</t>
  </si>
  <si>
    <t>tenaille_pays_fournisseur_autre</t>
  </si>
  <si>
    <t>tenaille_stock</t>
  </si>
  <si>
    <t>tenaille_reapprovissionnement</t>
  </si>
  <si>
    <t>tenaille_stock_warning</t>
  </si>
  <si>
    <t>note_a_1_pelle</t>
  </si>
  <si>
    <t>pelle_disponibilite</t>
  </si>
  <si>
    <t>pelle_prix_unite</t>
  </si>
  <si>
    <t>pelle_localisation_fournisseur</t>
  </si>
  <si>
    <t>pelle_pays_fournisseur</t>
  </si>
  <si>
    <t>pelle_pays_fournisseur_autre</t>
  </si>
  <si>
    <t>pelle_stock</t>
  </si>
  <si>
    <t>pelle_reapprovissionnement</t>
  </si>
  <si>
    <t>pelle_stock_warning</t>
  </si>
  <si>
    <t>note_a_1_reapprov</t>
  </si>
  <si>
    <t>a_1_difficultes_reapprov_ouinon</t>
  </si>
  <si>
    <t>a_1_incoherence1_note</t>
  </si>
  <si>
    <t>a_1_difficultes_reapprov_articles</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</si>
  <si>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</si>
  <si>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</si>
  <si>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</si>
  <si>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</si>
  <si>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</si>
  <si>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</si>
  <si>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a_1_difficultes_reapprov_raisons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</si>
  <si>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</si>
  <si>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</si>
  <si>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</si>
  <si>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</si>
  <si>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</si>
  <si>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</si>
  <si>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</si>
  <si>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</si>
  <si>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</si>
  <si>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</si>
  <si>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</si>
  <si>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</si>
  <si>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note_a_1_variations</t>
  </si>
  <si>
    <t>a_1_variations_prix</t>
  </si>
  <si>
    <t>a_1_variations_prix_prix_constants</t>
  </si>
  <si>
    <t>a_1_variations_prix_prix_hausse</t>
  </si>
  <si>
    <t>a_1_variations_prix_prix_baisse</t>
  </si>
  <si>
    <t>a_1_variations_prix_nsp</t>
  </si>
  <si>
    <t>a_1_variations_hausse_articles</t>
  </si>
  <si>
    <t>a_1_variations_hausse_articles_bache</t>
  </si>
  <si>
    <t>a_1_variations_hausse_articles_corde</t>
  </si>
  <si>
    <t>a_1_variations_hausse_articles_tenaille</t>
  </si>
  <si>
    <t>a_1_variations_hausse_articles_pelle</t>
  </si>
  <si>
    <t>a_1_variations_hausse_articles_aucun</t>
  </si>
  <si>
    <t>a_1_variations_hausse_raisons</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</si>
  <si>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</si>
  <si>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</si>
  <si>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</si>
  <si>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</si>
  <si>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</si>
  <si>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</si>
  <si>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</si>
  <si>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</si>
  <si>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</si>
  <si>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</si>
  <si>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</si>
  <si>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a_1_variations_hausse_raisons_nsp</t>
  </si>
  <si>
    <t>a_1_variations_hausse_raisons_autre_2</t>
  </si>
  <si>
    <t>a_1_variations_baisse_articles</t>
  </si>
  <si>
    <t>a_1_variations_baisse_articles_bache</t>
  </si>
  <si>
    <t>a_1_variations_baisse_articles_corde</t>
  </si>
  <si>
    <t>a_1_variations_baisse_articles_tenaille</t>
  </si>
  <si>
    <t>a_1_variations_baisse_articles_pelle</t>
  </si>
  <si>
    <t>a_1_variations_baisse_articles_aucun</t>
  </si>
  <si>
    <t>a_1_variations_baisse_raisons</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</si>
  <si>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</si>
  <si>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</si>
  <si>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</si>
  <si>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</si>
  <si>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</si>
  <si>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</si>
  <si>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</si>
  <si>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</si>
  <si>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</si>
  <si>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</si>
  <si>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</si>
  <si>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a_1_variations_baisse_raisons_nsp</t>
  </si>
  <si>
    <t>a_1_variations_baisse_raisons_autre_2</t>
  </si>
  <si>
    <t>note_a_2_articles</t>
  </si>
  <si>
    <t>a_2_vendus</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</si>
  <si>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</si>
  <si>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</si>
  <si>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</si>
  <si>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</si>
  <si>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</si>
  <si>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</si>
  <si>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</si>
  <si>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</si>
  <si>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</si>
  <si>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</si>
  <si>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</si>
  <si>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</si>
  <si>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</si>
  <si>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</si>
  <si>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</si>
  <si>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</si>
  <si>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</si>
  <si>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calc_selected_total</t>
  </si>
  <si>
    <t>note_h_combustible_bois</t>
  </si>
  <si>
    <t>combustible_bois_disponibilite</t>
  </si>
  <si>
    <t>combustible_bois_prix_tas</t>
  </si>
  <si>
    <t>combustible_bois_localisation_fournisseur</t>
  </si>
  <si>
    <t>combustible_bois_pays_fournisseur</t>
  </si>
  <si>
    <t>combustible_bois_pays_fournisseur_autre</t>
  </si>
  <si>
    <t>combustible_bois_stock</t>
  </si>
  <si>
    <t>combustible_bois_reapprovisionnement</t>
  </si>
  <si>
    <t>combustible_bois_stock_warning</t>
  </si>
  <si>
    <t>note_h_combustible_charbon</t>
  </si>
  <si>
    <t>combustible_charbon_disponibilite</t>
  </si>
  <si>
    <t>combustible_charbon_unite</t>
  </si>
  <si>
    <t>combustible_charbon_unite_sac</t>
  </si>
  <si>
    <t>combustible_charbon_unite_sachet</t>
  </si>
  <si>
    <t>combustible_charbon_prix_100kg</t>
  </si>
  <si>
    <t>combustible_charbon_prix_sachet</t>
  </si>
  <si>
    <t>combustible_charbon_localisation_fournisseur</t>
  </si>
  <si>
    <t>combustible_charbon_pays_fournisseur</t>
  </si>
  <si>
    <t>combustible_charbon_pays_fournisseur_autre</t>
  </si>
  <si>
    <t>combustible_charbon_stock</t>
  </si>
  <si>
    <t>combustible_charbon_reapprovisionnement</t>
  </si>
  <si>
    <t>combustible_charbon_stock_warning</t>
  </si>
  <si>
    <t>note_h_combustible_gaz</t>
  </si>
  <si>
    <t>combustible_gaz_disponibilite</t>
  </si>
  <si>
    <t>combustible_gaz_unite</t>
  </si>
  <si>
    <t>combustible_gaz_unite_3kg</t>
  </si>
  <si>
    <t>combustible_gaz_unite_6kg</t>
  </si>
  <si>
    <t>combustible_gaz_unite_12kg</t>
  </si>
  <si>
    <t>combustible_gaz_prix_3kg</t>
  </si>
  <si>
    <t>combustible_gaz_prix_6kg</t>
  </si>
  <si>
    <t>combustible_gaz_prix_12kg</t>
  </si>
  <si>
    <t>combustible_gaz_localisation_fournisseur</t>
  </si>
  <si>
    <t>combustible_gaz_pays_fournisseur</t>
  </si>
  <si>
    <t>combustible_gaz_pays_fournisseur_autre</t>
  </si>
  <si>
    <t>combustible_gaz_stock</t>
  </si>
  <si>
    <t>combustible_gaz_reapprovisionnement</t>
  </si>
  <si>
    <t>combustible_gaz_stock_warning</t>
  </si>
  <si>
    <t>note_a_2_marmite_n7</t>
  </si>
  <si>
    <t>marmite_n7_disponibilite</t>
  </si>
  <si>
    <t>marmite_n7_prix_unite</t>
  </si>
  <si>
    <t>marmite_n7_localisation_fournisseur</t>
  </si>
  <si>
    <t>marmite_n7_pays_fournisseur</t>
  </si>
  <si>
    <t>marmite_n7_pays_fournisseur_autre</t>
  </si>
  <si>
    <t>marmite_n7_stock</t>
  </si>
  <si>
    <t>marmite_n7_reapprovissionnement</t>
  </si>
  <si>
    <t>marmite_n7_stock_warning</t>
  </si>
  <si>
    <t>note_a_2_marmite_n5</t>
  </si>
  <si>
    <t>marmite_n5_disponibilite</t>
  </si>
  <si>
    <t>marmite_n5_prix_unite</t>
  </si>
  <si>
    <t>marmite_n5_localisation_fournisseur</t>
  </si>
  <si>
    <t>marmite_n5_pays_fournisseur</t>
  </si>
  <si>
    <t>marmite_n5_pays_fournisseur_autre</t>
  </si>
  <si>
    <t>marmite_n5_stock</t>
  </si>
  <si>
    <t>marmite_n5_reapprovissionnement</t>
  </si>
  <si>
    <t>marmite_n5_stock_warning</t>
  </si>
  <si>
    <t>note_a_2_assiette_metalique</t>
  </si>
  <si>
    <t>assiette_metalique_disponibilite</t>
  </si>
  <si>
    <t>assiette_metalique_prix_unite</t>
  </si>
  <si>
    <t>assiette_metalique_localisation_fournisseur</t>
  </si>
  <si>
    <t>assiette_metalique_pays_fournisseur</t>
  </si>
  <si>
    <t>assiette_metalique_pays_fournisseur_autre</t>
  </si>
  <si>
    <t>assiette_metalique_stock</t>
  </si>
  <si>
    <t>assiette_metalique_reapprovissionnement</t>
  </si>
  <si>
    <t>assiette_metalique_stock_warning</t>
  </si>
  <si>
    <t>note_a_2_gobelet_plastique</t>
  </si>
  <si>
    <t>gobelet_plastique_disponibilite</t>
  </si>
  <si>
    <t>gobelet_plastique_prix_unite</t>
  </si>
  <si>
    <t>gobelet_plastique_localisation_fournisseur</t>
  </si>
  <si>
    <t>gobelet_plastique_pays_fournisseur</t>
  </si>
  <si>
    <t>gobelet_plastique_pays_fournisseur_autre</t>
  </si>
  <si>
    <t>gobelet_plastique_stock</t>
  </si>
  <si>
    <t>gobelet_plastique_reapprovissionnement</t>
  </si>
  <si>
    <t>gobelet_plastique_stock_warning</t>
  </si>
  <si>
    <t>note_a_2_gobelet_acier</t>
  </si>
  <si>
    <t>gobelet_acier_disponibilite</t>
  </si>
  <si>
    <t>gobelet_acier_volume</t>
  </si>
  <si>
    <t>gobelet_acier_volume_0_25l</t>
  </si>
  <si>
    <t>gobelet_acier_volume_0_5l</t>
  </si>
  <si>
    <t>gobelet_acier_volume_1l</t>
  </si>
  <si>
    <t>gobelet_acier_prix_0_25l</t>
  </si>
  <si>
    <t>gobelet_acier_prix_0_5l</t>
  </si>
  <si>
    <t>gobelet_acier_prix_1l</t>
  </si>
  <si>
    <t>gobelet_acier_localisation_fournisseur</t>
  </si>
  <si>
    <t>gobelet_acier_pays_fournisseur</t>
  </si>
  <si>
    <t>gobelet_acier_pays_fournisseur_autre</t>
  </si>
  <si>
    <t>gobelet_acier_stock</t>
  </si>
  <si>
    <t>gobelet_acier_reapprovissionnement</t>
  </si>
  <si>
    <t>gobelet_acier_stock_warning</t>
  </si>
  <si>
    <t>note_a_2_bassine</t>
  </si>
  <si>
    <t>bassine_disponibilite</t>
  </si>
  <si>
    <t>bassine_prix_unite</t>
  </si>
  <si>
    <t>bassine_localisation_fournisseur</t>
  </si>
  <si>
    <t>bassine_pays_fournisseur</t>
  </si>
  <si>
    <t>bassine_pays_fournisseur_autre</t>
  </si>
  <si>
    <t>bassine_stock</t>
  </si>
  <si>
    <t>bassine_reapprovissionnement</t>
  </si>
  <si>
    <t>bassine_stock_warning</t>
  </si>
  <si>
    <t>note_a_2_natte</t>
  </si>
  <si>
    <t>natte_disponibilite</t>
  </si>
  <si>
    <t>natte_prix_unite</t>
  </si>
  <si>
    <t>natte_localisation_fournisseur</t>
  </si>
  <si>
    <t>natte_pays_fournisseur</t>
  </si>
  <si>
    <t>natte_pays_fournisseur_autre</t>
  </si>
  <si>
    <t>natte_stock</t>
  </si>
  <si>
    <t>natte_reapprovissionnement</t>
  </si>
  <si>
    <t>natte_stock_warning</t>
  </si>
  <si>
    <t>note_a_2_couverture</t>
  </si>
  <si>
    <t>couverture_disponibilite</t>
  </si>
  <si>
    <t>couverture_prix_unite</t>
  </si>
  <si>
    <t>couverture_localisation_fournisseur</t>
  </si>
  <si>
    <t>couverture_pays_fournisseur</t>
  </si>
  <si>
    <t>couverture_pays_fournisseur_autre</t>
  </si>
  <si>
    <t>couverture_stock</t>
  </si>
  <si>
    <t>couverture_reapprovissionnement</t>
  </si>
  <si>
    <t>couverture_stock_warning</t>
  </si>
  <si>
    <t>note_a_2_moustiquaire</t>
  </si>
  <si>
    <t>moustiquaire_disponibilite</t>
  </si>
  <si>
    <t>moustiquaire_prix_unite</t>
  </si>
  <si>
    <t>moustiquaire_localisation_fournisseur</t>
  </si>
  <si>
    <t>moustiquaire_pays_fournisseur</t>
  </si>
  <si>
    <t>moustiquaire_pays_fournisseur_autre</t>
  </si>
  <si>
    <t>moustiquaire_stock</t>
  </si>
  <si>
    <t>moustiquaire_reapprovissionnement</t>
  </si>
  <si>
    <t>moustiquaire_stock_warning</t>
  </si>
  <si>
    <t>note_a_2_lampe</t>
  </si>
  <si>
    <t>lampe_disponibilite</t>
  </si>
  <si>
    <t>lampe_prix_unite</t>
  </si>
  <si>
    <t>lampe_localisation_fournisseur</t>
  </si>
  <si>
    <t>lampe_pays_fournisseur</t>
  </si>
  <si>
    <t>lampe_pays_fournisseur_autre</t>
  </si>
  <si>
    <t>lampe_stock</t>
  </si>
  <si>
    <t>lampe_reapprovissionnement</t>
  </si>
  <si>
    <t>lampe_stock_warning</t>
  </si>
  <si>
    <t>note_a_2_pagne</t>
  </si>
  <si>
    <t>a_2_pagne_disponibilite</t>
  </si>
  <si>
    <t>a_2_pagne_unite_oui_non</t>
  </si>
  <si>
    <t>a_2_pagne6yards_prix_unite</t>
  </si>
  <si>
    <t>a_2_pagne_unite_nombre_morceaux</t>
  </si>
  <si>
    <t>a_2_pagne_prix_autre_unite</t>
  </si>
  <si>
    <t>a_2_pagne_localisation_fournisseur</t>
  </si>
  <si>
    <t>a_2_pagne_pays_fournisseur</t>
  </si>
  <si>
    <t>a_2_pagne_pays_fournisseur_autre</t>
  </si>
  <si>
    <t>a_2_pagne_stock</t>
  </si>
  <si>
    <t>a_2_pagne_reapprovissionnement</t>
  </si>
  <si>
    <t>a_2_pagne_stock_warning</t>
  </si>
  <si>
    <t>note_a_2_sac_boro</t>
  </si>
  <si>
    <t>sac_boro_disponibilite</t>
  </si>
  <si>
    <t>sac_boro_prix_unite</t>
  </si>
  <si>
    <t>sac_boro_localisation_fournisseur</t>
  </si>
  <si>
    <t>sac_boro_pays_fournisseur</t>
  </si>
  <si>
    <t>sac_boro_pays_fournisseur_autre</t>
  </si>
  <si>
    <t>sac_boro_stock</t>
  </si>
  <si>
    <t>sac_boro_reapprovissionnement</t>
  </si>
  <si>
    <t>sac_boro_stock_warning</t>
  </si>
  <si>
    <t>note_a_2_reapprov</t>
  </si>
  <si>
    <t>a_2_difficultes_reapprov_ouinon</t>
  </si>
  <si>
    <t>a_2_incoherence1_note</t>
  </si>
  <si>
    <t>a_2_difficultes_reapprov_articles</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</si>
  <si>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</si>
  <si>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</si>
  <si>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</si>
  <si>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</si>
  <si>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</si>
  <si>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</si>
  <si>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</si>
  <si>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</si>
  <si>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</si>
  <si>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</si>
  <si>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</si>
  <si>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</si>
  <si>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</si>
  <si>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</si>
  <si>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</si>
  <si>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</si>
  <si>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</si>
  <si>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a_2_difficultes_reapprov_raisons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</si>
  <si>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</si>
  <si>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</si>
  <si>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</si>
  <si>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</si>
  <si>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</si>
  <si>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</si>
  <si>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</si>
  <si>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</si>
  <si>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</si>
  <si>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</si>
  <si>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</si>
  <si>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</si>
  <si>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note_a_2_variations</t>
  </si>
  <si>
    <t>a_2_variations_prix</t>
  </si>
  <si>
    <t>a_2_variations_prix_prix_constants</t>
  </si>
  <si>
    <t>a_2_variations_prix_prix_hausse</t>
  </si>
  <si>
    <t>a_2_variations_prix_prix_baisse</t>
  </si>
  <si>
    <t>a_2_variations_prix_nsp</t>
  </si>
  <si>
    <t>a_2_variations_hausse_articles</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</si>
  <si>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</si>
  <si>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</si>
  <si>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</si>
  <si>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</si>
  <si>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</si>
  <si>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</si>
  <si>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</si>
  <si>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</si>
  <si>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</si>
  <si>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</si>
  <si>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</si>
  <si>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</si>
  <si>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</si>
  <si>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</si>
  <si>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</si>
  <si>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</si>
  <si>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</si>
  <si>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</si>
  <si>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</si>
  <si>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</si>
  <si>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</si>
  <si>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</si>
  <si>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</si>
  <si>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</si>
  <si>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</si>
  <si>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</si>
  <si>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</si>
  <si>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</si>
  <si>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a_2_variations_hausse_raisons_nsp</t>
  </si>
  <si>
    <t>a_2_variations_hausse_raisons_autre_2</t>
  </si>
  <si>
    <t>a_2_variations_baisse_articles</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</si>
  <si>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</si>
  <si>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</si>
  <si>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</si>
  <si>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</si>
  <si>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</si>
  <si>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</si>
  <si>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</si>
  <si>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</si>
  <si>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</si>
  <si>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</si>
  <si>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</si>
  <si>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</si>
  <si>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</si>
  <si>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</si>
  <si>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</si>
  <si>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</si>
  <si>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</si>
  <si>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</si>
  <si>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</si>
  <si>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</si>
  <si>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</si>
  <si>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</si>
  <si>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</si>
  <si>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</si>
  <si>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</si>
  <si>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</si>
  <si>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</si>
  <si>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</si>
  <si>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a_2_variations_baisse_raisons_nsp</t>
  </si>
  <si>
    <t>a_2_variations_baisse_raisons_autre_2</t>
  </si>
  <si>
    <t>note_grp_ba</t>
  </si>
  <si>
    <t>note_articles_alimentaires</t>
  </si>
  <si>
    <t>alimentaire_vendus</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</si>
  <si>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</si>
  <si>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</si>
  <si>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</si>
  <si>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</si>
  <si>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</si>
  <si>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</si>
  <si>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</si>
  <si>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</si>
  <si>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</si>
  <si>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</si>
  <si>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</si>
  <si>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</si>
  <si>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</si>
  <si>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</si>
  <si>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</si>
  <si>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</si>
  <si>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</si>
  <si>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</si>
  <si>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</si>
  <si>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</si>
  <si>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</si>
  <si>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</si>
  <si>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</si>
  <si>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</si>
  <si>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</si>
  <si>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</si>
  <si>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</si>
  <si>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</si>
  <si>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</si>
  <si>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note_alimentaire_mais</t>
  </si>
  <si>
    <t>mais_disponibilite</t>
  </si>
  <si>
    <t>mais_unite</t>
  </si>
  <si>
    <t>mais_unite_kg</t>
  </si>
  <si>
    <t>mais_unite_yorouba</t>
  </si>
  <si>
    <t>mais_unite_tine</t>
  </si>
  <si>
    <t>mais_prix_kg</t>
  </si>
  <si>
    <t>mais_prix_yorouba</t>
  </si>
  <si>
    <t>mais_prix_tine</t>
  </si>
  <si>
    <t>mais_localisation_fournisseur</t>
  </si>
  <si>
    <t>mais_pays_fournisseur</t>
  </si>
  <si>
    <t>mais_pays_fournisseur_autre</t>
  </si>
  <si>
    <t>mais_stock</t>
  </si>
  <si>
    <t>mais_reapprovissionnement</t>
  </si>
  <si>
    <t>mais_stock_warning</t>
  </si>
  <si>
    <t>note_alimentaire_sorgho_blanc</t>
  </si>
  <si>
    <t>sorgho_blanc_disponibilite</t>
  </si>
  <si>
    <t>sorgho_blanc_unite</t>
  </si>
  <si>
    <t>sorgho_blanc_unite_kg</t>
  </si>
  <si>
    <t>sorgho_blanc_unite_yorouba</t>
  </si>
  <si>
    <t>sorgho_blanc_unite_tine</t>
  </si>
  <si>
    <t>sorgho_blanc_prix_kg</t>
  </si>
  <si>
    <t>sorgho_blanc_prix_yorouba</t>
  </si>
  <si>
    <t>sorgho_blanc_prix_tine</t>
  </si>
  <si>
    <t>sorgho_blanc_localisation_fournisseur</t>
  </si>
  <si>
    <t>sorgho_blanc_pays_fournisseur</t>
  </si>
  <si>
    <t>sorgho_blanc_pays_fournisseur_autre</t>
  </si>
  <si>
    <t>sorgho_blanc_stock</t>
  </si>
  <si>
    <t>sorgho_blanc_reapprovissionnement</t>
  </si>
  <si>
    <t>sorgho_blanc_stock_warning</t>
  </si>
  <si>
    <t>note_alimentaire_sorgho_rouge</t>
  </si>
  <si>
    <t>sorgho_rouge_disponibilite</t>
  </si>
  <si>
    <t>sorgho_rouge_unite</t>
  </si>
  <si>
    <t>sorgho_rouge_unite_kg</t>
  </si>
  <si>
    <t>sorgho_rouge_unite_yorouba</t>
  </si>
  <si>
    <t>sorgho_rouge_unite_tine</t>
  </si>
  <si>
    <t>sorgho_rouge_prix_kg</t>
  </si>
  <si>
    <t>sorgho_rouge_prix_yorouba</t>
  </si>
  <si>
    <t>sorgho_rouge_prix_tine</t>
  </si>
  <si>
    <t>sorgho_rouge_localisation_fournisseur</t>
  </si>
  <si>
    <t>sorgho_rouge_pays_fournisseur</t>
  </si>
  <si>
    <t>sorgho_rouge_pays_fournisseur_autre</t>
  </si>
  <si>
    <t>sorgho_rouge_stock</t>
  </si>
  <si>
    <t>sorgho_rouge_reapprovissionnement</t>
  </si>
  <si>
    <t>sorgho_rouge_stock_warning</t>
  </si>
  <si>
    <t>note_alimentaire_mil</t>
  </si>
  <si>
    <t>mil_disponibilite</t>
  </si>
  <si>
    <t>mil_local_unite</t>
  </si>
  <si>
    <t>mil_local_unite_kg</t>
  </si>
  <si>
    <t>mil_local_unite_yorouba</t>
  </si>
  <si>
    <t>mil_local_unite_tine</t>
  </si>
  <si>
    <t>mil_local_prix_kg</t>
  </si>
  <si>
    <t>mil_local_prix_yorouba</t>
  </si>
  <si>
    <t>mil_local_prix_tine</t>
  </si>
  <si>
    <t>mil_local_localisation_fournisseur</t>
  </si>
  <si>
    <t>mil_local_pays_fournisseur</t>
  </si>
  <si>
    <t>mil_local_pays_fournisseur_autre</t>
  </si>
  <si>
    <t>mil_local_stock</t>
  </si>
  <si>
    <t>mil_local_reapprovissionnement</t>
  </si>
  <si>
    <t>mil_local_stock_warning</t>
  </si>
  <si>
    <t>note_alimentaire_riz</t>
  </si>
  <si>
    <t>riz_local_disponibilite</t>
  </si>
  <si>
    <t>riz_local_unite</t>
  </si>
  <si>
    <t>riz_local_unite_kg</t>
  </si>
  <si>
    <t>riz_local_unite_yorouba</t>
  </si>
  <si>
    <t>riz_local_unite_tine</t>
  </si>
  <si>
    <t>riz_local_prix_kg</t>
  </si>
  <si>
    <t>riz_local_prix_yorouba</t>
  </si>
  <si>
    <t>riz_local_prix_tine</t>
  </si>
  <si>
    <t>riz_local_localisation_fournisseur</t>
  </si>
  <si>
    <t>riz_local_pays_fournisseur</t>
  </si>
  <si>
    <t>riz_local_pays_fournisseur_autre</t>
  </si>
  <si>
    <t>riz_local_stock</t>
  </si>
  <si>
    <t>riz_local_reapprovissionnement</t>
  </si>
  <si>
    <t>riz_local_stock_warning</t>
  </si>
  <si>
    <t>note_alimentaire_riz_001</t>
  </si>
  <si>
    <t>riz_importe_disponibilite</t>
  </si>
  <si>
    <t>riz_importe_unite</t>
  </si>
  <si>
    <t>riz_importe_unite_kg</t>
  </si>
  <si>
    <t>riz_importe_unite_yorouba</t>
  </si>
  <si>
    <t>riz_importe_unite_tine</t>
  </si>
  <si>
    <t>riz_importe_prix_kg</t>
  </si>
  <si>
    <t>riz_importe_prix_yorouba</t>
  </si>
  <si>
    <t>riz_importe_prix_tine</t>
  </si>
  <si>
    <t>riz_importe_localisation_fournisseur</t>
  </si>
  <si>
    <t>riz_importe_pays_fournisseur</t>
  </si>
  <si>
    <t>riz_importe_pays_fournisseur_autre</t>
  </si>
  <si>
    <t>riz_importe_stock</t>
  </si>
  <si>
    <t>riz_importe_reapprovissionnement</t>
  </si>
  <si>
    <t>riz_importe_stock_warning</t>
  </si>
  <si>
    <t>note_alimentaire_fonios</t>
  </si>
  <si>
    <t>fonio_disponibilite</t>
  </si>
  <si>
    <t>fonio_unite</t>
  </si>
  <si>
    <t>fonio_unite_kg</t>
  </si>
  <si>
    <t>fonio_unite_yorouba</t>
  </si>
  <si>
    <t>fonio_unite_tine</t>
  </si>
  <si>
    <t>fonio_prix_kg</t>
  </si>
  <si>
    <t>fonio_prix_yorouba</t>
  </si>
  <si>
    <t>fonio_prix_tine</t>
  </si>
  <si>
    <t>fonios_localisation_fournisseur</t>
  </si>
  <si>
    <t>fonios_pays_fournisseur</t>
  </si>
  <si>
    <t>fonios_pays_fournisseur_autre</t>
  </si>
  <si>
    <t>fonio_stock</t>
  </si>
  <si>
    <t>fonio_reapprovissionnement</t>
  </si>
  <si>
    <t>fonio_stock_warning</t>
  </si>
  <si>
    <t>note_alimentaire_manioc</t>
  </si>
  <si>
    <t>manioc_disponibilite</t>
  </si>
  <si>
    <t>manioc_prix_unite</t>
  </si>
  <si>
    <t>manioc_localisation_fournisseur</t>
  </si>
  <si>
    <t>manioc_pays_fournisseur</t>
  </si>
  <si>
    <t>manioc_pays_fournisseur_autre</t>
  </si>
  <si>
    <t>manioc_stock</t>
  </si>
  <si>
    <t>manioc_reapprovissionnement</t>
  </si>
  <si>
    <t>manioc_stock_warning</t>
  </si>
  <si>
    <t>note_alimentaire_igname</t>
  </si>
  <si>
    <t>igname_disponibilite</t>
  </si>
  <si>
    <t>igname_prix_unite</t>
  </si>
  <si>
    <t>igname_localisation_fournisseur</t>
  </si>
  <si>
    <t>igname_pays_fournisseur</t>
  </si>
  <si>
    <t>igname_pays_fournisseur_autre</t>
  </si>
  <si>
    <t>igname_stock</t>
  </si>
  <si>
    <t>igname_reapprovissionnement</t>
  </si>
  <si>
    <t>igname_stock_warning</t>
  </si>
  <si>
    <t>note_alimentaire_patate</t>
  </si>
  <si>
    <t>patate_disponibilite</t>
  </si>
  <si>
    <t>patate_prix_unite</t>
  </si>
  <si>
    <t>patate_localisation_fournisseur</t>
  </si>
  <si>
    <t>patate_pays_fournisseur</t>
  </si>
  <si>
    <t>patate_pays_fournisseur_autre</t>
  </si>
  <si>
    <t>patate_stock</t>
  </si>
  <si>
    <t>patate_reapprovissionnement</t>
  </si>
  <si>
    <t>patate_stock_warning</t>
  </si>
  <si>
    <t>note_alimentaire_pomme_de_terre</t>
  </si>
  <si>
    <t>pomme_de_terre_disponibilite</t>
  </si>
  <si>
    <t>pomme_de_terre_prix_unite</t>
  </si>
  <si>
    <t>pomme_de_terre_localisation_fournisseur</t>
  </si>
  <si>
    <t>pomme_de_terre_pays_fournisseur</t>
  </si>
  <si>
    <t>pomme_de_terre_pays_fournisseur_autre</t>
  </si>
  <si>
    <t>pomme_de_terre_stock</t>
  </si>
  <si>
    <t>pomme_de_terre_reapprovissionnement</t>
  </si>
  <si>
    <t>pomme_de_terre_stock_warning</t>
  </si>
  <si>
    <t>note_alimentaire_viandes</t>
  </si>
  <si>
    <t>viande_beuf_disponibilite</t>
  </si>
  <si>
    <t>viande_beuf_prix_unite</t>
  </si>
  <si>
    <t>viandes_beuf_localisation_fournisseur</t>
  </si>
  <si>
    <t>viandes_beuf_pays_fournisseur</t>
  </si>
  <si>
    <t>viandes_beuf_pays_fournisseur_autre</t>
  </si>
  <si>
    <t>viande_beuf_stock</t>
  </si>
  <si>
    <t>viande_beuf_reapprovissionnement</t>
  </si>
  <si>
    <t>viande_beuf_stock_warning</t>
  </si>
  <si>
    <t>note_alimentaire_viandes_001</t>
  </si>
  <si>
    <t>viande_mouton_disponibilite</t>
  </si>
  <si>
    <t>viande_mouton_prix_unite</t>
  </si>
  <si>
    <t>viandes_mouton_localisation_fournisseur</t>
  </si>
  <si>
    <t>viandes_mouton_pays_fournisseur</t>
  </si>
  <si>
    <t>viandes_mouton_pays_fournisseur_autre</t>
  </si>
  <si>
    <t>viande_mouton_stock</t>
  </si>
  <si>
    <t>viande_mouton_reapprovissionnement</t>
  </si>
  <si>
    <t>viande_mouton_stock_warning</t>
  </si>
  <si>
    <t>note_alimentaire_poissons</t>
  </si>
  <si>
    <t>poisson_disponibilite</t>
  </si>
  <si>
    <t>poisson_prix_unite</t>
  </si>
  <si>
    <t>poissons_localisation_fournisseur</t>
  </si>
  <si>
    <t>poissons_pays_fournisseur</t>
  </si>
  <si>
    <t>poissons_pays_fournisseur_autre</t>
  </si>
  <si>
    <t>poisson_stock</t>
  </si>
  <si>
    <t>poisson_reapprovissionnement</t>
  </si>
  <si>
    <t>poisson_stock_warning</t>
  </si>
  <si>
    <t>note_alimentaire_lait_en_poudres</t>
  </si>
  <si>
    <t>lait_en_poudre_disponibilite</t>
  </si>
  <si>
    <t>lait_en_poudre_prix_unite</t>
  </si>
  <si>
    <t>lait_en_poudres_localisation_fournisseur</t>
  </si>
  <si>
    <t>lait_en_poudres_pays_fournisseur</t>
  </si>
  <si>
    <t>lait_en_poudres_pays_fournisseur_autre</t>
  </si>
  <si>
    <t>lait_en_poudre_stock</t>
  </si>
  <si>
    <t>lait_en_poudre_reapprovissionnement</t>
  </si>
  <si>
    <t>lait_en_poudre_stock_warning</t>
  </si>
  <si>
    <t>note_alimentaire_lait_fraiss</t>
  </si>
  <si>
    <t>lait_frais_disponibilite</t>
  </si>
  <si>
    <t>lait_frais_prix_unite</t>
  </si>
  <si>
    <t>lait_fraiss_localisation_fournisseur</t>
  </si>
  <si>
    <t>lait_fraiss_pays_fournisseur</t>
  </si>
  <si>
    <t>lait_fraiss_pays_fournisseur_autre</t>
  </si>
  <si>
    <t>lait_frais_stock</t>
  </si>
  <si>
    <t>lait_frais_reapprovissionnement</t>
  </si>
  <si>
    <t>lait_frais_stock_warning</t>
  </si>
  <si>
    <t>note_alimentaire_haricots</t>
  </si>
  <si>
    <t>haricot_disponibilite</t>
  </si>
  <si>
    <t>haricot_unite</t>
  </si>
  <si>
    <t>haricot_unite_kg</t>
  </si>
  <si>
    <t>haricot_unite_yorouba</t>
  </si>
  <si>
    <t>haricot_unite_tine</t>
  </si>
  <si>
    <t>haricot_prix_kg</t>
  </si>
  <si>
    <t>haricot_prix_yorouba</t>
  </si>
  <si>
    <t>haricot_prix_tine</t>
  </si>
  <si>
    <t>haricots_localisation_fournisseur</t>
  </si>
  <si>
    <t>haricots_pays_fournisseur</t>
  </si>
  <si>
    <t>haricots_pays_fournisseur_autre</t>
  </si>
  <si>
    <t>haricot_stock</t>
  </si>
  <si>
    <t>haricot_reapprovissionnement</t>
  </si>
  <si>
    <t>haricot_stock_warning</t>
  </si>
  <si>
    <t>note_alimentaire_arachide_coque</t>
  </si>
  <si>
    <t>arachide_coque_disponibilite</t>
  </si>
  <si>
    <t>arachide_coque_unite</t>
  </si>
  <si>
    <t>arachide_coque_unite_kg</t>
  </si>
  <si>
    <t>arachide_coque_unite_yorouba</t>
  </si>
  <si>
    <t>arachide_coque_unite_tine</t>
  </si>
  <si>
    <t>arachide_coque_coque_prix_kg</t>
  </si>
  <si>
    <t>arachide_coque_prix_yorouba</t>
  </si>
  <si>
    <t>arachide_coque_prix_tine</t>
  </si>
  <si>
    <t>arachides_coque_localisation_fournisseur</t>
  </si>
  <si>
    <t>arachides_coque_pays_fournisseur</t>
  </si>
  <si>
    <t>arachides_coque_pays_fournisseur_autre</t>
  </si>
  <si>
    <t>arachide_coque_stock</t>
  </si>
  <si>
    <t>arachide_coque_reapprovissionnement</t>
  </si>
  <si>
    <t>arachide_coque_stock_warning</t>
  </si>
  <si>
    <t>note_alimentaire_arachide_graine</t>
  </si>
  <si>
    <t>arachide_graine_disponibilite</t>
  </si>
  <si>
    <t>arachide_graine_unite</t>
  </si>
  <si>
    <t>arachide_graine_unite_kg</t>
  </si>
  <si>
    <t>arachide_graine_unite_yorouba</t>
  </si>
  <si>
    <t>arachide_graine_unite_tine</t>
  </si>
  <si>
    <t>arachide_graine_graine_prix_kg</t>
  </si>
  <si>
    <t>arachide_graine_prix_yorouba</t>
  </si>
  <si>
    <t>arachide_graine_prix_tine</t>
  </si>
  <si>
    <t>arachides_graine_localisation_fournisseur</t>
  </si>
  <si>
    <t>arachides_graine_pays_fournisseur</t>
  </si>
  <si>
    <t>arachides_graine_pays_fournisseur_autre</t>
  </si>
  <si>
    <t>arachide_graine_stock</t>
  </si>
  <si>
    <t>arachide_graine_reapprovissionnement</t>
  </si>
  <si>
    <t>arachide_graine_stock_warning</t>
  </si>
  <si>
    <t>note_alimentaire_voandzous</t>
  </si>
  <si>
    <t>voandzou_disponibilite</t>
  </si>
  <si>
    <t>voandzou_unite</t>
  </si>
  <si>
    <t>voandzou_unite_kg</t>
  </si>
  <si>
    <t>voandzou_unite_yorouba</t>
  </si>
  <si>
    <t>voandzou_unite_tine</t>
  </si>
  <si>
    <t>voandzou_prix_unite_kg</t>
  </si>
  <si>
    <t>voandzou_prix_unite_yorouba</t>
  </si>
  <si>
    <t>voandzou_prix_unite_tine</t>
  </si>
  <si>
    <t>voandzous_localisation_fournisseur</t>
  </si>
  <si>
    <t>voandzous_pays_fournisseur</t>
  </si>
  <si>
    <t>voandzous_pays_fournisseur_autre</t>
  </si>
  <si>
    <t>voandzou_stock</t>
  </si>
  <si>
    <t>voandzou_reapprovissionnement</t>
  </si>
  <si>
    <t>voandzou_stock_warning</t>
  </si>
  <si>
    <t>note_alimentaire_oignons</t>
  </si>
  <si>
    <t>oignon_disponibilite</t>
  </si>
  <si>
    <t>oignon_unite</t>
  </si>
  <si>
    <t>oignon_unite_kg</t>
  </si>
  <si>
    <t>oignon_unite_yorouba</t>
  </si>
  <si>
    <t>oignon_unite_tas</t>
  </si>
  <si>
    <t>oignon_prix_unite_kg</t>
  </si>
  <si>
    <t>oignon_prix_unite_yorouba</t>
  </si>
  <si>
    <t>oignon_prix_unite_tas</t>
  </si>
  <si>
    <t>oignons_localisation_fournisseur</t>
  </si>
  <si>
    <t>oignons_pays_fournisseur</t>
  </si>
  <si>
    <t>oignons_pays_fournisseur_autre</t>
  </si>
  <si>
    <t>oignon_stock</t>
  </si>
  <si>
    <t>oignon_reapprovissionnement</t>
  </si>
  <si>
    <t>oignon_stock_warning</t>
  </si>
  <si>
    <t>note_alimentaire_tomates</t>
  </si>
  <si>
    <t>tomate_disponibilite</t>
  </si>
  <si>
    <t>tomate_unite</t>
  </si>
  <si>
    <t>tomate_unite_kg</t>
  </si>
  <si>
    <t>tomate_unite_tas</t>
  </si>
  <si>
    <t>tomate_prix_unite_kg</t>
  </si>
  <si>
    <t>tomate_prix_unite_tas</t>
  </si>
  <si>
    <t>tomates_localisation_fournisseur</t>
  </si>
  <si>
    <t>tomates_pays_fournisseur</t>
  </si>
  <si>
    <t>tomates_pays_fournisseur_autre</t>
  </si>
  <si>
    <t>tomate_stock</t>
  </si>
  <si>
    <t>tomate_reapprovissionnement</t>
  </si>
  <si>
    <t>tomate_stock_warning</t>
  </si>
  <si>
    <t>note_alimentaire_feuilles</t>
  </si>
  <si>
    <t>feuille_disponibilite</t>
  </si>
  <si>
    <t>feuille_unite</t>
  </si>
  <si>
    <t>feuille_unite_kg</t>
  </si>
  <si>
    <t>feuille_unite_tas</t>
  </si>
  <si>
    <t>feuille_prix_unite_kg</t>
  </si>
  <si>
    <t>feuille_prix_unite_tas</t>
  </si>
  <si>
    <t>feuilles_localisation_fournisseur</t>
  </si>
  <si>
    <t>feuilles_pays_fournisseur</t>
  </si>
  <si>
    <t>feuilles_pays_fournisseur_autre</t>
  </si>
  <si>
    <t>feuille_stock</t>
  </si>
  <si>
    <t>feuille_reapprovissionnement</t>
  </si>
  <si>
    <t>feuille_stock_warning</t>
  </si>
  <si>
    <t>note_alimentaire_huile</t>
  </si>
  <si>
    <t>huile_disponibilite</t>
  </si>
  <si>
    <t>huile_prix_unite</t>
  </si>
  <si>
    <t>huile_localisation_fournisseur</t>
  </si>
  <si>
    <t>huile_pays_fournisseur</t>
  </si>
  <si>
    <t>huile_pays_fournisseur_autre</t>
  </si>
  <si>
    <t>huile_stock</t>
  </si>
  <si>
    <t>huile_reapprovissionnement</t>
  </si>
  <si>
    <t>huile_stock_warning</t>
  </si>
  <si>
    <t>note_alimentaire_beurre</t>
  </si>
  <si>
    <t>beurre_disponibilite</t>
  </si>
  <si>
    <t>beurre_unite</t>
  </si>
  <si>
    <t>beurre_unite_litre</t>
  </si>
  <si>
    <t>beurre_unite_kg</t>
  </si>
  <si>
    <t>beurre_unite_boule</t>
  </si>
  <si>
    <t>beurre_prix_unite_litre</t>
  </si>
  <si>
    <t>beurre_prix_unite_kg</t>
  </si>
  <si>
    <t>beurre_prix_unite_boule</t>
  </si>
  <si>
    <t>beurre_localisation_fournisseur</t>
  </si>
  <si>
    <t>beurre_pays_fournisseur</t>
  </si>
  <si>
    <t>beurre_pays_fournisseur_autre</t>
  </si>
  <si>
    <t>beurre_stock</t>
  </si>
  <si>
    <t>beurre_reapprovissionnement</t>
  </si>
  <si>
    <t>beurre_stock_warning</t>
  </si>
  <si>
    <t>note_alimentaire_sucre</t>
  </si>
  <si>
    <t>sucre_disponibilite</t>
  </si>
  <si>
    <t>sucre_unite</t>
  </si>
  <si>
    <t>sucre_unite_poudre</t>
  </si>
  <si>
    <t>sucre_unite_morceaux</t>
  </si>
  <si>
    <t>sucre_prix_unite_poudre</t>
  </si>
  <si>
    <t>sucre_prix_unite_morceaux</t>
  </si>
  <si>
    <t>sucre_localisation_fournisseur</t>
  </si>
  <si>
    <t>sucre_pays_fournisseur</t>
  </si>
  <si>
    <t>sucre_pays_fournisseur_autre</t>
  </si>
  <si>
    <t>sucre_stock</t>
  </si>
  <si>
    <t>sucre_reapprovissionnement</t>
  </si>
  <si>
    <t>sucre_stock_warning</t>
  </si>
  <si>
    <t>note_alimentaire_sel</t>
  </si>
  <si>
    <t>sel_disponibilite</t>
  </si>
  <si>
    <t>sel_prix_unite</t>
  </si>
  <si>
    <t>sel_localisation_fournisseur</t>
  </si>
  <si>
    <t>sel_pays_fournisseur</t>
  </si>
  <si>
    <t>sel_pays_fournisseur_autre</t>
  </si>
  <si>
    <t>sel_stock</t>
  </si>
  <si>
    <t>sel_reapprovissionnement</t>
  </si>
  <si>
    <t>sel_stock_warning</t>
  </si>
  <si>
    <t>note_alimentaire_reapprov</t>
  </si>
  <si>
    <t>alimentaire_difficultes_reapprov_ouinon</t>
  </si>
  <si>
    <t>ba_incoherence1_note</t>
  </si>
  <si>
    <t>alimentaire_difficultes_reapprov_articles</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</si>
  <si>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</si>
  <si>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</si>
  <si>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</si>
  <si>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</si>
  <si>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</si>
  <si>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</si>
  <si>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</si>
  <si>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</si>
  <si>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</si>
  <si>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</si>
  <si>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</si>
  <si>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</si>
  <si>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</si>
  <si>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</si>
  <si>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</si>
  <si>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</si>
  <si>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</si>
  <si>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</si>
  <si>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</si>
  <si>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</si>
  <si>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</si>
  <si>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</si>
  <si>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</si>
  <si>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</si>
  <si>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</si>
  <si>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</si>
  <si>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</si>
  <si>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</si>
  <si>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</si>
  <si>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</si>
  <si>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</si>
  <si>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</si>
  <si>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</si>
  <si>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</si>
  <si>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</si>
  <si>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</si>
  <si>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</si>
  <si>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</si>
  <si>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</si>
  <si>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</si>
  <si>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</si>
  <si>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alimentaire_difficultes_reapprov_raisons_nsp</t>
  </si>
  <si>
    <t>alimentaire_difficultes_reapprov_raisons_autre_2</t>
  </si>
  <si>
    <t>note_alimentaire_variations</t>
  </si>
  <si>
    <t>variations_alimentaire_prix</t>
  </si>
  <si>
    <t>variations_alimentaire_prix_prix_constants</t>
  </si>
  <si>
    <t>variations_alimentaire_prix_prix_hausse</t>
  </si>
  <si>
    <t>variations_alimentaire_prix_prix_baisse</t>
  </si>
  <si>
    <t>variations_alimentaire_prix_nsp</t>
  </si>
  <si>
    <t>variations_alimentaire_hausse_articles</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</si>
  <si>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</si>
  <si>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</si>
  <si>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</si>
  <si>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</si>
  <si>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</si>
  <si>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</si>
  <si>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</si>
  <si>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</si>
  <si>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</si>
  <si>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</si>
  <si>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</si>
  <si>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</si>
  <si>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</si>
  <si>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</si>
  <si>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</si>
  <si>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</si>
  <si>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</si>
  <si>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</si>
  <si>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</si>
  <si>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</si>
  <si>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</si>
  <si>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</si>
  <si>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</si>
  <si>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</si>
  <si>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</si>
  <si>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</si>
  <si>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</si>
  <si>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</si>
  <si>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</si>
  <si>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</si>
  <si>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</si>
  <si>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</si>
  <si>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</si>
  <si>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</si>
  <si>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</si>
  <si>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</si>
  <si>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</si>
  <si>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</si>
  <si>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</si>
  <si>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</si>
  <si>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variations_alimentaire_hausse_raisons_nsp</t>
  </si>
  <si>
    <t>variations_alimentaire_hausse_raisons_autre_2</t>
  </si>
  <si>
    <t>variations_alimentaire_baisse_articles</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</si>
  <si>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</si>
  <si>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</si>
  <si>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</si>
  <si>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</si>
  <si>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</si>
  <si>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</si>
  <si>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</si>
  <si>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</si>
  <si>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</si>
  <si>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</si>
  <si>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</si>
  <si>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</si>
  <si>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</si>
  <si>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</si>
  <si>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</si>
  <si>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</si>
  <si>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</si>
  <si>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</si>
  <si>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</si>
  <si>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</si>
  <si>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</si>
  <si>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</si>
  <si>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</si>
  <si>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</si>
  <si>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</si>
  <si>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</si>
  <si>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</si>
  <si>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</si>
  <si>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</si>
  <si>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</si>
  <si>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</si>
  <si>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</si>
  <si>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</si>
  <si>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</si>
  <si>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</si>
  <si>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</si>
  <si>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</si>
  <si>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</si>
  <si>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</si>
  <si>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</si>
  <si>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variations_alimentaire_baisse_raisons_nsp</t>
  </si>
  <si>
    <t>variations_alimentaire_baisse_raisons_autre_2</t>
  </si>
  <si>
    <t>note_fonctionnalite_accessibilite</t>
  </si>
  <si>
    <t>modalites_acceptees</t>
  </si>
  <si>
    <t>modalites_acceptees_espece</t>
  </si>
  <si>
    <t>modalites_acceptees_credit</t>
  </si>
  <si>
    <t>modalites_acceptees_coupons</t>
  </si>
  <si>
    <t>modalites_acceptees_paiementmob</t>
  </si>
  <si>
    <t>modalites_acceptees_troc</t>
  </si>
  <si>
    <t>modalites_acceptees_autre</t>
  </si>
  <si>
    <t>modalites_acceptees_autre_2</t>
  </si>
  <si>
    <t>frequentation_marche</t>
  </si>
  <si>
    <t>incidents_ouinon</t>
  </si>
  <si>
    <t>incidents_types</t>
  </si>
  <si>
    <t>incidents_types_agression_commercant</t>
  </si>
  <si>
    <t>incidents_types_agression_clients</t>
  </si>
  <si>
    <t>incidents_types_vols_biens</t>
  </si>
  <si>
    <t>incidents_types_vols_argent</t>
  </si>
  <si>
    <t>incidents_types_infrastructure</t>
  </si>
  <si>
    <t>incidents_types_insecurite</t>
  </si>
  <si>
    <t>incidents_types_autre</t>
  </si>
  <si>
    <t>incidents_types_nsp</t>
  </si>
  <si>
    <t>incidents_types_autre_2</t>
  </si>
  <si>
    <t>accessibilite_vulnerables</t>
  </si>
  <si>
    <t>accessibilite_vulnerables_hommes</t>
  </si>
  <si>
    <t>accessibilite_vulnerables_femmes</t>
  </si>
  <si>
    <t>accessibilite_vulnerables_moins18</t>
  </si>
  <si>
    <t>accessibilite_vulnerables_plus60</t>
  </si>
  <si>
    <t>accessibilite_vulnerables_handicap</t>
  </si>
  <si>
    <t>accessibilite_vulnerables_maladies</t>
  </si>
  <si>
    <t>accessibilite_vulnerables_autre</t>
  </si>
  <si>
    <t>accessibilite_vulnerables_personne</t>
  </si>
  <si>
    <t>accessibilite_vulnerables_nsp</t>
  </si>
  <si>
    <t>accessibilite_vulnerables_autre_2</t>
  </si>
  <si>
    <t>comment</t>
  </si>
  <si>
    <t>end_note_1</t>
  </si>
  <si>
    <t>end_note_2</t>
  </si>
  <si>
    <t>id</t>
  </si>
  <si>
    <t>submission_time</t>
  </si>
  <si>
    <t>validation_status</t>
  </si>
  <si>
    <t>notes</t>
  </si>
  <si>
    <t>status</t>
  </si>
  <si>
    <t>submitted_by</t>
  </si>
  <si>
    <t>tags</t>
  </si>
  <si>
    <t>ouahigouya</t>
  </si>
  <si>
    <t>audit.csv</t>
  </si>
  <si>
    <t>acted</t>
  </si>
  <si>
    <t>nord</t>
  </si>
  <si>
    <t>yatenga</t>
  </si>
  <si>
    <t>marche_ouahigouya</t>
  </si>
  <si>
    <t>central</t>
  </si>
  <si>
    <t>ACTED</t>
  </si>
  <si>
    <t>Marché de Ouahigouya</t>
  </si>
  <si>
    <t>oui</t>
  </si>
  <si>
    <t>plus100</t>
  </si>
  <si>
    <t>aucun</t>
  </si>
  <si>
    <t>combustible_charbon combustible_bois</t>
  </si>
  <si>
    <t>peudisponible</t>
  </si>
  <si>
    <t>meme_commune</t>
  </si>
  <si>
    <t>sac sachet</t>
  </si>
  <si>
    <t>combustible_bois combustible_charbon</t>
  </si>
  <si>
    <t>prix_hausse</t>
  </si>
  <si>
    <t>Hausse_prix_fournisseurs</t>
  </si>
  <si>
    <t>espece paiementmob</t>
  </si>
  <si>
    <t>oui_hausse</t>
  </si>
  <si>
    <t>insecurite</t>
  </si>
  <si>
    <t>personne</t>
  </si>
  <si>
    <t>submitted_via_web</t>
  </si>
  <si>
    <t>bkf_icsm</t>
  </si>
  <si>
    <t>30a100</t>
  </si>
  <si>
    <t>savon400gr</t>
  </si>
  <si>
    <t>disponible</t>
  </si>
  <si>
    <t>boule400g boule250g</t>
  </si>
  <si>
    <t>prix_fournisseurs</t>
  </si>
  <si>
    <t>prix_constants</t>
  </si>
  <si>
    <t>bache</t>
  </si>
  <si>
    <t>non</t>
  </si>
  <si>
    <t>non_meme</t>
  </si>
  <si>
    <t>combustible_bois</t>
  </si>
  <si>
    <t>meme_province</t>
  </si>
  <si>
    <t>moins30</t>
  </si>
  <si>
    <t>meme_pays</t>
  </si>
  <si>
    <t>marmite7 marmite5</t>
  </si>
  <si>
    <t>meme_localite</t>
  </si>
  <si>
    <t>seau</t>
  </si>
  <si>
    <t>0_25l 0_5l 1l</t>
  </si>
  <si>
    <t>oui_baisse</t>
  </si>
  <si>
    <t>sac_boro</t>
  </si>
  <si>
    <t>seau bidon savon400gr</t>
  </si>
  <si>
    <t>20l</t>
  </si>
  <si>
    <t>etranger</t>
  </si>
  <si>
    <t>rci</t>
  </si>
  <si>
    <t>bache corde tenaille pelle</t>
  </si>
  <si>
    <t>chine</t>
  </si>
  <si>
    <t>6kg 12kg</t>
  </si>
  <si>
    <t>assiette</t>
  </si>
  <si>
    <t>seau savon400gr</t>
  </si>
  <si>
    <t>boussouma</t>
  </si>
  <si>
    <t>centre_nord</t>
  </si>
  <si>
    <t>sanmatenga</t>
  </si>
  <si>
    <t>marche_boussouma</t>
  </si>
  <si>
    <t>Marché de Boussouma</t>
  </si>
  <si>
    <t>20l 25l</t>
  </si>
  <si>
    <t>bidon</t>
  </si>
  <si>
    <t>meme_region</t>
  </si>
  <si>
    <t>espece</t>
  </si>
  <si>
    <t>combustible_charbon</t>
  </si>
  <si>
    <t>sachet</t>
  </si>
  <si>
    <t>hausse_couts Hausse_prix_fournisseurs</t>
  </si>
  <si>
    <t>marmite7 marmite5 assiette gobelet_plastique gobelet_acier bassine natte</t>
  </si>
  <si>
    <t>sac</t>
  </si>
  <si>
    <t>pelle</t>
  </si>
  <si>
    <t>pagne</t>
  </si>
  <si>
    <t>poisson</t>
  </si>
  <si>
    <t>degradation_perte</t>
  </si>
  <si>
    <t>lampe</t>
  </si>
  <si>
    <t>hausse_couts</t>
  </si>
  <si>
    <t>combustible_gaz</t>
  </si>
  <si>
    <t>tenaille</t>
  </si>
  <si>
    <t>RAS</t>
  </si>
  <si>
    <t>corde</t>
  </si>
  <si>
    <t>corde tenaille pelle</t>
  </si>
  <si>
    <t>moustiquaire</t>
  </si>
  <si>
    <t>bidon savon400gr</t>
  </si>
  <si>
    <t>nondisponible</t>
  </si>
  <si>
    <t>cout_transport</t>
  </si>
  <si>
    <t>kg</t>
  </si>
  <si>
    <t>poudre morceaux</t>
  </si>
  <si>
    <t>sel</t>
  </si>
  <si>
    <t>litre boule</t>
  </si>
  <si>
    <t>tas</t>
  </si>
  <si>
    <t>pomme_de_terre</t>
  </si>
  <si>
    <t>article_indisponible_saison</t>
  </si>
  <si>
    <t>riz_importe</t>
  </si>
  <si>
    <t>manioc</t>
  </si>
  <si>
    <t>sucre</t>
  </si>
  <si>
    <t>fada_ngourma</t>
  </si>
  <si>
    <t>est</t>
  </si>
  <si>
    <t>gourma</t>
  </si>
  <si>
    <t>marche_fada</t>
  </si>
  <si>
    <t>Marché de Fada N'Gourma</t>
  </si>
  <si>
    <t>6kg</t>
  </si>
  <si>
    <t>Ras</t>
  </si>
  <si>
    <t>secondaire</t>
  </si>
  <si>
    <t>nsp</t>
  </si>
  <si>
    <t>femmes</t>
  </si>
  <si>
    <t>Non</t>
  </si>
  <si>
    <t>bache tenaille pelle</t>
  </si>
  <si>
    <t>seau bidon</t>
  </si>
  <si>
    <t>togo</t>
  </si>
  <si>
    <t>prix_baisse</t>
  </si>
  <si>
    <t>hommes</t>
  </si>
  <si>
    <t>boule250g</t>
  </si>
  <si>
    <t>ghana</t>
  </si>
  <si>
    <t>autre</t>
  </si>
  <si>
    <t>Hausse_prix_fournisseurs hausse_couts</t>
  </si>
  <si>
    <t>1l</t>
  </si>
  <si>
    <t>rarete_transport</t>
  </si>
  <si>
    <t>0_5l 1l</t>
  </si>
  <si>
    <t>agression_clients</t>
  </si>
  <si>
    <t>taxes</t>
  </si>
  <si>
    <t>dedougou</t>
  </si>
  <si>
    <t>crs</t>
  </si>
  <si>
    <t>boucle_mouhoun</t>
  </si>
  <si>
    <t>mouhoun</t>
  </si>
  <si>
    <t>marche_dedougou</t>
  </si>
  <si>
    <t>Catholic Relief Services</t>
  </si>
  <si>
    <t>Marché de Dédougou</t>
  </si>
  <si>
    <t>lampe sac_boro</t>
  </si>
  <si>
    <t>pagne moustiquaire couverture</t>
  </si>
  <si>
    <t>baisse_prix_fournisseurs</t>
  </si>
  <si>
    <t>combustible_charbon_prix1</t>
  </si>
  <si>
    <t>combustible_charbon_prix2</t>
  </si>
  <si>
    <t>combustible_gaz_prix1_1</t>
  </si>
  <si>
    <t>combustible_gaz_prix1</t>
  </si>
  <si>
    <t>combustible_gaz_prix2</t>
  </si>
  <si>
    <t>a_2_pagne_prix_unite</t>
  </si>
  <si>
    <t>combustible_bois_oui</t>
  </si>
  <si>
    <t>Biens non alimentaires (BNA)</t>
  </si>
  <si>
    <t>Seau de 15L</t>
  </si>
  <si>
    <t>Bidon de 20L</t>
  </si>
  <si>
    <t>Bidon de 25L</t>
  </si>
  <si>
    <t>Savon de 400g</t>
  </si>
  <si>
    <t>Savon de 250g</t>
  </si>
  <si>
    <t>Bache</t>
  </si>
  <si>
    <t>Rouleau de corde</t>
  </si>
  <si>
    <t>Tenaille</t>
  </si>
  <si>
    <t>Pelle</t>
  </si>
  <si>
    <t>Charbon en sac</t>
  </si>
  <si>
    <t>Charbon en sachet</t>
  </si>
  <si>
    <t>Bouteille gaz 3 Kg</t>
  </si>
  <si>
    <t>Bouteille de gaz 6 Kg</t>
  </si>
  <si>
    <t>Bouteille de gaz 12 Kg</t>
  </si>
  <si>
    <t>Marmite n 7</t>
  </si>
  <si>
    <t>Marmite n 5</t>
  </si>
  <si>
    <t>Assiette métallique</t>
  </si>
  <si>
    <t>Gobelet plastique</t>
  </si>
  <si>
    <t>Gobelet acier 0,25l</t>
  </si>
  <si>
    <t>Gobelet acier 0,5l</t>
  </si>
  <si>
    <t>Gobelet acier 1L</t>
  </si>
  <si>
    <t>Bassine</t>
  </si>
  <si>
    <t>Natte</t>
  </si>
  <si>
    <t>Couverture</t>
  </si>
  <si>
    <t>Moustiquaire</t>
  </si>
  <si>
    <t>Lampe</t>
  </si>
  <si>
    <t>Pagne</t>
  </si>
  <si>
    <t>Sac_Boro</t>
  </si>
  <si>
    <t xml:space="preserve">Bois_chauffe </t>
  </si>
  <si>
    <t>Dédougou</t>
  </si>
  <si>
    <t>Médiane</t>
  </si>
  <si>
    <t>Minimum</t>
  </si>
  <si>
    <t>Maximum</t>
  </si>
  <si>
    <t>Cotations</t>
  </si>
  <si>
    <t>Ouahigouya</t>
  </si>
  <si>
    <t>Fada</t>
  </si>
  <si>
    <t>Boussouma</t>
  </si>
  <si>
    <t xml:space="preserve">TOTAL </t>
  </si>
  <si>
    <t>Biens alimentaires (BA)</t>
  </si>
  <si>
    <t xml:space="preserve">Boussouma </t>
  </si>
  <si>
    <t xml:space="preserve">Mais </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</si>
  <si>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</si>
  <si>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</si>
  <si>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</si>
  <si>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</si>
  <si>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</si>
  <si>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</si>
  <si>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</si>
  <si>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</si>
  <si>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</si>
  <si>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</si>
  <si>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</si>
  <si>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</si>
  <si>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</si>
  <si>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</si>
  <si>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</si>
  <si>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</si>
  <si>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</si>
  <si>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</si>
  <si>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</si>
  <si>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</si>
  <si>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</si>
  <si>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</si>
  <si>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</si>
  <si>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</si>
  <si>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</si>
  <si>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</si>
  <si>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</si>
  <si>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</si>
  <si>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</si>
  <si>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</si>
  <si>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</si>
  <si>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</si>
  <si>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</si>
  <si>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</si>
  <si>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</si>
  <si>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</si>
  <si>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</si>
  <si>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</si>
  <si>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</si>
  <si>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</si>
  <si>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</si>
  <si>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</si>
  <si>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</si>
  <si>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</si>
  <si>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</si>
  <si>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</si>
  <si>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</si>
  <si>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</si>
  <si>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</si>
  <si>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</si>
  <si>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</si>
  <si>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</si>
  <si>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</si>
  <si>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</si>
  <si>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</si>
  <si>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 xml:space="preserve">En Yorouba </t>
  </si>
  <si>
    <t xml:space="preserve">En tas </t>
  </si>
  <si>
    <t>Nombre de commerçant enquetés par partenaire</t>
  </si>
  <si>
    <t>Nombre de i_organisation</t>
  </si>
  <si>
    <t>Étiquettes de colonnes</t>
  </si>
  <si>
    <t>Étiquettes de lignes</t>
  </si>
  <si>
    <t>Total général</t>
  </si>
  <si>
    <t>Nombre de clients par marché (nombre d'IC)</t>
  </si>
  <si>
    <t>Nombre de i_taille_magasin</t>
  </si>
  <si>
    <t>Les articles vendus habituellement (nombre d'IC)</t>
  </si>
  <si>
    <t>Somme de h_vendus_seau</t>
  </si>
  <si>
    <t>Somme de h_vendus_bidon</t>
  </si>
  <si>
    <t>Somme de h_vendus_savon400gr</t>
  </si>
  <si>
    <t>Somme de h_vendus_aucun</t>
  </si>
  <si>
    <t>Somme de a_1_vendus_bache</t>
  </si>
  <si>
    <t>Somme de a_1_vendus_corde</t>
  </si>
  <si>
    <t>Somme de a_1_vendus_tenaille</t>
  </si>
  <si>
    <t>Somme de a_1_vendus_pelle</t>
  </si>
  <si>
    <t>Somme de a_1_vendus_aucun</t>
  </si>
  <si>
    <t>Somme de a_2_vendus_combustible_bois</t>
  </si>
  <si>
    <t>Somme de a_2_vendus_combustible_charbon</t>
  </si>
  <si>
    <t>Somme de a_2_vendus_combustible_gaz</t>
  </si>
  <si>
    <t>Somme de a_2_vendus_marmite7</t>
  </si>
  <si>
    <t>Somme de a_2_vendus_marmite5</t>
  </si>
  <si>
    <t>Somme de a_2_vendus_assiette</t>
  </si>
  <si>
    <t>Somme de a_2_vendus_gobelet_plastique</t>
  </si>
  <si>
    <t>Somme de a_2_vendus_gobelet_acier</t>
  </si>
  <si>
    <t>Somme de a_2_vendus_bassine</t>
  </si>
  <si>
    <t>Somme de a_2_vendus_natte</t>
  </si>
  <si>
    <t>Somme de a_2_vendus_couverture</t>
  </si>
  <si>
    <t>Somme de a_2_vendus_moustiquaire</t>
  </si>
  <si>
    <t>Somme de a_2_vendus_lampe</t>
  </si>
  <si>
    <t>Somme de a_2_vendus_pagne</t>
  </si>
  <si>
    <t>Somme de a_2_vendus_sac_boro</t>
  </si>
  <si>
    <t>Somme de a_2_vendus_aucun</t>
  </si>
  <si>
    <t>Somme de alimentaire_vendus_mais</t>
  </si>
  <si>
    <t>Somme de alimentaire_vendus_sorgho_rouge</t>
  </si>
  <si>
    <t>Somme de alimentaire_vendus_sorgho_blanc</t>
  </si>
  <si>
    <t>Somme de alimentaire_vendus_mil</t>
  </si>
  <si>
    <t>Somme de alimentaire_vendus_riz_local</t>
  </si>
  <si>
    <t>Somme de alimentaire_vendus_riz_importe</t>
  </si>
  <si>
    <t>Somme de alimentaire_vendus_fonio</t>
  </si>
  <si>
    <t>Somme de alimentaire_vendus_manioc</t>
  </si>
  <si>
    <t>Somme de alimentaire_vendus_igname</t>
  </si>
  <si>
    <t>Somme de alimentaire_vendus_patate</t>
  </si>
  <si>
    <t>Somme de alimentaire_vendus_pomme_de_terre</t>
  </si>
  <si>
    <t>Somme de alimentaire_vendus_viande_beuf</t>
  </si>
  <si>
    <t>Somme de alimentaire_vendus_viande_mouton</t>
  </si>
  <si>
    <t>Somme de alimentaire_vendus_poisson</t>
  </si>
  <si>
    <t>Somme de alimentaire_vendus_lait_en_poudre</t>
  </si>
  <si>
    <t>Somme de alimentaire_vendus_lait_frais</t>
  </si>
  <si>
    <t>Somme de alimentaire_vendus_niebe</t>
  </si>
  <si>
    <t>Somme de alimentaire_vendus_arachide_coque</t>
  </si>
  <si>
    <t>Somme de alimentaire_vendus_arachide_graine</t>
  </si>
  <si>
    <t>Somme de alimentaire_vendus_voandzou</t>
  </si>
  <si>
    <t>Somme de alimentaire_vendus_oignon</t>
  </si>
  <si>
    <t>Somme de alimentaire_vendus_tomate</t>
  </si>
  <si>
    <t>Somme de alimentaire_vendus_feuille</t>
  </si>
  <si>
    <t>Somme de alimentaire_vendus_huile</t>
  </si>
  <si>
    <t>Somme de alimentaire_vendus_beurre</t>
  </si>
  <si>
    <t>Somme de alimentaire_vendus_sucre</t>
  </si>
  <si>
    <t>Somme de alimentaire_vendus_sel</t>
  </si>
  <si>
    <t>Somme de alimentaire_vendus_aucun</t>
  </si>
  <si>
    <t>Difficultés de réapprovisionnement (nombre d'IC)</t>
  </si>
  <si>
    <t xml:space="preserve">Difficultés réapprovisionnement - alimentaires </t>
  </si>
  <si>
    <t>Nombre de alimentaire_difficultes_reapprov_ouinon</t>
  </si>
  <si>
    <t>Difficultés réapprovisionnement - hygiène</t>
  </si>
  <si>
    <t>Nombre de h_difficultes_reapprov_ouinon</t>
  </si>
  <si>
    <t>Difficultés réapprovisionnement - abris</t>
  </si>
  <si>
    <t>Nombre de a_1_difficultes_reapprov_ouinon</t>
  </si>
  <si>
    <t>Difficultés réapprovisionnement - ame</t>
  </si>
  <si>
    <t>Nombre de a_2_difficultes_reapprov_ouinon</t>
  </si>
  <si>
    <t xml:space="preserve">Durée moyenne de réapprovisionnement, en nombre de jours, pour les biens vendus par les commerçants au moment de la collecte </t>
  </si>
  <si>
    <t>Durée moyenne (en nombre de jour) de réapprovisionnement des biens eau, hygiène et assainissement</t>
  </si>
  <si>
    <t>Moyenne de seau_reapprovissionnement</t>
  </si>
  <si>
    <t>Moyenne de bidon_reapprovissionnement</t>
  </si>
  <si>
    <t>Moyenne de savon400gr_reapprovissionnement</t>
  </si>
  <si>
    <t>Durée moyenne (en nombre de jour) de réapprovisionnement des biens Abris</t>
  </si>
  <si>
    <t>Moyenne de bache_reapprovissionnement</t>
  </si>
  <si>
    <t>Moyenne de corde_reapprovissionnement</t>
  </si>
  <si>
    <t>Moyenne de tenaille_reapprovissionnement</t>
  </si>
  <si>
    <t>Moyenne de pelle_reapprovissionnement</t>
  </si>
  <si>
    <t>Durée moyenne (en nombre de jour) de réapprovisionnement des biens  AME</t>
  </si>
  <si>
    <t>Moyenne de combustible_bois_reapprovisionnement</t>
  </si>
  <si>
    <t>Moyenne de combustible_charbon_reapprovisionnement</t>
  </si>
  <si>
    <t>Moyenne de combustible_gaz_reapprovisionnement</t>
  </si>
  <si>
    <t>Moyenne de marmite_n7_reapprovissionnement</t>
  </si>
  <si>
    <t>Moyenne de marmite_n5_reapprovissionnement</t>
  </si>
  <si>
    <t>Moyenne de assiette_metalique_reapprovissionnement</t>
  </si>
  <si>
    <t>Moyenne de gobelet_plastique_reapprovissionnement</t>
  </si>
  <si>
    <t>Moyenne de gobelet_acier_reapprovissionnement</t>
  </si>
  <si>
    <t>Moyenne de bassine_reapprovissionnement</t>
  </si>
  <si>
    <t>Moyenne de natte_reapprovissionnement</t>
  </si>
  <si>
    <t>Moyenne de couverture_reapprovissionnement</t>
  </si>
  <si>
    <t>Moyenne de moustiquaire_reapprovissionnement</t>
  </si>
  <si>
    <t>Moyenne de lampe_reapprovissionnement</t>
  </si>
  <si>
    <t>Moyenne de a_2_pagne_reapprovissionnement</t>
  </si>
  <si>
    <t>Moyenne de sac_boro_reapprovissionnement</t>
  </si>
  <si>
    <t>Durée moyenne (en nombre de jour) de réapprovisionnement des biens alimentaires dans le marché de Boussouma</t>
  </si>
  <si>
    <t>Moyenne de mais_reapprovissionnement</t>
  </si>
  <si>
    <t>Moyenne de sorgho_blanc_reapprovissionnement</t>
  </si>
  <si>
    <t>Moyenne de sorgho_rouge_reapprovissionnement</t>
  </si>
  <si>
    <t>Moyenne de mil_local_reapprovissionnement</t>
  </si>
  <si>
    <t>Moyenne de riz_local_reapprovissionnement</t>
  </si>
  <si>
    <t>Moyenne de riz_importe_reapprovissionnement</t>
  </si>
  <si>
    <t>Moyenne de fonio_reapprovissionnement</t>
  </si>
  <si>
    <t>Moyenne de manioc_reapprovissionnement</t>
  </si>
  <si>
    <t>Moyenne de igname_reapprovissionnement</t>
  </si>
  <si>
    <t>Moyenne de patate_reapprovissionnement</t>
  </si>
  <si>
    <t>Moyenne de viande_beuf_reapprovissionnement</t>
  </si>
  <si>
    <t>Moyenne de viande_mouton_reapprovissionnement</t>
  </si>
  <si>
    <t>Moyenne de poisson_reapprovissionnement</t>
  </si>
  <si>
    <t>Moyenne de lait_en_poudre_reapprovissionnement</t>
  </si>
  <si>
    <t>Moyenne de lait_frais_reapprovissionnement</t>
  </si>
  <si>
    <t>Moyenne de haricot_reapprovissionnement</t>
  </si>
  <si>
    <t>Moyenne de arachide_coque_reapprovissionnement</t>
  </si>
  <si>
    <t>Moyenne de pomme_de_terre_reapprovissionnement</t>
  </si>
  <si>
    <t>Moyenne de arachide_graine_reapprovissionnement</t>
  </si>
  <si>
    <t>Moyenne de voandzou_reapprovissionnement</t>
  </si>
  <si>
    <t>Moyenne de oignon_reapprovissionnement</t>
  </si>
  <si>
    <t>Moyenne de tomate_reapprovissionnement</t>
  </si>
  <si>
    <t>Moyenne de feuille_reapprovissionnement</t>
  </si>
  <si>
    <t>Moyenne de huile_reapprovissionnement</t>
  </si>
  <si>
    <t>Moyenne de beurre_reapprovissionnement</t>
  </si>
  <si>
    <t>Moyenne de sucre_reapprovissionnement</t>
  </si>
  <si>
    <t>Moyenne de sel_reapprovissionnement</t>
  </si>
  <si>
    <t>Difficultés de réapprovisionnement pour les biens vendus par les commerçants au moment de la collecte (nombre d'IC)</t>
  </si>
  <si>
    <t>Difficultés de reapprovisionnement des biens eau, hygiène et assainissement (nombre d'IC)</t>
  </si>
  <si>
    <t>Somme de h_difficultes_reapprov_articles_seau</t>
  </si>
  <si>
    <t>Somme de h_difficultes_reapprov_articles_bidon</t>
  </si>
  <si>
    <t>Somme de h_difficultes_reapprov_articles_savon400gr</t>
  </si>
  <si>
    <t>Somme de h_difficultes_reapprov_articles_aucun</t>
  </si>
  <si>
    <t>Difficultés de reapprovisionnement des biens Abris (nombre d'IC)</t>
  </si>
  <si>
    <t>Somme de a_1_difficultes_reapprov_articles_bache</t>
  </si>
  <si>
    <t>Somme de a_1_difficultes_reapprov_articles_corde</t>
  </si>
  <si>
    <t>Somme de a_1_difficultes_reapprov_articles_tenaille</t>
  </si>
  <si>
    <t>Somme de a_1_difficultes_reapprov_articles_pelle</t>
  </si>
  <si>
    <t>Somme de a_1_difficultes_reapprov_articles_aucun</t>
  </si>
  <si>
    <t>Difficultés de reapprovisionnement des biens AME (nombre d'IC)</t>
  </si>
  <si>
    <t>Somme de a_2_difficultes_reapprov_articles_combustible_bois</t>
  </si>
  <si>
    <t>Somme de a_2_difficultes_reapprov_articles_combustible_charbon</t>
  </si>
  <si>
    <t>Somme de a_2_difficultes_reapprov_articles_combustible_gaz</t>
  </si>
  <si>
    <t>Somme de a_2_difficultes_reapprov_articles_marmite7</t>
  </si>
  <si>
    <t>Somme de a_2_difficultes_reapprov_articles_marmite5</t>
  </si>
  <si>
    <t>Somme de a_2_difficultes_reapprov_articles_assiette</t>
  </si>
  <si>
    <t>Somme de a_2_difficultes_reapprov_articles_gobelet_plastique</t>
  </si>
  <si>
    <t>Somme de a_2_difficultes_reapprov_articles_gobelet_acier</t>
  </si>
  <si>
    <t>Somme de a_2_difficultes_reapprov_articles_bassine</t>
  </si>
  <si>
    <t>Somme de a_2_difficultes_reapprov_articles_natte</t>
  </si>
  <si>
    <t>Somme de a_2_difficultes_reapprov_articles_couverture</t>
  </si>
  <si>
    <t>Somme de a_2_difficultes_reapprov_articles_moustiquaire</t>
  </si>
  <si>
    <t>Somme de a_2_difficultes_reapprov_articles_lampe</t>
  </si>
  <si>
    <t>Somme de a_2_difficultes_reapprov_articles_pagne</t>
  </si>
  <si>
    <t>Somme de a_2_difficultes_reapprov_articles_sac_boro</t>
  </si>
  <si>
    <t>Somme de a_2_difficultes_reapprov_articles_aucun</t>
  </si>
  <si>
    <t>Difficultés de reapprovisionnement des biens alimentaires  (nombre d'IC)</t>
  </si>
  <si>
    <t>Somme de alimentaire_difficultes_reapprov_articles_mais</t>
  </si>
  <si>
    <t>Somme de alimentaire_difficultes_reapprov_articles_sorgho_rouge</t>
  </si>
  <si>
    <t>Somme de alimentaire_difficultes_reapprov_articles_sorgho_blanc</t>
  </si>
  <si>
    <t>Somme de alimentaire_difficultes_reapprov_articles_mil</t>
  </si>
  <si>
    <t>Somme de alimentaire_difficultes_reapprov_articles_riz_local</t>
  </si>
  <si>
    <t>Somme de alimentaire_difficultes_reapprov_articles_riz_importe</t>
  </si>
  <si>
    <t>Somme de alimentaire_difficultes_reapprov_articles_fonio</t>
  </si>
  <si>
    <t>Somme de alimentaire_difficultes_reapprov_articles_manioc</t>
  </si>
  <si>
    <t>Somme de alimentaire_difficultes_reapprov_articles_igname</t>
  </si>
  <si>
    <t>Somme de alimentaire_difficultes_reapprov_articles_patate</t>
  </si>
  <si>
    <t>Somme de alimentaire_difficultes_reapprov_articles_pomme_de_terre</t>
  </si>
  <si>
    <t>Somme de alimentaire_difficultes_reapprov_articles_viande_beuf</t>
  </si>
  <si>
    <t>Somme de alimentaire_difficultes_reapprov_articles_viande_mouton</t>
  </si>
  <si>
    <t>Somme de alimentaire_difficultes_reapprov_articles_poisson</t>
  </si>
  <si>
    <t>Somme de alimentaire_difficultes_reapprov_articles_lait_en_poudre</t>
  </si>
  <si>
    <t>Somme de alimentaire_difficultes_reapprov_articles_lait_frais</t>
  </si>
  <si>
    <t>Somme de alimentaire_difficultes_reapprov_articles_niebe</t>
  </si>
  <si>
    <t>Somme de alimentaire_difficultes_reapprov_articles_arachide_coque</t>
  </si>
  <si>
    <t>Somme de alimentaire_difficultes_reapprov_articles_arachide_graine</t>
  </si>
  <si>
    <t>Somme de alimentaire_difficultes_reapprov_articles_voandzou</t>
  </si>
  <si>
    <t>Somme de alimentaire_difficultes_reapprov_articles_oignon</t>
  </si>
  <si>
    <t>Somme de alimentaire_difficultes_reapprov_articles_tomate</t>
  </si>
  <si>
    <t>Somme de alimentaire_difficultes_reapprov_articles_feuille</t>
  </si>
  <si>
    <t>Somme de alimentaire_difficultes_reapprov_articles_huile</t>
  </si>
  <si>
    <t>Somme de alimentaire_difficultes_reapprov_articles_beurre</t>
  </si>
  <si>
    <t>Somme de alimentaire_difficultes_reapprov_articles_sucre</t>
  </si>
  <si>
    <t>Somme de alimentaire_difficultes_reapprov_articles_sel</t>
  </si>
  <si>
    <t>Somme de alimentaire_difficultes_reapprov_articles_aucun</t>
  </si>
  <si>
    <t>Raisons des difficultés de réapprovisionnement pour les biens vendus par les commerçants au moment de la collecte (nombre d'IC)</t>
  </si>
  <si>
    <t>Raisons des difficultés de réapprovisionnement des biens eau, hygiène et assainissement (nombre d'IC)</t>
  </si>
  <si>
    <t>Somme de h_difficultes_reapprov_raisons_securite</t>
  </si>
  <si>
    <t>Somme de h_difficultes_reapprov_raisons_vols</t>
  </si>
  <si>
    <t>Somme de h_difficultes_reapprov_raisons_degradation_perte</t>
  </si>
  <si>
    <t>Somme de h_difficultes_reapprov_raisons_route_etat</t>
  </si>
  <si>
    <t>Somme de h_difficultes_reapprov_raisons_prix_fournisseurs</t>
  </si>
  <si>
    <t>Somme de h_difficultes_reapprov_raisons_rarete_transport</t>
  </si>
  <si>
    <t>Somme de h_difficultes_reapprov_raisons_cout_transport</t>
  </si>
  <si>
    <t>Somme de h_difficultes_reapprov_raisons_taxes</t>
  </si>
  <si>
    <t>Somme de h_difficultes_reapprov_raisons_tracasseries</t>
  </si>
  <si>
    <t>Somme de h_difficultes_reapprov_raisons_autre</t>
  </si>
  <si>
    <t>Somme de h_difficultes_reapprov_raisons_nsp</t>
  </si>
  <si>
    <t>Raisons des difficultés de reapprovisionnement des biens Abris (nombre d'IC)</t>
  </si>
  <si>
    <t>Somme de a_1_difficultes_reapprov_raisons_securite</t>
  </si>
  <si>
    <t>Somme de a_1_difficultes_reapprov_raisons_vols</t>
  </si>
  <si>
    <t>Somme de a_1_difficultes_reapprov_raisons_degradation_perte</t>
  </si>
  <si>
    <t>Somme de a_1_difficultes_reapprov_raisons_route_etat</t>
  </si>
  <si>
    <t>Somme de a_1_difficultes_reapprov_raisons_prix_fournisseurs</t>
  </si>
  <si>
    <t>Somme de a_1_difficultes_reapprov_raisons_rarete_transport</t>
  </si>
  <si>
    <t>Somme de a_1_difficultes_reapprov_raisons_cout_transport</t>
  </si>
  <si>
    <t>Somme de a_1_difficultes_reapprov_raisons_taxes</t>
  </si>
  <si>
    <t>Somme de a_1_difficultes_reapprov_raisons_tracasseries</t>
  </si>
  <si>
    <t>Somme de a_1_difficultes_reapprov_raisons_autre</t>
  </si>
  <si>
    <t>Somme de a_1_difficultes_reapprov_raisons_nsp</t>
  </si>
  <si>
    <t>Raisons des difficultés de reapprovisionnement des biens AME (nombre d'IC)</t>
  </si>
  <si>
    <t>Somme de a_2_difficultes_reapprov_raisons_securite</t>
  </si>
  <si>
    <t>Somme de a_2_difficultes_reapprov_raisons_vols</t>
  </si>
  <si>
    <t>Somme de a_2_difficultes_reapprov_raisons_degradation_perte</t>
  </si>
  <si>
    <t>Somme de a_2_difficultes_reapprov_raisons_route_etat</t>
  </si>
  <si>
    <t>Somme de a_2_difficultes_reapprov_raisons_prix_fournisseurs</t>
  </si>
  <si>
    <t>Somme de a_2_difficultes_reapprov_raisons_rarete_transport</t>
  </si>
  <si>
    <t>Somme de a_2_difficultes_reapprov_raisons_cout_transport</t>
  </si>
  <si>
    <t>Somme de a_2_difficultes_reapprov_raisons_taxes</t>
  </si>
  <si>
    <t>Somme de a_2_difficultes_reapprov_raisons_tracasseries</t>
  </si>
  <si>
    <t>Somme de a_2_difficultes_reapprov_raisons_autre</t>
  </si>
  <si>
    <t>Somme de a_2_difficultes_reapprov_raisons_nsp</t>
  </si>
  <si>
    <t>Raisons des difficultés de réapprovisionnement des produits alimentaires (nombre d'IC)</t>
  </si>
  <si>
    <t>Somme de alimentaire_difficultes_reapprov_raisons_securite</t>
  </si>
  <si>
    <t>Somme de alimentaire_difficultes_reapprov_raisons_vols</t>
  </si>
  <si>
    <t>Somme de alimentaire_difficultes_reapprov_raisons_degradation_perte</t>
  </si>
  <si>
    <t>Somme de alimentaire_difficultes_reapprov_raisons_route_etat</t>
  </si>
  <si>
    <t>Somme de alimentaire_difficultes_reapprov_raisons_article_indisponible_saison</t>
  </si>
  <si>
    <t>Somme de alimentaire_difficultes_reapprov_raisons_prix_fournisseurs</t>
  </si>
  <si>
    <t>Somme de alimentaire_difficultes_reapprov_raisons_rarete_transport</t>
  </si>
  <si>
    <t>Somme de alimentaire_difficultes_reapprov_raisons_cout_transport</t>
  </si>
  <si>
    <t>Somme de alimentaire_difficultes_reapprov_raisons_taxes</t>
  </si>
  <si>
    <t>Somme de alimentaire_difficultes_reapprov_raisons_tracasseries</t>
  </si>
  <si>
    <t>Somme de alimentaire_difficultes_reapprov_raisons_autre</t>
  </si>
  <si>
    <t>Somme de alimentaire_difficultes_reapprov_raisons_nsp</t>
  </si>
  <si>
    <t>Disponibilité des biens non alimentaires vendus par les commerçants au moment de la collecte de données (nombre d'IC)</t>
  </si>
  <si>
    <t xml:space="preserve">Biens eau, hygiène et assainissement </t>
  </si>
  <si>
    <t>Seau</t>
  </si>
  <si>
    <t>Nombre de seau_disponibilite</t>
  </si>
  <si>
    <t>Bidon</t>
  </si>
  <si>
    <t>Nombre de bidon_disponibilite</t>
  </si>
  <si>
    <t>Savon</t>
  </si>
  <si>
    <t>Nombre de savon400gr_disponibilite</t>
  </si>
  <si>
    <t>Biens Abris</t>
  </si>
  <si>
    <t xml:space="preserve">Bache </t>
  </si>
  <si>
    <t>Nombre de bache_disponibilite</t>
  </si>
  <si>
    <t xml:space="preserve">Corde </t>
  </si>
  <si>
    <t>Nombre de corde_disponibilite</t>
  </si>
  <si>
    <t>Tenaille en fer</t>
  </si>
  <si>
    <t>Nombre de tenaille_disponibilite</t>
  </si>
  <si>
    <t xml:space="preserve">Pelle </t>
  </si>
  <si>
    <t>Nombre de pelle_disponibilite</t>
  </si>
  <si>
    <t>Biens AME</t>
  </si>
  <si>
    <t>Combustible_bois</t>
  </si>
  <si>
    <t>Nombre de combustible_bois_disponibilite</t>
  </si>
  <si>
    <t>Combustible Charbon</t>
  </si>
  <si>
    <t>Nombre de combustible_charbon_disponibilite</t>
  </si>
  <si>
    <t>Combustible gaz</t>
  </si>
  <si>
    <t>Nombre de combustible_gaz_disponibilite</t>
  </si>
  <si>
    <t>Nombre de marmite_n7_disponibilite</t>
  </si>
  <si>
    <t>Nombre de marmite_n5_disponibilite</t>
  </si>
  <si>
    <t xml:space="preserve">Assiette </t>
  </si>
  <si>
    <t>Nombre de assiette_metalique_disponibilite</t>
  </si>
  <si>
    <t>Nombre de gobelet_plastique_disponibilite</t>
  </si>
  <si>
    <t xml:space="preserve">Gobelet acier </t>
  </si>
  <si>
    <t>Nombre de gobelet_acier_disponibilite</t>
  </si>
  <si>
    <t>Nombre de bassine_disponibilite</t>
  </si>
  <si>
    <t xml:space="preserve">Natte </t>
  </si>
  <si>
    <t>Nombre de natte_disponibilite</t>
  </si>
  <si>
    <t xml:space="preserve">Couverture </t>
  </si>
  <si>
    <t>Nombre de couverture_disponibilite</t>
  </si>
  <si>
    <t>Nombre de lampe_disponibilite</t>
  </si>
  <si>
    <t xml:space="preserve">Pagne </t>
  </si>
  <si>
    <t>Nombre de a_2_pagne_disponibilite</t>
  </si>
  <si>
    <t xml:space="preserve">Sac boro </t>
  </si>
  <si>
    <t>Nombre de sac_boro_disponibilite</t>
  </si>
  <si>
    <t xml:space="preserve">Disponibilité des biens alimentaires vendus par les commerçants sur le marché de Boussouma au moment de la collecte (nombre d'IC) </t>
  </si>
  <si>
    <t xml:space="preserve">Biens Alimentaires </t>
  </si>
  <si>
    <t>Nombre de riz_local_disponibilite</t>
  </si>
  <si>
    <t>Nombre de sucre_disponibilite</t>
  </si>
  <si>
    <t>Nombre de beurre_disponibilite</t>
  </si>
  <si>
    <t>Nombre de sel_disponibilite</t>
  </si>
  <si>
    <t>Nombre de voandzou_disponibilite</t>
  </si>
  <si>
    <t>Nombre de arachide_graine_disponibilite</t>
  </si>
  <si>
    <t>Nombre de huile_disponibilite</t>
  </si>
  <si>
    <t>Nombre de feuille_disponibilite</t>
  </si>
  <si>
    <t>Nombre de tomate_disponibilite</t>
  </si>
  <si>
    <t>Nombre de oignon_disponibilite</t>
  </si>
  <si>
    <t>Nombre de poisson_disponibilite</t>
  </si>
  <si>
    <t>Nombre de lait_en_poudre_disponibilite</t>
  </si>
  <si>
    <t>Nombre de haricot_disponibilite</t>
  </si>
  <si>
    <t>Nombre de arachide_coque_disponibilite</t>
  </si>
  <si>
    <t>Nombre de lait_frais_disponibilite</t>
  </si>
  <si>
    <t>Nombre de viande_beuf_disponibilite</t>
  </si>
  <si>
    <t>Nombre de fonio_disponibilite</t>
  </si>
  <si>
    <t>Nombre de viande_mouton_disponibilite</t>
  </si>
  <si>
    <t>Nombre de manioc_disponibilite</t>
  </si>
  <si>
    <t>Nombre de igname_disponibilite</t>
  </si>
  <si>
    <t>Nombre de patate_disponibilite</t>
  </si>
  <si>
    <t>Nombre de pomme_de_terre_disponibilite</t>
  </si>
  <si>
    <t>Durées moyennes des stocks et localisation des fournisseurs   (nombre d'IC)</t>
  </si>
  <si>
    <t>Produits  eau, hygiène et assainissement</t>
  </si>
  <si>
    <t>Durée moyenne du stock en jours</t>
  </si>
  <si>
    <t>Moyenne de seau_stock</t>
  </si>
  <si>
    <t>Moyenne de bidon_stock</t>
  </si>
  <si>
    <t>Moyenne de savon400gr_stock</t>
  </si>
  <si>
    <t xml:space="preserve">Seau -fournisseur </t>
  </si>
  <si>
    <t>Nombre de seau_localisation_fournisseur</t>
  </si>
  <si>
    <t>bidon - fournisseurs</t>
  </si>
  <si>
    <t>Nombre de bidon_localisation_fournisseur</t>
  </si>
  <si>
    <t>savon - fournisseurs</t>
  </si>
  <si>
    <t>Nombre de savon400gr_localisation_fournisseur</t>
  </si>
  <si>
    <t>Produits Abris</t>
  </si>
  <si>
    <t>Moyenne de bache_stock</t>
  </si>
  <si>
    <t>Moyenne de corde_stock</t>
  </si>
  <si>
    <t>Moyenne de tenaille_stock</t>
  </si>
  <si>
    <t>Moyenne de pelle_stock</t>
  </si>
  <si>
    <t>Bâche - fournisseurs</t>
  </si>
  <si>
    <t>Nombre de bache_localisation_fournisseur</t>
  </si>
  <si>
    <t>Corde - fournisseurs</t>
  </si>
  <si>
    <t>Nombre de corde_localisation_fournisseur</t>
  </si>
  <si>
    <t>tenaille - fournisseurs</t>
  </si>
  <si>
    <t>Nombre de tenaille_localisation_fournisseur</t>
  </si>
  <si>
    <t>pelle - fournisseurs</t>
  </si>
  <si>
    <t>Nombre de pelle_localisation_fournisseur</t>
  </si>
  <si>
    <t>Produits AME</t>
  </si>
  <si>
    <t>Moyenne de combustible_bois_stock</t>
  </si>
  <si>
    <t>Moyenne de combustible_charbon_stock</t>
  </si>
  <si>
    <t>Moyenne de combustible_gaz_stock</t>
  </si>
  <si>
    <t>Moyenne de marmite_n7_stock</t>
  </si>
  <si>
    <t>Moyenne de marmite_n5_stock</t>
  </si>
  <si>
    <t>Moyenne de assiette_metalique_stock</t>
  </si>
  <si>
    <t>Moyenne de gobelet_plastique_stock</t>
  </si>
  <si>
    <t>Moyenne de gobelet_acier_stock</t>
  </si>
  <si>
    <t>Moyenne de bassine_stock</t>
  </si>
  <si>
    <t>Moyenne de natte_stock</t>
  </si>
  <si>
    <t>Moyenne de couverture_stock</t>
  </si>
  <si>
    <t>Moyenne de moustiquaire_stock</t>
  </si>
  <si>
    <t>Moyenne de lampe_stock</t>
  </si>
  <si>
    <t>Moyenne de a_2_pagne_stock</t>
  </si>
  <si>
    <t>Moyenne de sac_boro_stock</t>
  </si>
  <si>
    <t>Bois - fournisseurs</t>
  </si>
  <si>
    <t>Nombre de combustible_bois_localisation_fournisseur</t>
  </si>
  <si>
    <t>Charbon - fournisseurs</t>
  </si>
  <si>
    <t>Nombre de combustible_charbon_localisation_fournisseur</t>
  </si>
  <si>
    <t>gaz - fournisseurs</t>
  </si>
  <si>
    <t>Nombre de combustible_gaz_localisation_fournisseur</t>
  </si>
  <si>
    <t>marmite 7 - fournisseurs</t>
  </si>
  <si>
    <t>Nombre de marmite_n7_localisation_fournisseur</t>
  </si>
  <si>
    <t>marmite 5 - fournisseurs</t>
  </si>
  <si>
    <t>Nombre de marmite_n5_localisation_fournisseur</t>
  </si>
  <si>
    <t>assiette - fournisseurs</t>
  </si>
  <si>
    <t>Nombre de assiette_metalique_localisation_fournisseur</t>
  </si>
  <si>
    <t>gobelet plastique  - fournisseurs</t>
  </si>
  <si>
    <t>Nombre de gobelet_plastique_localisation_fournisseur</t>
  </si>
  <si>
    <t>gobelet acier  - fournisseurs</t>
  </si>
  <si>
    <t>Nombre de gobelet_acier_localisation_fournisseur</t>
  </si>
  <si>
    <t>bassine  - fournisseurs</t>
  </si>
  <si>
    <t>Nombre de bassine_localisation_fournisseur</t>
  </si>
  <si>
    <t>natte  - fournisseurs</t>
  </si>
  <si>
    <t>Nombre de natte_localisation_fournisseur</t>
  </si>
  <si>
    <t>couverture  - fournisseurs</t>
  </si>
  <si>
    <t>Nombre de couverture_localisation_fournisseur</t>
  </si>
  <si>
    <t>moustiquaire  - fournisseurs</t>
  </si>
  <si>
    <t>Nombre de moustiquaire_localisation_fournisseur</t>
  </si>
  <si>
    <t>lampe  - fournisseurs</t>
  </si>
  <si>
    <t>Nombre de lampe_localisation_fournisseur</t>
  </si>
  <si>
    <t>pagne  - fournisseurs</t>
  </si>
  <si>
    <t>Nombre de a_2_pagne_localisation_fournisseur</t>
  </si>
  <si>
    <t>sac boro - fournisseurs</t>
  </si>
  <si>
    <t>Nombre de sac_boro_localisation_fournisseur</t>
  </si>
  <si>
    <t>Fluctuation des prix des biens eau, hygiène et assainissement vendus par les commerçants, au cours du mois précédant la collecte (nombre d'IC)</t>
  </si>
  <si>
    <t>Somme de h_variations_prix_prix_constants</t>
  </si>
  <si>
    <t>Somme de h_variations_prix_prix_hausse</t>
  </si>
  <si>
    <t>Somme de h_variations_prix_prix_baisse</t>
  </si>
  <si>
    <t>Somme de h_variations_prix_nsp</t>
  </si>
  <si>
    <t>Hausse des prix des biens eau, hygiène et assainissement (nombre d'IC)</t>
  </si>
  <si>
    <t>Somme de h_variations_hausse_articles_seau</t>
  </si>
  <si>
    <t>Somme de h_variations_hausse_articles_bidon</t>
  </si>
  <si>
    <t>Somme de h_variations_hausse_articles_savon400gr</t>
  </si>
  <si>
    <t>Somme de h_variations_hausse_articles_aucun</t>
  </si>
  <si>
    <t>Raisons de la hausse des prix des biens eau, hygiène et assainissement (nombre d'IC)</t>
  </si>
  <si>
    <t>Somme de h_variations_hausse_raisons_hausse_couts</t>
  </si>
  <si>
    <t>Somme de h_variations_hausse_raisons_hausse_demande_distribution</t>
  </si>
  <si>
    <t>Somme de h_variations_hausse_raisons_hausse_change</t>
  </si>
  <si>
    <t>Somme de h_variations_hausse_raisons_hausse_demande_clients</t>
  </si>
  <si>
    <t>Somme de h_variations_hausse_raisons_hausse_demande_arrivees</t>
  </si>
  <si>
    <t>Somme de h_variations_hausse_raisons_hausse_prix_fournisseurs</t>
  </si>
  <si>
    <t>Somme de h_variations_hausse_raisons_baisse_offre_rupturestocks</t>
  </si>
  <si>
    <t>Somme de h_variations_hausse_raisons_baisse_offre_saison_circulation</t>
  </si>
  <si>
    <t>Somme de h_variations_hausse_raisons_baisse_offre_securite</t>
  </si>
  <si>
    <t>Somme de h_variations_hausse_raisons_baisse_offre_production_saison</t>
  </si>
  <si>
    <t>Somme de h_variations_hausse_raisons_autre</t>
  </si>
  <si>
    <t>Somme de h_variations_hausse_raisons_nsp</t>
  </si>
  <si>
    <t>Fluctuation des prix des biens abris vendus par les commerçants, au cours du mois précédant la collecte (nombre d'IC)</t>
  </si>
  <si>
    <t>Somme de a_1_variations_prix_prix_constants</t>
  </si>
  <si>
    <t>Somme de a_1_variations_prix_prix_hausse</t>
  </si>
  <si>
    <t>Somme de a_1_variations_prix_prix_baisse</t>
  </si>
  <si>
    <t>Somme de a_1_variations_prix_nsp</t>
  </si>
  <si>
    <t>Hausse des prix des biens Abris  (nombre d'IC)</t>
  </si>
  <si>
    <t>Somme de a_1_variations_hausse_articles_bache</t>
  </si>
  <si>
    <t>Somme de a_1_variations_hausse_articles_corde</t>
  </si>
  <si>
    <t>Somme de a_1_variations_hausse_articles_tenaille</t>
  </si>
  <si>
    <t>Somme de a_1_variations_hausse_articles_pelle</t>
  </si>
  <si>
    <t>Somme de a_1_variations_hausse_articles_aucun</t>
  </si>
  <si>
    <t>Raisons de la hausse des prix des biens Abris  (nombre d'IC)</t>
  </si>
  <si>
    <t>Somme de a_1_variations_hausse_raisons_hausse_couts</t>
  </si>
  <si>
    <t>Somme de a_1_variations_hausse_raisons_hausse_demande_distribution</t>
  </si>
  <si>
    <t>Somme de a_1_variations_hausse_raisons_hausse_change</t>
  </si>
  <si>
    <t>Somme de a_1_variations_hausse_raisons_hausse_demande_clients</t>
  </si>
  <si>
    <t>Somme de a_1_variations_hausse_raisons_hausse_demande_arrivees</t>
  </si>
  <si>
    <t>Somme de a_1_variations_hausse_raisons_hausse_prix_fournisseurs</t>
  </si>
  <si>
    <t>Somme de a_1_variations_hausse_raisons_baisse_offre_rupturestocks</t>
  </si>
  <si>
    <t>Somme de a_1_variations_hausse_raisons_baisse_offre_saison_circulation</t>
  </si>
  <si>
    <t>Somme de a_1_variations_hausse_raisons_baisse_offre_securite</t>
  </si>
  <si>
    <t>Somme de a_1_variations_hausse_raisons_baisse_offre_production_saison</t>
  </si>
  <si>
    <t>Somme de a_1_variations_hausse_raisons_autre</t>
  </si>
  <si>
    <t>Somme de a_1_variations_hausse_raisons_nsp</t>
  </si>
  <si>
    <t>Fluctuations articles AME  (nombre d'IC)</t>
  </si>
  <si>
    <t>Somme de a_2_variations_prix_prix_constants</t>
  </si>
  <si>
    <t>Somme de a_2_variations_prix_prix_hausse</t>
  </si>
  <si>
    <t>Somme de a_2_variations_prix_prix_baisse</t>
  </si>
  <si>
    <t>Somme de a_2_variations_prix_nsp</t>
  </si>
  <si>
    <t>Hausse des prix des biens AME (nombre d'IC)</t>
  </si>
  <si>
    <t>Somme de a_2_variations_hausse_articles_combustible_bois</t>
  </si>
  <si>
    <t>Somme de a_2_variations_hausse_articles_combustible_charbon</t>
  </si>
  <si>
    <t>Somme de a_2_variations_hausse_articles_combustible_gaz</t>
  </si>
  <si>
    <t>Somme de a_2_variations_hausse_articles_marmite7</t>
  </si>
  <si>
    <t>Somme de a_2_variations_hausse_articles_marmite5</t>
  </si>
  <si>
    <t>Somme de a_2_variations_hausse_articles_assiette</t>
  </si>
  <si>
    <t>Somme de a_2_variations_hausse_articles_gobelet_plastique</t>
  </si>
  <si>
    <t>Somme de a_2_variations_hausse_articles_gobelet_acier</t>
  </si>
  <si>
    <t>Somme de a_2_variations_hausse_articles_bassine</t>
  </si>
  <si>
    <t>Somme de a_2_variations_hausse_articles_natte</t>
  </si>
  <si>
    <t>Somme de a_2_variations_hausse_articles_couverture</t>
  </si>
  <si>
    <t>Somme de a_2_variations_hausse_articles_moustiquaire</t>
  </si>
  <si>
    <t>Somme de a_2_variations_hausse_articles_lampe</t>
  </si>
  <si>
    <t>Somme de a_2_variations_hausse_articles_pagne</t>
  </si>
  <si>
    <t>Somme de a_2_variations_hausse_articles_sac_boro</t>
  </si>
  <si>
    <t>Somme de a_2_variations_hausse_articles_aucun</t>
  </si>
  <si>
    <t>Raison de la hausse des prix des biens AME (nombre d'IC)</t>
  </si>
  <si>
    <t>Somme de a_2_variations_hausse_raisons_hausse_couts</t>
  </si>
  <si>
    <t>Somme de a_2_variations_hausse_raisons_hausse_demande_distribution</t>
  </si>
  <si>
    <t>Somme de a_2_variations_hausse_raisons_hausse_change</t>
  </si>
  <si>
    <t>Somme de a_2_variations_hausse_raisons_hausse_demande_clients</t>
  </si>
  <si>
    <t>Somme de a_2_variations_hausse_raisons_hausse_demande_arrivees</t>
  </si>
  <si>
    <t>Somme de a_2_variations_hausse_raisons_hausse_prix_fournisseurs</t>
  </si>
  <si>
    <t>Somme de a_2_variations_hausse_raisons_baisse_offre_rupturestocks</t>
  </si>
  <si>
    <t>Somme de a_2_variations_hausse_raisons_baisse_offre_saison_circulation</t>
  </si>
  <si>
    <t>Somme de a_2_variations_hausse_raisons_baisse_offre_securite</t>
  </si>
  <si>
    <t>Somme de a_2_variations_hausse_raisons_baisse_offre_production_saison</t>
  </si>
  <si>
    <t>Somme de a_2_variations_hausse_raisons_autre</t>
  </si>
  <si>
    <t>Somme de a_2_variations_hausse_raisons_nsp</t>
  </si>
  <si>
    <t>Fluctuation des prix des biens alimentaires vendus par les commerçants, au cours du mois précédant la collecte (nombre d'IC)</t>
  </si>
  <si>
    <t>Somme de variations_alimentaire_prix_prix_constants</t>
  </si>
  <si>
    <t>Somme de variations_alimentaire_prix_prix_hausse</t>
  </si>
  <si>
    <t>Somme de variations_alimentaire_prix_prix_baisse</t>
  </si>
  <si>
    <t>Somme de variations_alimentaire_prix_nsp</t>
  </si>
  <si>
    <t>Hausse des prix des Biens Alimentaires  (nombre d'IC)</t>
  </si>
  <si>
    <t>Somme de variations_alimentaire_hausse_articles_mais</t>
  </si>
  <si>
    <t>Somme de variations_alimentaire_hausse_articles_sorgho_rouge</t>
  </si>
  <si>
    <t>Somme de variations_alimentaire_hausse_articles_sorgho_blanc</t>
  </si>
  <si>
    <t>Somme de variations_alimentaire_hausse_articles_mil</t>
  </si>
  <si>
    <t>Somme de variations_alimentaire_hausse_articles_riz_local</t>
  </si>
  <si>
    <t>Somme de variations_alimentaire_hausse_articles_riz_importe</t>
  </si>
  <si>
    <t>Somme de variations_alimentaire_hausse_articles_fonio</t>
  </si>
  <si>
    <t>Somme de variations_alimentaire_hausse_articles_manioc</t>
  </si>
  <si>
    <t>Somme de variations_alimentaire_hausse_articles_igname</t>
  </si>
  <si>
    <t>Somme de variations_alimentaire_hausse_articles_patate</t>
  </si>
  <si>
    <t>Somme de variations_alimentaire_hausse_articles_pomme_de_terre</t>
  </si>
  <si>
    <t>Somme de variations_alimentaire_hausse_articles_viande_beuf</t>
  </si>
  <si>
    <t>Somme de variations_alimentaire_hausse_articles_viande_mouton</t>
  </si>
  <si>
    <t>Somme de variations_alimentaire_hausse_articles_poisson</t>
  </si>
  <si>
    <t>Somme de variations_alimentaire_hausse_articles_lait_en_poudre</t>
  </si>
  <si>
    <t>Somme de variations_alimentaire_hausse_articles_lait_frais</t>
  </si>
  <si>
    <t>Somme de variations_alimentaire_hausse_articles_niebe</t>
  </si>
  <si>
    <t>Somme de variations_alimentaire_hausse_articles_arachide_coque</t>
  </si>
  <si>
    <t>Somme de variations_alimentaire_hausse_articles_arachide_graine</t>
  </si>
  <si>
    <t>Somme de variations_alimentaire_hausse_articles_voandzou</t>
  </si>
  <si>
    <t>Somme de variations_alimentaire_hausse_articles_oignon</t>
  </si>
  <si>
    <t>Somme de variations_alimentaire_hausse_articles_tomate</t>
  </si>
  <si>
    <t>Somme de variations_alimentaire_hausse_articles_feuille</t>
  </si>
  <si>
    <t>Somme de variations_alimentaire_hausse_articles_huile</t>
  </si>
  <si>
    <t>Somme de variations_alimentaire_hausse_articles_beurre</t>
  </si>
  <si>
    <t>Somme de variations_alimentaire_hausse_articles_sucre</t>
  </si>
  <si>
    <t>Somme de variations_alimentaire_hausse_articles_sel</t>
  </si>
  <si>
    <t>Somme de variations_alimentaire_hausse_articles_aucun</t>
  </si>
  <si>
    <t>Raisons de la hausse des prix des Biens Alimentaires (nombre d'IC)</t>
  </si>
  <si>
    <t>Somme de variations_alimentaire_hausse_raisons_hausse_couts</t>
  </si>
  <si>
    <t>Somme de variations_alimentaire_hausse_raisons_hausse_demande_distribution</t>
  </si>
  <si>
    <t>Somme de variations_alimentaire_hausse_raisons_hausse_change</t>
  </si>
  <si>
    <t>Somme de variations_alimentaire_hausse_raisons_hausse_demande_clients</t>
  </si>
  <si>
    <t>Somme de variations_alimentaire_hausse_raisons_hausse_demande_arrivees</t>
  </si>
  <si>
    <t>Somme de variations_alimentaire_hausse_raisons_hausse_prix_fournisseurs</t>
  </si>
  <si>
    <t>Somme de variations_alimentaire_hausse_raisons_baisse_offre_rupturestocks</t>
  </si>
  <si>
    <t>Somme de variations_alimentaire_hausse_raisons_baisse_offre_saison_circulation</t>
  </si>
  <si>
    <t>Somme de variations_alimentaire_hausse_raisons_baisse_offre_securite</t>
  </si>
  <si>
    <t>Somme de variations_alimentaire_hausse_raisons_baisse_offre_production_saison</t>
  </si>
  <si>
    <t>Somme de variations_alimentaire_hausse_raisons_autre</t>
  </si>
  <si>
    <t>Somme de variations_alimentaire_hausse_raisons_nsp</t>
  </si>
  <si>
    <t>Nombre de variations_alimentaire_hausse_raisons_autre_2</t>
  </si>
  <si>
    <t>Modes de paiement acceptés aujourd'hui au marché  (nombre d'IC)</t>
  </si>
  <si>
    <t>Mode de paiement au marché</t>
  </si>
  <si>
    <t>Somme de modalites_acceptees_espece</t>
  </si>
  <si>
    <t>Somme de modalites_acceptees_credit</t>
  </si>
  <si>
    <t>Somme de modalites_acceptees_coupons</t>
  </si>
  <si>
    <t>Somme de modalites_acceptees_paiementmob</t>
  </si>
  <si>
    <t>Somme de modalites_acceptees_troc</t>
  </si>
  <si>
    <t>Somme de modalites_acceptees_autre</t>
  </si>
  <si>
    <t>Nombre de modalites_acceptees_autre_2</t>
  </si>
  <si>
    <t>Niveau de fréquentation des marchés au cours du dernier mois(proportion d'IC par marché)</t>
  </si>
  <si>
    <t>Nombre de frequentation_marche</t>
  </si>
  <si>
    <t xml:space="preserve">Préciser que s'agit de la percentage sur le valeur agrégé des marchés en examen </t>
  </si>
  <si>
    <t>Nombre de incidents_ouinon</t>
  </si>
  <si>
    <t>Types d'incidents  au cours des 30 derniers jours sur le marché (Nombre d'IC)</t>
  </si>
  <si>
    <t>Somme de incidents_types_agression_commercant</t>
  </si>
  <si>
    <t>Somme de incidents_types_agression_clients</t>
  </si>
  <si>
    <t>Somme de incidents_types_vols_biens</t>
  </si>
  <si>
    <t>Somme de incidents_types_vols_argent</t>
  </si>
  <si>
    <t>Somme de incidents_types_infrastructure</t>
  </si>
  <si>
    <t>Somme de incidents_types_insecurite</t>
  </si>
  <si>
    <t>Somme de incidents_types_autre</t>
  </si>
  <si>
    <t>Somme de incidents_types_nsp</t>
  </si>
  <si>
    <t>Nombre de incidents_types_autre_2</t>
  </si>
  <si>
    <t>Groupes de population ayant eu des difficultés d'accès aux marchés au cours des 30 derniers jours ( Nombre d'IC)</t>
  </si>
  <si>
    <t>Somme de accessibilite_vulnerables_hommes</t>
  </si>
  <si>
    <t>Somme de accessibilite_vulnerables_femmes</t>
  </si>
  <si>
    <t>Somme de accessibilite_vulnerables_moins18</t>
  </si>
  <si>
    <t>Somme de accessibilite_vulnerables_plus60</t>
  </si>
  <si>
    <t>Somme de accessibilite_vulnerables_handicap</t>
  </si>
  <si>
    <t>Somme de accessibilite_vulnerables_maladies</t>
  </si>
  <si>
    <t>Somme de accessibilite_vulnerables_autre</t>
  </si>
  <si>
    <t>Somme de accessibilite_vulnerables_personne</t>
  </si>
  <si>
    <t>Somme de accessibilite_vulnerables_nsp</t>
  </si>
  <si>
    <t>type</t>
  </si>
  <si>
    <t>name</t>
  </si>
  <si>
    <t>label</t>
  </si>
  <si>
    <t>required</t>
  </si>
  <si>
    <t>relevant</t>
  </si>
  <si>
    <t>constraint</t>
  </si>
  <si>
    <t>constraint_message</t>
  </si>
  <si>
    <t>hint</t>
  </si>
  <si>
    <t>choice_filter</t>
  </si>
  <si>
    <t>read_only</t>
  </si>
  <si>
    <t>appearance</t>
  </si>
  <si>
    <t>default</t>
  </si>
  <si>
    <t>calculation</t>
  </si>
  <si>
    <t>media::image</t>
  </si>
  <si>
    <t>repeat_count</t>
  </si>
  <si>
    <t>Heure de début de la collecte</t>
  </si>
  <si>
    <t>Heure de fin de la collecte</t>
  </si>
  <si>
    <t>Jour de la collecte</t>
  </si>
  <si>
    <t>deviceid</t>
  </si>
  <si>
    <t>Deviceid du téléphone</t>
  </si>
  <si>
    <t>Check du temps mis par question</t>
  </si>
  <si>
    <t>note</t>
  </si>
  <si>
    <t>##&lt;span style="color:blue"&gt;&lt;b&gt;Initiative Conjointe de Suivi des Marchés_Septembre 2022&lt;/b&gt;&lt;/span&gt;##</t>
  </si>
  <si>
    <t>false</t>
  </si>
  <si>
    <t>begin_group</t>
  </si>
  <si>
    <t>information_enquete</t>
  </si>
  <si>
    <t>0. Informations générales de l'enquête</t>
  </si>
  <si>
    <t>##&lt;span style="color:blue"&gt;&lt;b&gt; 0. Informations générales de l'enquête &lt;/b&gt;&lt;/span&gt;##</t>
  </si>
  <si>
    <t>text</t>
  </si>
  <si>
    <t>i_enqueteur</t>
  </si>
  <si>
    <t>Q1.Nom de l'enquêteur:</t>
  </si>
  <si>
    <t>true</t>
  </si>
  <si>
    <t>Nom:</t>
  </si>
  <si>
    <t>select_one l_organisation</t>
  </si>
  <si>
    <t>Q2.Nom de l'organisation responsable de l'enquête:</t>
  </si>
  <si>
    <t>date</t>
  </si>
  <si>
    <t>Q3.Date de l'enquête:</t>
  </si>
  <si>
    <t>.&lt;=today()</t>
  </si>
  <si>
    <t>Merci de choisir une date égale ou antérieure à la date d'aujourd'hui</t>
  </si>
  <si>
    <t>select_one l_admin1</t>
  </si>
  <si>
    <t>Q3.Nom de la région</t>
  </si>
  <si>
    <t>select_one l_admin2</t>
  </si>
  <si>
    <t>Q4.Nom de la province</t>
  </si>
  <si>
    <t>info_admin1=${i_admin1}</t>
  </si>
  <si>
    <t>select_one l_admin3</t>
  </si>
  <si>
    <t>Q5.Nom de la commune</t>
  </si>
  <si>
    <t>info_admin2=${i_admin2}</t>
  </si>
  <si>
    <t>select_one l_marche</t>
  </si>
  <si>
    <t>Q6.Nom du marché</t>
  </si>
  <si>
    <t>info_admin3=${i_admin3}</t>
  </si>
  <si>
    <t>select_one l_type_marche</t>
  </si>
  <si>
    <t>Q7.Le ${i_marche1} est-il le marché principal de la localité, ou un marché secondaire?</t>
  </si>
  <si>
    <t>end_group</t>
  </si>
  <si>
    <t>##&lt;span style="color:blue"&gt;&lt;b&gt; RAPPEL: Le ${i_marche1} n'est pas suivi par la SONAGES. Enquêtez les produits alimentaires et non alimentaires.&lt;/b&gt;&lt;/span&gt;##</t>
  </si>
  <si>
    <t>selected(${i_marche},'marche_boussouma')</t>
  </si>
  <si>
    <t>##&lt;span style="color:blue"&gt;&lt;b&gt; RAPPEL: Le ${i_marche1} est déjà suivi par la SONAGES. N'enquêtez que les produits non alimentaires.  &lt;/b&gt;&lt;/span&gt;##</t>
  </si>
  <si>
    <t>selected(${i_marche},'marche_dedougou') or selected(${i_marche},'marche_fada') or selected(${i_marche},'marche_kaya') or selected(${i_marche},'marche_ouahigouya') or selected(${i_marche},'marche_tougan')</t>
  </si>
  <si>
    <t>calculate</t>
  </si>
  <si>
    <t>Label du nom de l'organisation responsable de l'enquête</t>
  </si>
  <si>
    <t>jr:choice-name(${i_organisation},'${i_organisation}')</t>
  </si>
  <si>
    <t>Label du nom du marché</t>
  </si>
  <si>
    <t>jr:choice-name(${i_marche},'${i_marche}')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</si>
  <si>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</si>
  <si>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l_oui_non</t>
  </si>
  <si>
    <t>Q8.Consentement du commerçant</t>
  </si>
  <si>
    <t>&lt;span style="color:#fa8072"&gt;Demandez le consentement du commeçant informateur clé&lt;/span&gt;</t>
  </si>
  <si>
    <t>CONSENSUS</t>
  </si>
  <si>
    <t>Accord confirmé</t>
  </si>
  <si>
    <t>selected(${consensus_note}, "oui")</t>
  </si>
  <si>
    <t>information_commercant</t>
  </si>
  <si>
    <t>1. Informations sur le commerçant informateur clé</t>
  </si>
  <si>
    <t>##&lt;span style="color:blue"&gt;&lt;b&gt;1. Informations sur le commerçant informateur clé&lt;/b&gt;&lt;/span&gt;##</t>
  </si>
  <si>
    <t>select_one l_age</t>
  </si>
  <si>
    <t>i_enquete_age</t>
  </si>
  <si>
    <t>Q9.Âge du commerçant</t>
  </si>
  <si>
    <t>select_one l_genre</t>
  </si>
  <si>
    <t>i_enquete_genre</t>
  </si>
  <si>
    <t>Q10.Sexe du commerçant</t>
  </si>
  <si>
    <t>i_nom_magasin</t>
  </si>
  <si>
    <t>Q11.Nom du magasin du commerçant</t>
  </si>
  <si>
    <t>&lt;span style="color:#fa8072"&gt;Si le magasin n'a pas de nom, noter "NA"&lt;/span&gt;</t>
  </si>
  <si>
    <t>select_one l_taille_magasin</t>
  </si>
  <si>
    <t>Q12.Habituellement, combien de clients avez-vous chaque jour?</t>
  </si>
  <si>
    <t>geopoint</t>
  </si>
  <si>
    <t>gps</t>
  </si>
  <si>
    <t>Coordonnées GPS du magasin enquêté.</t>
  </si>
  <si>
    <t>&lt;span style="color:#fa8072"&gt;Veuillez patienter que les coordonnées GPS s'enregistrent automatiquement avec la bonne précision inférieure ou égale à 5m.&lt;/span&gt;</t>
  </si>
  <si>
    <t>grp_bna</t>
  </si>
  <si>
    <t>A. BIENS NON ALIMENTAIRES</t>
  </si>
  <si>
    <t>selected(${i_marche},'marche_dedougou') or selected(${i_marche},'marche_fada') or selected(${i_marche},'marche_kaya') or selected(${i_marche},'marche_ouahigouya') or selected(${i_marche},'marche_tougan') or selected(${i_marche},'marche_boussouma')</t>
  </si>
  <si>
    <t>##&lt;span style="color:blue"&gt;&lt;b&gt;A. BIENS NON ALIMENTAIRES&lt;/b&gt;&lt;/span&gt;##</t>
  </si>
  <si>
    <t>grp_h</t>
  </si>
  <si>
    <t>2. Informations sur les articles eau, hygiène, assainissement</t>
  </si>
  <si>
    <t>##&lt;span style="color:blue"&gt;&lt;b&gt;2. Informations sur les articles eau, hygiène, assainissement&lt;/b&gt;&lt;/span&gt;##</t>
  </si>
  <si>
    <t>select_multiple h_meb</t>
  </si>
  <si>
    <t>Q13.Parmi les articles suivants, lesquels vendez-vous habituellement?</t>
  </si>
  <si>
    <t>&lt;span style="color:#fa8072"&gt;&lt;b&gt;Sélectionner tous les produits habituellement vendus par le commerçant, même s'ils ne sont pas vendus aujourd'hui&lt;/b&gt;&lt;/span&gt;</t>
  </si>
  <si>
    <t>Nombre d'articles eau, hygiène, assainissement sélectionnés</t>
  </si>
  <si>
    <t>count-selected(${h_vendus})</t>
  </si>
  <si>
    <t>h_seau</t>
  </si>
  <si>
    <t>Seau de 15L sans couvercle</t>
  </si>
  <si>
    <t>selected(${h_vendus},'seau')</t>
  </si>
  <si>
    <t>##SEAU DE 15L SANS COUVERCLE##</t>
  </si>
  <si>
    <t>select_one l_disponibilite</t>
  </si>
  <si>
    <t>Q14.Aujourd'hui, quelle est la disponiblité des seaux de 15l sans couvercle dans le ${i_marche1}?</t>
  </si>
  <si>
    <t>seau_prix</t>
  </si>
  <si>
    <t>Prix de l'article</t>
  </si>
  <si>
    <t>${seau_disponibilite} != 'nondisponible'</t>
  </si>
  <si>
    <t>integer</t>
  </si>
  <si>
    <t>Q15.Quel est le prix d'une unité du seau de 15L sans couvercle ?</t>
  </si>
  <si>
    <t>.&gt;0</t>
  </si>
  <si>
    <t>Le prix doit être supérieur à 0FCFA</t>
  </si>
  <si>
    <t>&lt;span style="color:#fa8072"&gt;&lt;b&gt; Saisissez le prix le moins cher &lt;/b&gt;&lt;/span&gt;</t>
  </si>
  <si>
    <t>seau_stocks_approvisionnement</t>
  </si>
  <si>
    <t>Stocks et réapprovisionnement</t>
  </si>
  <si>
    <t>select_one l_loc_fournisseur</t>
  </si>
  <si>
    <t>Q16.Où se trouve votre fournisseur principal pour cet article?</t>
  </si>
  <si>
    <t>select_one l_pays_fournisseur</t>
  </si>
  <si>
    <t>Q17.Si "à l'étranger", le fournisseur se trouve dans quel pays?</t>
  </si>
  <si>
    <t>${seau_localisation_fournisseur} = 'etranger'</t>
  </si>
  <si>
    <t>Q18.Si autre fournisseur étranger, veuillez préciser:</t>
  </si>
  <si>
    <t>selected(${seau_pays_fournisseur},'autre')</t>
  </si>
  <si>
    <t>Q19.Dans les conditions actuelles, quelle est la durée estimée de votre stock pour cet article?</t>
  </si>
  <si>
    <t>. &gt;= 0</t>
  </si>
  <si>
    <t>Merci d'entrer une valeur supérieure à "0"</t>
  </si>
  <si>
    <t>&lt;span style="color:#fa8072"&gt;&lt;b&gt; Entrer une durée en nombre de jours &lt;/b&gt;&lt;/span&gt;</t>
  </si>
  <si>
    <t>Q20.Si vous deviez placer une commande aujourd'hui, combien de temps mettriez-vous à renouveller votre stock pour cet article?</t>
  </si>
  <si>
    <t>if((${seau_stock} - ${seau_reapprovissionnement}) &lt;= 0, '1', '0')</t>
  </si>
  <si>
    <t>h_bidon</t>
  </si>
  <si>
    <t>Bidon de 20 L ou 25 L de couleur blanche</t>
  </si>
  <si>
    <t>selected(${h_vendus},'bidon')</t>
  </si>
  <si>
    <t>##BIDON DE 20L OU 25L DE COULEUR BLANCHE##</t>
  </si>
  <si>
    <t>Q21.Aujourd'hui, quelle est la disponiblité des "bidons de 20 L ou 25 L de couleur blanche" dans le ${i_marche1}?</t>
  </si>
  <si>
    <t>bidon_prix</t>
  </si>
  <si>
    <t>${bidon_disponibilite} != 'nondisponible'</t>
  </si>
  <si>
    <t>select_multiple l_unite_bidon</t>
  </si>
  <si>
    <t>Q22.En quelle unité vendez-vous le bidon ?</t>
  </si>
  <si>
    <t>Q23.Quel est le prix d'une unité de bidon de 20 L de couleur blanche ?</t>
  </si>
  <si>
    <t>selected(${bidon_unite},'20l')</t>
  </si>
  <si>
    <t>Q24.Quel est le prix d'une unité de bidon de 25 L de couleur blanche ?</t>
  </si>
  <si>
    <t>selected(${bidon_unite},'25l')</t>
  </si>
  <si>
    <t>bidon_stocks_approvisionnement</t>
  </si>
  <si>
    <t>Q25.Où se trouve votre fournisseur principal pour cet article?</t>
  </si>
  <si>
    <t>Q26.Si "à l'étranger", le fournisseur se trouve dans quel pays?</t>
  </si>
  <si>
    <t>${bidon_localisation_fournisseur} = 'etranger'</t>
  </si>
  <si>
    <t>Q27.Si autre fournisseur étranger, veuillez préciser:</t>
  </si>
  <si>
    <t>selected(${bidon_pays_fournisseur},'autre')</t>
  </si>
  <si>
    <t>Q28.Dans les conditions actuelles, quelle est la durée estimée de votre stock pour cet article?</t>
  </si>
  <si>
    <t>Q29.Si vous deviez placer une commande aujourd'hui, combien de temps mettriez-vous à renouveller votre stock pour cet article?</t>
  </si>
  <si>
    <t>if((${bidon_stock} - ${bidon_reapprovissionnement}) &lt;= 0, '1', '0')</t>
  </si>
  <si>
    <t>h_savon400gr</t>
  </si>
  <si>
    <t>Boules de savon de 400 gr ou equivalent boules de savon de 250 gr</t>
  </si>
  <si>
    <t>selected(${h_vendus},'savon400gr')</t>
  </si>
  <si>
    <t>##BOULE DE SAVON##</t>
  </si>
  <si>
    <t>Q30.Aujourd'hui, quelle est la disponiblité des boules de savon dans le ${i_marche1}?</t>
  </si>
  <si>
    <t>savon400gr_prix</t>
  </si>
  <si>
    <t>${savon400gr_disponibilite} != 'nondisponible'</t>
  </si>
  <si>
    <t>select_multiple l_unite_savon</t>
  </si>
  <si>
    <t>Q31.En quelle unité vendez-vous la boule de savon ?</t>
  </si>
  <si>
    <t>Q32.Quel est le prix d'une unité de boule de savon de 400 gr ?</t>
  </si>
  <si>
    <t>selected(${savon400gr_unite},'boule400g')</t>
  </si>
  <si>
    <t>Q33.Quel est le prix d'une unité de boule de savon de 250 gr ?</t>
  </si>
  <si>
    <t>selected(${savon400gr_unite},'boule250g')</t>
  </si>
  <si>
    <t>savon400gr_stocks_approvisionnement</t>
  </si>
  <si>
    <t>Q34.Où se trouve votre fournisseur principal pour cet article?</t>
  </si>
  <si>
    <t>Q35.Si "à l'étranger", le fournisseur se trouve dans quel pays?</t>
  </si>
  <si>
    <t>${savon400gr_localisation_fournisseur} = 'etranger'</t>
  </si>
  <si>
    <t>Q36.Si autre fournisseur étranger, veuillez préciser:</t>
  </si>
  <si>
    <t>selected(${savon400gr_pays_fournisseur},'autre')</t>
  </si>
  <si>
    <t>Q37.Dans les conditions actuelles, quelle est la durée estimée de votre stock pour cet article?</t>
  </si>
  <si>
    <t>Q38.Si vous deviez placer une commande aujourd'hui, combien de temps mettriez-vous à renouveller votre stock pour cet article?</t>
  </si>
  <si>
    <t>if((${savon400gr_stock} - ${savon400gr_reapprovissionnement}) &lt;= 0, '1', '0')</t>
  </si>
  <si>
    <t>h_reapprov_previsions</t>
  </si>
  <si>
    <t>Difficultés de réapprovisionnement et perception de l'évolution des prix des articles eau, hygiène, assainissement</t>
  </si>
  <si>
    <t>selected(${h_vendus},'savon400gr') or selected(${h_vendus},'seau') or selected(${h_vendus},'bidon')</t>
  </si>
  <si>
    <t>h_reapprov</t>
  </si>
  <si>
    <t>Difficultés de réapprovisionnement pour les articles eau, hygiène, assainissement.</t>
  </si>
  <si>
    <t>##&lt;span style="color:blue"&gt;&lt;b&gt;Difficultés de réapprovisionnement pour les articles eau, hygiène, assainissement&lt;/b&gt;&lt;/span&gt;##</t>
  </si>
  <si>
    <t>select_one l_oui_non_nsp_pnpr</t>
  </si>
  <si>
    <t>Q39.Rencontrez-vous des difficultés pour vous réapprovisionner en articles eau, hygiène, assainissement?</t>
  </si>
  <si>
    <t>##&lt;span style="color:red"&gt;&lt;b&gt;Incohérence! Vous venez de sélectionner NON, PAS DE DIFFICULTES pourtant certains biens VENDUS HABITUELLEMENT sont NON DISPONIBLES. Veuillez revoir ces informations.&lt;/b&gt;&lt;/span&gt;##</t>
  </si>
  <si>
    <t>${h_difficultes_reapprov_ouinon}='non' and (${seau_disponibilite}='nondisponible' or ${bidon_disponibilite}='nondisponible' or ${savon400gr_disponibilite}='nondisponible')</t>
  </si>
  <si>
    <t>Q40.Pour quels articles rencontrez-vous des difficultés pour vous réapprovisionner?</t>
  </si>
  <si>
    <t>${h_difficultes_reapprov_ouinon} = 'oui'</t>
  </si>
  <si>
    <t>(selected(${h_vendus},name))</t>
  </si>
  <si>
    <t>##&lt;span style="color:red"&gt;&lt;b&gt;Incohérence! Certains biens NON SELECTIONNES à la question précédente pourtant ces biens sont NON DISPONIBLES et le commerçant rencontre des DIFFICULTES de réapprovisionnement. Veuillez revoir ces informations.&lt;/b&gt;&lt;/span&gt;##</t>
  </si>
  <si>
    <t>selected(${h_difficultes_reapprov_ouinon},'oui') and ((selected(${seau_disponibilite},'nondisponible') and not(selected(${h_difficultes_reapprov_articles},'seau'))) or (selected(${bidon_disponibilite},'nondisponible') and not(selected(${h_difficultes_reapprov_articles},'bidon'))) or (selected(${savon400gr_disponibilite},'nondisponible') and not(selected(${h_difficultes_reapprov_articles},'savon400gr'))))</t>
  </si>
  <si>
    <t>select_multiple l_difficultes_approvisionnement</t>
  </si>
  <si>
    <t>Q41.Quelles difficultés pour vous réapprovisionner rencontrez-vous pour ces articles ?</t>
  </si>
  <si>
    <t>not(selected(.,"nsp") and count-selected(.)&gt;1)</t>
  </si>
  <si>
    <t>Vous ne pouvez pas sélectionner "Ne sait pas/préfère ne pas répondre" avec une autre réponse.</t>
  </si>
  <si>
    <t>Q42.Si autre (s) difficulté (s) de réapprovisionnement, veuillez préciser:</t>
  </si>
  <si>
    <t>selected(${h_difficultes_reapprov_raisons},'autre')</t>
  </si>
  <si>
    <t>h_variations</t>
  </si>
  <si>
    <t>Variations des prix des articles eau, hygiène, assainissement par rapport au mois précédent</t>
  </si>
  <si>
    <t>##&lt;span style="color:blue"&gt;&lt;b&gt;Variations des prix des articles eau, hygiène, assainissement par rapport au mois précédent&lt;/b&gt;&lt;/span&gt;##</t>
  </si>
  <si>
    <t>select_multiple l_variations_prix</t>
  </si>
  <si>
    <t>Q43.Les prix  des articles eau, hygiène, assainissement ont-ils changé par rapport au mois dernier?</t>
  </si>
  <si>
    <t>not(selected(.,"nsp") and count-selected(.)&gt;1) and not(selected(.,"prix_hausse") and selected(.,"prix_constants")) and not(selected(.,"prix_baisse") and selected(.,"prix_constants"))</t>
  </si>
  <si>
    <t>Vous ne pouvez pas sélectionner "Non,.." et "Oui,…" en même temps. Vous ne pouvez pas aussi sélectionner "Ne sait pas/préfère ne pas répondre" avec une autre réponse.</t>
  </si>
  <si>
    <t>Q44.Si "oui, les prix ont augmenté", pour quels articles les prix ont-ils augmenté ?</t>
  </si>
  <si>
    <t>selected(${h_variations_prix}, 'prix_hausse')</t>
  </si>
  <si>
    <t>select_multiple l_hausse_prix_raisons</t>
  </si>
  <si>
    <t>Q45.Si "oui, les prix ont augmenté", pourquoi les prix ont-ils augmenté?</t>
  </si>
  <si>
    <t>Q46.Si autre (s) raison (s) de l'augmentation des prix, veuillez préciser:</t>
  </si>
  <si>
    <t>selected(${h_variations_hausse_raisons},'autre')</t>
  </si>
  <si>
    <t>Q47.Si "oui, les prix ont baissé", pour quels articles les prix ont-ils baissé ?</t>
  </si>
  <si>
    <t>selected(${h_variations_prix},'prix_baisse')</t>
  </si>
  <si>
    <t>(selected(${h_vendus},name)) and not(selected(${h_variations_hausse_articles},name))</t>
  </si>
  <si>
    <t>select_multiple l_baisse_prix_raisons</t>
  </si>
  <si>
    <t>Q48.Si "oui, les prix ont baissé", pourquoi les prix ont-ils baissé?</t>
  </si>
  <si>
    <t>Q49.Si autre (s) raison (s) de la baisse des prix, veuillez préciser:</t>
  </si>
  <si>
    <t>selected(${h_variations_baisse_raisons},'autre')</t>
  </si>
  <si>
    <t>grp_a_1</t>
  </si>
  <si>
    <t>3. Informations sur les abris/ kit abris urgence</t>
  </si>
  <si>
    <t>##&lt;span style="color:blue"&gt;&lt;b&gt;3. Informations sur les abris/ kit abris urgence&lt;/b&gt;&lt;/span&gt;##</t>
  </si>
  <si>
    <t>select_multiple a_1_meb</t>
  </si>
  <si>
    <t>Q50.Parmi les articles suivants, lesquels vendez-vous habituellement?</t>
  </si>
  <si>
    <t>Nombre d'articles abris/ kit abris urgence sélectionnés</t>
  </si>
  <si>
    <t>count-selected(${a_1_vendus})</t>
  </si>
  <si>
    <t>a_1_bache</t>
  </si>
  <si>
    <t>Bâche plastique (dimensions minimales : 5 x 4 m)</t>
  </si>
  <si>
    <t>selected(${a_1_vendus},'bache')</t>
  </si>
  <si>
    <t>##BACHE PLASTIQUE (DIMENSIONS MINIMALES : 5 X 4 M)##</t>
  </si>
  <si>
    <t>Q51.Aujourd'hui, quelle est la disponiblité des bâches plastiques (dimensions minimales : 5 x 4 m) dans le ${i_marche1}?</t>
  </si>
  <si>
    <t>bache_prix</t>
  </si>
  <si>
    <t>${bache_disponibilite} != 'nondisponible'</t>
  </si>
  <si>
    <t>Q52.Quel est le prix d'une unité de la bâche plastique (dimensions minimales : 5 x 4 m) ?</t>
  </si>
  <si>
    <t>bache_stocks_approvisionnement</t>
  </si>
  <si>
    <t>Q53.Où se trouve votre fournisseur principal pour cet article?</t>
  </si>
  <si>
    <t>Q54.Si "à l'étranger", le fournisseur se trouve dans quel pays?</t>
  </si>
  <si>
    <t>${bache_localisation_fournisseur} = 'etranger'</t>
  </si>
  <si>
    <t>Q55.Si autre fournisseur étranger, veuillez préciser:</t>
  </si>
  <si>
    <t>selected(${bache_pays_fournisseur},'autre')</t>
  </si>
  <si>
    <t>Q56.Dans les conditions actuelles, quelle est la durée estimée de votre stock pour cet article?</t>
  </si>
  <si>
    <t>Q57.Si vous deviez placer une commande aujourd'hui, combien de temps mettriez-vous à renouveller votre stock pour cet article?</t>
  </si>
  <si>
    <t>if((${bache_stock} - ${bache_reapprovissionnement}) &lt;= 0, '1', '0')</t>
  </si>
  <si>
    <t>a_1_corde</t>
  </si>
  <si>
    <t>Corde (rouleau de 30 m, polyester diamètre entre 7 et 12 mm)</t>
  </si>
  <si>
    <t>selected(${a_1_vendus},'corde')</t>
  </si>
  <si>
    <t>##CORDE (ROULEAU DE 30 M, POLYESTER DIAMETRE ENTRE 7 ET 12 MM)##</t>
  </si>
  <si>
    <t>Q58.Aujourd'hui, quelle est la disponiblité des cordes (rouleau de 30 m, polyester diamètre entre 7 et 12 mm) dans le ${i_marche1}?</t>
  </si>
  <si>
    <t>corde_prix</t>
  </si>
  <si>
    <t>${corde_disponibilite} != 'nondisponible'</t>
  </si>
  <si>
    <t>Q59.Quel est le prix d'une unité de corde (rouleau de 30 m, polyester diamètre entre 7 et 12 mm) ?</t>
  </si>
  <si>
    <t>corde_stocks_approvisionnement</t>
  </si>
  <si>
    <t>Q60.Où se trouve votre fournisseur principal pour cet article?</t>
  </si>
  <si>
    <t>Q61.Si "à l'étranger", le fournisseur se trouve dans quel pays?</t>
  </si>
  <si>
    <t>${corde_localisation_fournisseur} = 'etranger'</t>
  </si>
  <si>
    <t>Q62.Si autre fournisseur étranger, veuillez préciser:</t>
  </si>
  <si>
    <t>selected(${corde_pays_fournisseur},'autre')</t>
  </si>
  <si>
    <t>Q63.Dans les conditions actuelles, quelle est la durée estimée de votre stock pour cet article?</t>
  </si>
  <si>
    <t>Q64.Si vous deviez placer une commande aujourd'hui, combien de temps mettriez-vous à renouveller votre stock pour cet article?</t>
  </si>
  <si>
    <t>if((${corde_stock} - ${corde_reapprovissionnement}) &lt;= 0, '1', '0')</t>
  </si>
  <si>
    <t>a_1_tenaille</t>
  </si>
  <si>
    <t>selected(${a_1_vendus},'tenaille')</t>
  </si>
  <si>
    <t>##TENAILLE EN FER##</t>
  </si>
  <si>
    <t>Q65.Aujourd'hui, quelle est la disponiblité des tenailles en fer dans le ${i_marche1}?</t>
  </si>
  <si>
    <t>tenaille_prix</t>
  </si>
  <si>
    <t>${tenaille_disponibilite} != 'nondisponible'</t>
  </si>
  <si>
    <t>Q66.Quel est le prix d'une unité de tenaille en fer?</t>
  </si>
  <si>
    <t>tenaille_stocks_approvisionnement</t>
  </si>
  <si>
    <t>Q67.Où se trouve votre fournisseur principal pour cet article?</t>
  </si>
  <si>
    <t>Q68.Si "à l'étranger", le fournisseur se trouve dans quel pays?</t>
  </si>
  <si>
    <t>${tenaille_localisation_fournisseur} = 'etranger'</t>
  </si>
  <si>
    <t>Q69.Si autre fournisseur étranger, veuillez préciser:</t>
  </si>
  <si>
    <t>selected(${tenaille_pays_fournisseur},'autre')</t>
  </si>
  <si>
    <t>Q70.Dans les conditions actuelles, quelle est la durée estimée de votre stock pour cet article?</t>
  </si>
  <si>
    <t>Q71.Si vous deviez placer une commande aujourd'hui, combien de temps mettriez-vous à renouveller votre stock pour cet article?</t>
  </si>
  <si>
    <t>if((${tenaille_stock} - ${tenaille_reapprovissionnement}) &lt;= 0, '1', '0')</t>
  </si>
  <si>
    <t>a_1_pelle</t>
  </si>
  <si>
    <t>Pelle en fer (manche y compris)</t>
  </si>
  <si>
    <t>selected(${a_1_vendus},'pelle')</t>
  </si>
  <si>
    <t>##PELLE EN FER (MANCHE Y COMPRIS)##</t>
  </si>
  <si>
    <t>Q72.Aujourd'hui, quelle est la disponiblité des pelles en fer (manche y compris) dans le ${i_marche1}?</t>
  </si>
  <si>
    <t>pelle_prix</t>
  </si>
  <si>
    <t>${pelle_disponibilite} != 'nondisponible'</t>
  </si>
  <si>
    <t>Q73.Quel est le prix d'une unité de pelle en fer (manche y compris) ?</t>
  </si>
  <si>
    <t>pelle_stocks_approvisionnement</t>
  </si>
  <si>
    <t>Q74.Où se trouve votre fournisseur principal pour cet article?</t>
  </si>
  <si>
    <t>Q75.Si "à l'étranger", le fournisseur se trouve dans quel pays?</t>
  </si>
  <si>
    <t>${pelle_localisation_fournisseur} = 'etranger'</t>
  </si>
  <si>
    <t>Q76.Si autre fournisseur étranger, veuillez préciser:</t>
  </si>
  <si>
    <t>selected(${pelle_pays_fournisseur},'autre')</t>
  </si>
  <si>
    <t>Q77.Dans les conditions actuelles, quelle est la durée estimée de votre stock pour cet article?</t>
  </si>
  <si>
    <t>Q78.Si vous deviez placer une commande aujourd'hui, combien de temps mettriez-vous à renouveller votre stock pour cet article?</t>
  </si>
  <si>
    <t>if((${pelle_stock} - ${pelle_reapprovissionnement}) &lt;= 0, '1', '0')</t>
  </si>
  <si>
    <t>a_1_reapprov_previsions</t>
  </si>
  <si>
    <t>Difficultés de réapprovisionnement et perception de l'évolution des prix des articles abris/ kit abris urgence</t>
  </si>
  <si>
    <t>selected(${a_1_vendus},'bache') or selected(${a_1_vendus},'corde') or selected(${a_1_vendus},'tenaille') or selected(${a_1_vendus},'pelle')</t>
  </si>
  <si>
    <t>a_1_reapprov</t>
  </si>
  <si>
    <t>Difficultés de réapprovisionnement pour les articles abris/ kit abris urgence</t>
  </si>
  <si>
    <t>##&lt;span style="color:blue"&gt;&lt;b&gt;Difficultés de réapprovisionnement pour les articles abris/ kit abris urgence&lt;/b&gt;&lt;/span&gt;##</t>
  </si>
  <si>
    <t>Q79.Rencontrez-vous des difficultés pour vous réapprovisionner en articles abris/ kit abris urgence?</t>
  </si>
  <si>
    <t>##&lt;span style="color:red"&gt;&lt;b&gt;Incohérence! Vous venez de sélectionner NON, PAS DE DIFFICULTES pourtant certains biens VENDUS HABITUELLEMENT sont NON DISPONIBLES. Veuillez revoir ces informations&lt;/b&gt;&lt;/span&gt;##</t>
  </si>
  <si>
    <t>${a_1_difficultes_reapprov_ouinon}='non' and (${bache_disponibilite}='nondisponible' or ${corde_disponibilite}='nondisponible' or ${tenaille_disponibilite}='nondisponible' or ${pelle_disponibilite}='nondisponible')</t>
  </si>
  <si>
    <t>Q80.Pour quels articles rencontrez-vous des difficultés pour vous réapprovisionner?</t>
  </si>
  <si>
    <t>${a_1_difficultes_reapprov_ouinon} = 'oui'</t>
  </si>
  <si>
    <t>(selected(${a_1_vendus},name))</t>
  </si>
  <si>
    <t>selected(${a_1_difficultes_reapprov_ouinon},'oui') and ((selected(${bache_disponibilite},'nondisponible') and not(selected(${a_1_difficultes_reapprov_articles},'bache'))) or (selected(${corde_disponibilite},'nondisponible') and not(selected(${a_1_difficultes_reapprov_articles},'corde'))) or (selected(${tenaille_disponibilite},'nondisponible') and not(selected(${a_1_difficultes_reapprov_articles},'tenaille'))) or (selected(${pelle_disponibilite},'nondisponible') and not(selected(${a_1_difficultes_reapprov_articles},'pelle'))))</t>
  </si>
  <si>
    <t>Q81.Quelles difficultés pour vous réapprovisionner rencontrez-vous pour ces articles ?</t>
  </si>
  <si>
    <t>Q82.Si autre (s) difficulté (s) de réapprovisionnement, veuillez préciser:</t>
  </si>
  <si>
    <t>selected(${a_1_difficultes_reapprov_raisons},'autre')</t>
  </si>
  <si>
    <t>a_1_variations</t>
  </si>
  <si>
    <t>Variations des prix des articles abris/ kit abris urgence par rapport au mois précédent</t>
  </si>
  <si>
    <t>##&lt;span style="color:blue"&gt;&lt;b&gt;Variations des prix des articles abris/ kit abris urgence par rapport au mois précédent&lt;/b&gt;&lt;/span&gt;##</t>
  </si>
  <si>
    <t>Q83.Les prix  des articles abris/ kit abris urgence ont-ils changé par rapport au mois dernier?</t>
  </si>
  <si>
    <t>Q84.Si "oui, les prix ont augmenté", pour quels articles les prix ont-ils augmenté ?</t>
  </si>
  <si>
    <t>selected(${a_1_variations_prix},'prix_hausse')</t>
  </si>
  <si>
    <t>Q85.Si "oui, les prix ont augmenté", pourquoi les prix ont-ils augmenté?</t>
  </si>
  <si>
    <t>Q86.Si autre (s) raison (s) de l'augmentation des prix, veuillez préciser:</t>
  </si>
  <si>
    <t>selected(${a_1_variations_hausse_raisons},'autre')</t>
  </si>
  <si>
    <t>Q87.Si "oui, les prix ont baissé", pour quels articles les prix ont-ils baissé ?</t>
  </si>
  <si>
    <t>selected(${a_1_variations_prix},'prix_baisse')</t>
  </si>
  <si>
    <t>(selected(${a_1_vendus},name)) and not(selected(${a_1_variations_hausse_articles},name))</t>
  </si>
  <si>
    <t>Q88.Si "oui, les prix ont baissé", pourquoi les prix ont-ils baissé?</t>
  </si>
  <si>
    <t>Q89.Si autre (s) raison (s) de la baisse des prix, veuillez préciser:</t>
  </si>
  <si>
    <t>selected(${a_1_variations_baisse_raisons},'autre')</t>
  </si>
  <si>
    <t>grp_a_2</t>
  </si>
  <si>
    <t>4. Informations sur les articles ménagers essentiels (AME)/ kit AME</t>
  </si>
  <si>
    <t>##&lt;span style="color:blue"&gt;&lt;b&gt; 4. Informations sur les articles ménagers essentiels (AME)/ kit AME &lt;/b&gt;&lt;/span&gt;##</t>
  </si>
  <si>
    <t>select_multiple a_2_meb</t>
  </si>
  <si>
    <t>Q90.Parmi les articles ménagers suivants, lesquels vendez-vous habituellement?</t>
  </si>
  <si>
    <t>&lt;span style="color:#fa8072"&gt;&lt;b&gt;Sélectionner tous les produits habituellement vendus par le commerçant, même s'ils ne sont pas vendu aujourd'hui&lt;/b&gt;&lt;/span&gt;</t>
  </si>
  <si>
    <t>Nombre d'articles ménagers essentiels (AME)/ kit AME sélectionnés</t>
  </si>
  <si>
    <t>count-selected(${a_2_vendus})</t>
  </si>
  <si>
    <t>Nombre d'articles abris/ kit abris urgence sélectionnés + Nombre d'articles eau,hygiène et assainissement sélectionnés + Nombre d'articles ménagers essentiels (AME)/ kit AME sélectionnés</t>
  </si>
  <si>
    <t>${calc_selected_a_2} + ${calc_selected_h} + ${calc_selected_a_1}</t>
  </si>
  <si>
    <t>h_combustible_bois</t>
  </si>
  <si>
    <t>Combustibles (bois de chauffe)</t>
  </si>
  <si>
    <t>selected(${a_2_vendus},'combustible_bois')</t>
  </si>
  <si>
    <t>##COMBUSTIBLES (BOIS DE CHAUFFE)##</t>
  </si>
  <si>
    <t>Q91.Aujourd'hui, quelle est la disponiblité du bois de chauffe dans le ${i_marche1}?</t>
  </si>
  <si>
    <t>combustible_bois_prix</t>
  </si>
  <si>
    <t>${combustible_bois_disponibilite} != 'nondisponible'</t>
  </si>
  <si>
    <t xml:space="preserve">Q93.Quel est le prix d'un tas de bois: </t>
  </si>
  <si>
    <t>combustible_bois_stocks_approvisionnement</t>
  </si>
  <si>
    <t>Q94.Où se trouve votre fournisseur principal pour cet article?</t>
  </si>
  <si>
    <t>Q95.Si "à l'étranger", le fournisseur se trouve dans quel pays?</t>
  </si>
  <si>
    <t>${combustible_bois_localisation_fournisseur} = 'etranger'</t>
  </si>
  <si>
    <t>Q96.Si autre pays étranger, veuillez préciser:</t>
  </si>
  <si>
    <t>selected(${combustible_bois_pays_fournisseur},'autre')</t>
  </si>
  <si>
    <t>Q97.Dans les conditions actuelles, quelle est la durée estimée de votre stock pour cet article?</t>
  </si>
  <si>
    <t>Q98.Si vous deviez placer une commande aujourd'hui, combien de temps mettriez-vous à renouveller votre stock pour cet article?</t>
  </si>
  <si>
    <t>if((${combustible_bois_stock} - ${combustible_bois_reapprovisionnement}) &lt;= 0, '1', '0')</t>
  </si>
  <si>
    <t>h_combustible_charbon</t>
  </si>
  <si>
    <t>Combustibles (charbon de bois)</t>
  </si>
  <si>
    <t>selected(${a_2_vendus},'combustible_charbon')</t>
  </si>
  <si>
    <t>##COMBUSTIBLES (CHARBON DE BOIS)##</t>
  </si>
  <si>
    <t>Q99.Aujourd'hui, quelle est la disponiblité du charbon de bois dans le ${i_marche1}?</t>
  </si>
  <si>
    <t>combustible_charbon_prix</t>
  </si>
  <si>
    <t>${combustible_charbon_disponibilite} != 'nondisponible'</t>
  </si>
  <si>
    <t>select_multiple l_unite_charbon</t>
  </si>
  <si>
    <t>Q101.En quelle unité est-ce que le charbon est vendu?</t>
  </si>
  <si>
    <t>Q102.Quel est le prix d'un sac de 100Kg de charbon de bois?</t>
  </si>
  <si>
    <t>selected(${combustible_charbon_unite},'sac')</t>
  </si>
  <si>
    <t>Q103.Quel est le prix d'un sachet de charbon de bois?</t>
  </si>
  <si>
    <t>selected(${combustible_charbon_unite},'sachet')</t>
  </si>
  <si>
    <t>combustible_charbon_stocks_approvisionnement</t>
  </si>
  <si>
    <t>Q105.Où se trouve votre fournisseur principal pour cet article?</t>
  </si>
  <si>
    <t>Q106.Si "à l'étranger", le fournisseur se trouve dans quel pays?</t>
  </si>
  <si>
    <t>${combustible_charbon_localisation_fournisseur} = 'etranger'</t>
  </si>
  <si>
    <t>Q107.Si autre pays étranger, veuillez préciser:</t>
  </si>
  <si>
    <t>selected(${combustible_charbon_pays_fournisseur},'autre')</t>
  </si>
  <si>
    <t>Q108.Dans les conditions actuelles, quelle est la durée estimée de votre stock pour cet article?</t>
  </si>
  <si>
    <t>Q109.Si vous deviez placer une commande aujourd'hui, combien de temps mettriez-vous à renouveller votre stock pour cet article?</t>
  </si>
  <si>
    <t>if((${combustible_charbon_stock} - ${combustible_charbon_reapprovisionnement}) &lt;= 0, '1', '0')</t>
  </si>
  <si>
    <t>h_combustible_gaz</t>
  </si>
  <si>
    <t>Combustibles (gaz)</t>
  </si>
  <si>
    <t>selected(${a_2_vendus},'combustible_gaz')</t>
  </si>
  <si>
    <t>##COMBUSTIBLES (GAZ)##</t>
  </si>
  <si>
    <t>Q110.Aujourd'hui, quelle est la disponiblité du gaz dans le ${i_marche1}?</t>
  </si>
  <si>
    <t>combustible_gaz_prix</t>
  </si>
  <si>
    <t>${combustible_gaz_disponibilite} != 'nondisponible'</t>
  </si>
  <si>
    <t>select_multiple l_unite_gaz</t>
  </si>
  <si>
    <t>Q112.En quelle unité est-ce que le gaz est vendu?</t>
  </si>
  <si>
    <t>combustible_gaz_prix1.1</t>
  </si>
  <si>
    <t>Q113.Quel est le prix d'une bouteille de 3Kg de gaz?</t>
  </si>
  <si>
    <t>selected(${combustible_gaz_unite},'3kg')</t>
  </si>
  <si>
    <t>Q114.Quel est le prix d'une bouteille de 6Kg de gaz?</t>
  </si>
  <si>
    <t>selected(${combustible_gaz_unite},'6kg')</t>
  </si>
  <si>
    <t>Q115.Quel est le prix d'une bouteille de 12Kg de gaz?</t>
  </si>
  <si>
    <t>selected(${combustible_gaz_unite},'12kg')</t>
  </si>
  <si>
    <t>combustible_gaz_stocks_approvisionnement</t>
  </si>
  <si>
    <t>Q116.Où se trouve votre fournisseur principal pour cet article?</t>
  </si>
  <si>
    <t>Q117.Si "à l'étranger", le fournisseur se trouve dans quel pays?</t>
  </si>
  <si>
    <t>${combustible_gaz_localisation_fournisseur} = 'etranger'</t>
  </si>
  <si>
    <t>Q118.Si autre pays étranger, veuillez préciser:</t>
  </si>
  <si>
    <t>selected(${combustible_gaz_pays_fournisseur},'autre')</t>
  </si>
  <si>
    <t>Q119.Dans les conditions actuelles, quelle est la durée estimée de votre stock pour cet article?</t>
  </si>
  <si>
    <t>Q120.Si vous deviez placer une commande aujourd'hui, combien de temps mettriez-vous à renouveller votre stock pour cet article?</t>
  </si>
  <si>
    <t>if((${combustible_gaz_stock} - ${combustible_gaz_reapprovisionnement}) &lt;= 0, '1', '0')</t>
  </si>
  <si>
    <t>a_2_marmite_n7</t>
  </si>
  <si>
    <t>Marmite traditionnelle (pas casserole) de 7 litres (taille No. 7) en aluminium avec couvercle</t>
  </si>
  <si>
    <t>selected(${a_2_vendus},'marmite7')</t>
  </si>
  <si>
    <t>##MARMITE TRADITIONNELLE (PAS CASSEROLE) DE 7 LITRES (TAILLE NO. 7) EN ALUMINIUM AVEC COUVERCLE##</t>
  </si>
  <si>
    <t>Q121.Aujourd'hui, quelle est la disponiblité des marmites traditionnelles (pas casserole) de 7 litres (taille No 7) en aluminium avec couvercle dans le ${i_marche1}?</t>
  </si>
  <si>
    <t>marmite_n7_prix</t>
  </si>
  <si>
    <t>${marmite_n7_disponibilite} != 'nondisponible'</t>
  </si>
  <si>
    <t>Q122.Quel est le prix d'une marmite traditionnelle (pas casserole) de 7 litres (taille No 7) en aluminium avec couvercle ?</t>
  </si>
  <si>
    <t>marmite_n7_stocks_approvisionnement</t>
  </si>
  <si>
    <t>Q123.Où se trouve votre fournisseur principal pour cet article?</t>
  </si>
  <si>
    <t>Q124.Si "à l'étranger", le fournisseur se trouve dans quel pays?</t>
  </si>
  <si>
    <t>${marmite_n7_localisation_fournisseur} = 'etranger'</t>
  </si>
  <si>
    <t>Q125.Si autre fournisseur étranger, veuillez préciser:</t>
  </si>
  <si>
    <t>selected(${marmite_n7_pays_fournisseur},'autre')</t>
  </si>
  <si>
    <t>Q126.Dans les conditions actuelles, quelle est la durée estimée de votre stock pour cet article?</t>
  </si>
  <si>
    <t>Q127.Si vous deviez placer une commande aujourd'hui, combien de temps mettriez-vous à renouveller votre stock pour cet article?</t>
  </si>
  <si>
    <t>if((${marmite_n7_stock} - ${marmite_n7_reapprovissionnement}) &lt;= 0, '1', '0')</t>
  </si>
  <si>
    <t>a_2_marmite_n5</t>
  </si>
  <si>
    <t>Marmite traditionnelle (pas casserole) de 5 litres (taille No. 5) en aluminium avec couvercle</t>
  </si>
  <si>
    <t>selected(${a_2_vendus},'marmite5')</t>
  </si>
  <si>
    <t>##MARMITE TRADITIONNELLE (PAS CASSEROLE) DE 5 LITRES (TAILLE NO. 5) EN ALUMINIUM AVEC COUVERCLE##</t>
  </si>
  <si>
    <t>Q128.Aujourd'hui, quelle est la disponiblité des marmites traditionnelles (pas casserole) de 5 litres (taille No 5) en aluminium avec couvercle dans le ${i_marche1}?</t>
  </si>
  <si>
    <t>marmite_n5_prix</t>
  </si>
  <si>
    <t>${marmite_n5_disponibilite} != 'nondisponible'</t>
  </si>
  <si>
    <t>Q129.Quel est le prix d'une marmite traditionnelle (pas casserole) de 5 litres (taille No 5) en aluminium avec couvercle ?</t>
  </si>
  <si>
    <t>marmite_n5_stocks_approvisionnement</t>
  </si>
  <si>
    <t>Q130.Où se trouve votre fournisseur principal pour cet article?</t>
  </si>
  <si>
    <t>Q131.Si "à l'étranger", le fournisseur se trouve dans quel pays?</t>
  </si>
  <si>
    <t>${marmite_n5_localisation_fournisseur} = 'etranger'</t>
  </si>
  <si>
    <t>Q132.Si autre fournisseur étranger, veuillez préciser:</t>
  </si>
  <si>
    <t>selected(${marmite_n5_localisation_fournisseur},'autre')</t>
  </si>
  <si>
    <t>Q133.Dans les conditions actuelles, quelle est la durée estimée de votre stock pour cet article?</t>
  </si>
  <si>
    <t>Q134.Si vous deviez placer une commande aujourd'hui, combien de temps mettriez-vous à renouveller votre stock pour cet article?</t>
  </si>
  <si>
    <t>if((${marmite_n5_stock} - ${marmite_n5_reapprovissionnement}) &lt;= 0, '1', '0')</t>
  </si>
  <si>
    <t>a_2_assiette_metalique</t>
  </si>
  <si>
    <t>Assiette (diamètre environ 30 à 40 cm, en acier inoxydable)</t>
  </si>
  <si>
    <t>selected(${a_2_vendus},'assiette')</t>
  </si>
  <si>
    <t>##ASSIETTE (DIAMETRE ENVIRON 30 A 40 CM, EN ACIER INOXYDABLE)##</t>
  </si>
  <si>
    <t>Q135.Aujourd'hui, quelle est la disponiblité des assiettes (diamètre environ 30 à 40 cm, en acier inoxydable) dans le ${i_marche1}?</t>
  </si>
  <si>
    <t>assiette_metalique_prix</t>
  </si>
  <si>
    <t>${assiette_metalique_disponibilite} != 'nondisponible'</t>
  </si>
  <si>
    <t>Q136.Quel est le prix d'une assiette (diamètre environ 30 à 40 cm, en acier inoxydable) ?</t>
  </si>
  <si>
    <t>assiette_metalique_stocks_approvisionnement</t>
  </si>
  <si>
    <t>Q137.Où se trouve votre fournisseur principal pour cet article?</t>
  </si>
  <si>
    <t>Q138.Si "à l'étranger", le fournisseur se trouve dans quel pays?</t>
  </si>
  <si>
    <t>${assiette_metalique_localisation_fournisseur} = 'etranger'</t>
  </si>
  <si>
    <t>Q139.Si autre fournisseur étranger, veuillez préciser:</t>
  </si>
  <si>
    <t>selected(${assiette_metalique_localisation_fournisseur},'autre')</t>
  </si>
  <si>
    <t>Q140.Dans les conditions actuelles, quelle est la durée estimée de votre stock pour cet article?</t>
  </si>
  <si>
    <t>Q141.Si vous deviez placer une commande aujourd'hui, combien de temps mettriez-vous à renouveller votre stock pour cet article?</t>
  </si>
  <si>
    <t>if((${assiette_metalique_stock} - ${assiette_metalique_reapprovissionnement}) &lt;= 0, '1', '0')</t>
  </si>
  <si>
    <t>a_2_gobelet_plastique</t>
  </si>
  <si>
    <t>Gobelet plastique (0,5 L avec manche)</t>
  </si>
  <si>
    <t>selected(${a_2_vendus},'gobelet_plastique')</t>
  </si>
  <si>
    <t>##GOBELET PLASTIQUE (0,5 L AVEC MANCHE)##</t>
  </si>
  <si>
    <t>Q142.Aujourd'hui, quelle est la disponiblité des gobelets plastiques (0,5 L avec manche) dans le ${i_marche1}?</t>
  </si>
  <si>
    <t>gobelet_plastique_prix</t>
  </si>
  <si>
    <t>${gobelet_plastique_disponibilite} != 'nondisponible'</t>
  </si>
  <si>
    <t>Q143.Quel est le prix d'un gobelet plastique (0,5 litre avec manche)?</t>
  </si>
  <si>
    <t>gobelet_plastique_stocks_approvisionnement</t>
  </si>
  <si>
    <t>Q144.Où se trouve votre fournisseur principal pour cet article?</t>
  </si>
  <si>
    <t>Q145.Si "à l'étranger", le fournisseur se trouve dans quel pays?</t>
  </si>
  <si>
    <t>${gobelet_plastique_localisation_fournisseur} = 'etranger'</t>
  </si>
  <si>
    <t>Q146.Si autre fournisseur étranger, veuillez préciser:</t>
  </si>
  <si>
    <t>selected(${gobelet_plastique_pays_fournisseur},'autre')</t>
  </si>
  <si>
    <t>Q147.Dans les conditions actuelles, quelle est la durée estimée de votre stock pour cet article?</t>
  </si>
  <si>
    <t>Q148.Si vous deviez placer une commande aujourd'hui, combien de temps mettriez-vous à renouveller votre stock pour cet article?</t>
  </si>
  <si>
    <t>if((${gobelet_plastique_stock} - ${gobelet_plastique_reapprovissionnement}) &lt;= 0, '1', '0')</t>
  </si>
  <si>
    <t>a_2_gobelet_acier</t>
  </si>
  <si>
    <t xml:space="preserve">Gobelet acier inoxydable </t>
  </si>
  <si>
    <t>selected(${a_2_vendus},'gobelet_acier')</t>
  </si>
  <si>
    <t>##GOBELET EN ACIER INOXYDABLE##</t>
  </si>
  <si>
    <t>Q149.Aujourd'hui, quelle est la disponiblité des gobelets en acier inoxydable dans le ${i_marche1}?</t>
  </si>
  <si>
    <t>gobelet_acier_prix</t>
  </si>
  <si>
    <t>${gobelet_acier_disponibilite} != 'nondisponible'</t>
  </si>
  <si>
    <t>select_multiple l_volume_gobelet_acier</t>
  </si>
  <si>
    <t>Q150.Quel est le volume des gobelets en acier inoxydable vendus?</t>
  </si>
  <si>
    <t>Q151.Quel est le prix d'un gobelet en acier inoxydable de 0,25L?</t>
  </si>
  <si>
    <t>selected(${gobelet_acier_volume},'0_25l')</t>
  </si>
  <si>
    <t>Q152.Quel est le prix d'un gobelet en acier inoxydable de 0,5L?</t>
  </si>
  <si>
    <t>selected(${gobelet_acier_volume},'0_5l')</t>
  </si>
  <si>
    <t>Q153.Quel est le prix d'un gobelet en acier inoxydable 1L?</t>
  </si>
  <si>
    <t>selected(${gobelet_acier_volume},'1l')</t>
  </si>
  <si>
    <t>gobelet_acier_stocks_approvisionnement</t>
  </si>
  <si>
    <t>Q154.Où se trouve votre fournisseur principal pour cet article?</t>
  </si>
  <si>
    <t>Q155.Si "à l'étranger", le fournisseur se trouve dans quel pays?</t>
  </si>
  <si>
    <t>${gobelet_acier_localisation_fournisseur} = 'etranger'</t>
  </si>
  <si>
    <t>Q156.Si autre fournisseur étranger, veuillez préciser:</t>
  </si>
  <si>
    <t>selected(${gobelet_acier_pays_fournisseur},'autre')</t>
  </si>
  <si>
    <t>Q157.Dans les conditions actuelles, quelle est la durée estimée de votre stock pour cet article?</t>
  </si>
  <si>
    <t>Q158.Si vous deviez placer une commande aujourd'hui, combien de temps mettriez-vous à renouveller votre stock pour cet article?</t>
  </si>
  <si>
    <t>if((${gobelet_acier_stock} - ${gobelet_acier_reapprovissionnement}) &lt;= 0, '1', '0')</t>
  </si>
  <si>
    <t>a_2_bassine</t>
  </si>
  <si>
    <t>Bassine de lavage plastique de 20 litres</t>
  </si>
  <si>
    <t>selected(${a_2_vendus},'bassine')</t>
  </si>
  <si>
    <t>##BASSINE DE LAVAGE PLASTIQUE DE 20 LITRES##</t>
  </si>
  <si>
    <t>Q159.Aujourd'hui, quelle est la disponiblité des bassines de lavage plastiques de 20L dans le ${i_marche1}?</t>
  </si>
  <si>
    <t>bassine_prix</t>
  </si>
  <si>
    <t>${bassine_disponibilite} != 'nondisponible'</t>
  </si>
  <si>
    <t>Q160.Quel est le prix d'une bassine de lavage plastique de 20 litres ?</t>
  </si>
  <si>
    <t>bassine_stocks_approvisionnement</t>
  </si>
  <si>
    <t>Q161.Où se trouve votre fournisseur principal pour cet article?</t>
  </si>
  <si>
    <t>Q162.Si "à l'étranger", le fournisseur se trouve dans quel pays?</t>
  </si>
  <si>
    <t>${bassine_localisation_fournisseur} = 'etranger'</t>
  </si>
  <si>
    <t>Q163.Si autre fournisseur étranger, veuillez préciser:</t>
  </si>
  <si>
    <t>selected(${bassine_localisation_fournisseur},'autre')</t>
  </si>
  <si>
    <t>Q164.Dans les conditions actuelles, quelle est la durée estimée de votre stock pour cet article?</t>
  </si>
  <si>
    <t>Q165.Si vous deviez placer une commande aujourd'hui, combien de temps mettriez-vous à renouveller votre stock pour cet article?</t>
  </si>
  <si>
    <t>if((${bassine_stock} - ${bassine_reapprovissionnement}) &lt;= 0, '1', '0')</t>
  </si>
  <si>
    <t>a_2_natte</t>
  </si>
  <si>
    <t>Natte de 2 places (dimensions : 1.8 x 0.9 m)</t>
  </si>
  <si>
    <t>selected(${a_2_vendus},'natte')</t>
  </si>
  <si>
    <t>##NATTE DE 2 PLACES (DIMENSIONS : 1.8 X 0.9 M)##</t>
  </si>
  <si>
    <t>Q166.Aujourd'hui, quelle est la disponiblité des nattes de 2 places (dimensions : 18 x 09 m) dans le ${i_marche1}?</t>
  </si>
  <si>
    <t>natte_prix</t>
  </si>
  <si>
    <t>${natte_disponibilite} != 'nondisponible'</t>
  </si>
  <si>
    <t>Q167.Quel est le prix d'une natte de 2 places?</t>
  </si>
  <si>
    <t>natte_stocks_approvisionnement</t>
  </si>
  <si>
    <t>Q168.Où se trouve votre fournisseur principal pour cet article?</t>
  </si>
  <si>
    <t>Q169.Si "à l'étranger", le fournisseur se trouve dans quel pays?</t>
  </si>
  <si>
    <t>${natte_localisation_fournisseur} = 'etranger'</t>
  </si>
  <si>
    <t>Q170.Si autre fournisseur étranger, veuillez préciser:</t>
  </si>
  <si>
    <t>selected(${natte_pays_fournisseur},'autre')</t>
  </si>
  <si>
    <t>Q171.Dans les conditions actuelles, quelle est la durée estimée de votre stock pour cet article?</t>
  </si>
  <si>
    <t>Q172.Si vous deviez placer une commande aujourd'hui, combien de temps mettriez-vous à renouveller votre stock pour cet article?</t>
  </si>
  <si>
    <t>if((${natte_stock} - ${natte_reapprovissionnement}) &lt;= 0, '1', '0')</t>
  </si>
  <si>
    <t>a_2_couverture</t>
  </si>
  <si>
    <t>Couverture de 2 places (dimensions : 1.5 x 2 m)</t>
  </si>
  <si>
    <t>selected(${a_2_vendus},'couverture')</t>
  </si>
  <si>
    <t>##COUVERTURE DE 2 PLACES (DIMENSIONS : 1.5 X 2 M)##</t>
  </si>
  <si>
    <t>Q173.Aujourd'hui, quelle est la disponiblité des couvertures de 2 places (dimensions : 15 x 2 m) dans le ${i_marche1}?</t>
  </si>
  <si>
    <t>couverture_prix</t>
  </si>
  <si>
    <t>${couverture_disponibilite} != 'nondisponible'</t>
  </si>
  <si>
    <t>Q174.Quel est le prix d'une couverture de 2 places (dimensions : 15 x 2 m)?</t>
  </si>
  <si>
    <t>couverture_stocks_approvisionnement</t>
  </si>
  <si>
    <t>Q175.Où se trouve votre fournisseur principal pour cet article?</t>
  </si>
  <si>
    <t>Q176.Si "à l'étranger", le fournisseur se trouve dans quel pays?</t>
  </si>
  <si>
    <t>${couverture_localisation_fournisseur} = 'etranger'</t>
  </si>
  <si>
    <t>Q177.Si autre fournisseur étranger, veuillez préciser:</t>
  </si>
  <si>
    <t>selected(${couverture_pays_fournisseur},'autre')</t>
  </si>
  <si>
    <t>Q178.Dans les conditions actuelles, quelle est la durée estimée de votre stock pour cet article?</t>
  </si>
  <si>
    <t>Q179.Si vous deviez placer une commande aujourd'hui, combien de temps mettriez-vous à renouveller votre stock pour cet article?</t>
  </si>
  <si>
    <t>if((${couverture_stock} - ${couverture_reapprovissionnement}) &lt;= 0, '1', '0')</t>
  </si>
  <si>
    <t>a_2_moustiquaire</t>
  </si>
  <si>
    <t>Moustiquaire pour 2 places imprégnées d'insecticide</t>
  </si>
  <si>
    <t>selected(${a_2_vendus},'moustiquaire')</t>
  </si>
  <si>
    <t>##MOUSTIQUAIRE POUR 2 PLACES IMPREGNEES D'INSECTICIDE##</t>
  </si>
  <si>
    <t>Q180.Aujourd'hui, quelle est la disponiblité des moustiquaires pour 2 places imprégnées d'insecticide dans le ${i_marche1}?</t>
  </si>
  <si>
    <t>moustiquaire_prix</t>
  </si>
  <si>
    <t>${moustiquaire_disponibilite} != 'nondisponible'</t>
  </si>
  <si>
    <t>Q181.Quel est le prix d'une moustiquaire pour 2 places imprégnées d'insecticide ?</t>
  </si>
  <si>
    <t>moustiquaire_stocks_approvisionnement</t>
  </si>
  <si>
    <t>Q182.Où se trouve votre fournisseur principal pour cet article?</t>
  </si>
  <si>
    <t>Q183.Si "à l'étranger", le fournisseur se trouve dans quel pays?</t>
  </si>
  <si>
    <t>${moustiquaire_localisation_fournisseur} = 'etranger'</t>
  </si>
  <si>
    <t>Q184.Si autre fournisseur étranger, veuillez préciser:</t>
  </si>
  <si>
    <t>selected(${moustiquaire_pays_fournisseur},'autre')</t>
  </si>
  <si>
    <t>Q185.Dans les conditions actuelles, quelle est la durée estimée de votre stock pour cet article?</t>
  </si>
  <si>
    <t>Q186.Si vous deviez placer une commande aujourd'hui, combien de temps mettriez-vous à renouveller votre stock pour cet article?</t>
  </si>
  <si>
    <t>if((${moustiquaire_stock} - ${moustiquaire_reapprovissionnement}) &lt;= 0, '1', '0')</t>
  </si>
  <si>
    <t>a_2_lampe</t>
  </si>
  <si>
    <t>Torche/lampe solaire</t>
  </si>
  <si>
    <t>selected(${a_2_vendus},'lampe')</t>
  </si>
  <si>
    <t>##TORCHE/LAMPE SOLAIRE##</t>
  </si>
  <si>
    <t>Q187.Aujourd'hui, quelle est la disponiblité des torches/lampes solaires dans le ${i_marche1}?</t>
  </si>
  <si>
    <t>lampe_prix</t>
  </si>
  <si>
    <t>${lampe_disponibilite} != 'nondisponible'</t>
  </si>
  <si>
    <t>Q188.Quel est le prix d'une torche/lampe solaire?</t>
  </si>
  <si>
    <t>lampe_stocks_approvisionnement</t>
  </si>
  <si>
    <t>Q189.Où se trouve votre fournisseur principal pour cet article?</t>
  </si>
  <si>
    <t>Q190.Si "à l'étranger", le fournisseur se trouve dans quel pays?</t>
  </si>
  <si>
    <t>${lampe_localisation_fournisseur} = 'etranger'</t>
  </si>
  <si>
    <t>Q191.Si autre fournisseur étranger, veuillez préciser:</t>
  </si>
  <si>
    <t>selected(${lampe_localisation_fournisseur},'autre')</t>
  </si>
  <si>
    <t>Q192.Dans les conditions actuelles, quelle est la durée estimée de votre stock pour cet article?</t>
  </si>
  <si>
    <t>Q193.Si vous deviez placer une commande aujourd'hui, combien de temps mettriez-vous à renouveller votre stock pour cet article?</t>
  </si>
  <si>
    <t>if((${lampe_stock} - ${lampe_reapprovissionnement}) &lt;= 0, '1', '0')</t>
  </si>
  <si>
    <t>a_2_pagne</t>
  </si>
  <si>
    <t>selected(${a_2_vendus},'pagne')</t>
  </si>
  <si>
    <t>##PAGNE##</t>
  </si>
  <si>
    <t>Q194.Aujourd'hui, quelle est la disponiblité du pagne dans le ${i_marche1}?</t>
  </si>
  <si>
    <t>a_2_pagne_prix</t>
  </si>
  <si>
    <t>${a_2_pagne_disponibilite} != 'nondisponible'</t>
  </si>
  <si>
    <t>Q195.Vendez-vous le pagne par 6 yards (trois parties) ?</t>
  </si>
  <si>
    <t>Q196.Si "non" à la question précédente, combien de parties contient une pièce de pagne ?</t>
  </si>
  <si>
    <t>selected(${a_2_pagne_unite_oui_non},'non')</t>
  </si>
  <si>
    <t>Q197.Quel est le prix d'un pagne?</t>
  </si>
  <si>
    <t>a_2_pagne_stocks_approvisionnement</t>
  </si>
  <si>
    <t>Q198.Où se trouve votre fournisseur principal pour cet article?</t>
  </si>
  <si>
    <t>Q199.Si "à l'étranger", le fournisseur se trouve dans quel pays?</t>
  </si>
  <si>
    <t>${a_2_pagne_localisation_fournisseur} = 'etranger'</t>
  </si>
  <si>
    <t>Q200.Si autre fournisseur étranger, veuillez préciser:</t>
  </si>
  <si>
    <t>selected(${a_2_pagne_localisation_fournisseur},'autre')</t>
  </si>
  <si>
    <t>Q201.Dans les conditions actuelles, quelle est la durée estimée de votre stock pour cet article?</t>
  </si>
  <si>
    <t>Q202.Si vous deviez placer une commande aujourd'hui, combien de temps mettriez-vous à renouveller votre stock pour cet article?</t>
  </si>
  <si>
    <t>if((${a_2_pagne_stock} - ${a_2_pagne_reapprovissionnement}) &lt;= 0, '1', '0')</t>
  </si>
  <si>
    <t>a_2_sac_boro</t>
  </si>
  <si>
    <t>Sac type Boro de 100 kg</t>
  </si>
  <si>
    <t>selected(${a_2_vendus},'sac_boro')</t>
  </si>
  <si>
    <t>##SAC TYPE BORO DE 100 KG##</t>
  </si>
  <si>
    <t>Q203.Aujourd'hui, quelle est la disponiblité des sacs type Boro de 100 kg dans le ${i_marche1}?</t>
  </si>
  <si>
    <t>sac_boro_prix</t>
  </si>
  <si>
    <t>${sac_boro_disponibilite} != 'nondisponible'</t>
  </si>
  <si>
    <t>Q204.Quel est le prix d'une unité du sac type Boro de 100 kg ?</t>
  </si>
  <si>
    <t>sac_boro_stocks_approvisionnement</t>
  </si>
  <si>
    <t>Q205.Où se trouve votre fournisseur principal pour cet article?</t>
  </si>
  <si>
    <t>Q206.Si "à l'étranger", le fournisseur se trouve dans quel pays?</t>
  </si>
  <si>
    <t>${sac_boro_localisation_fournisseur} = 'etranger'</t>
  </si>
  <si>
    <t>Q207.Si autre fournisseur étranger, veuillez préciser:</t>
  </si>
  <si>
    <t>selected(${sac_boro_pays_fournisseur},'autre')</t>
  </si>
  <si>
    <t>Q208.Dans les conditions actuelles, quelle est la durée estimée de votre stock pour cet article?</t>
  </si>
  <si>
    <t>Q209.Si vous deviez placer une commande aujourd'hui, combien de temps mettriez-vous à renouveller votre stock pour cet article?</t>
  </si>
  <si>
    <t>if((${sac_boro_stock} - ${sac_boro_reapprovissionnement}) &lt;= 0, '1', '0')</t>
  </si>
  <si>
    <t>a_2_reapprov_previsions</t>
  </si>
  <si>
    <t>Difficultés de réapprovisionnement et perception de l'évolution des prix des articles ménagers essentiels (AME)/ kit AME</t>
  </si>
  <si>
    <t>selected(${a_2_vendus},'combustible_bois') or selected(${a_2_vendus},'combustible_charbon') or selected(${a_2_vendus},'combustible_gaz') or selected(${a_2_vendus},'marmite7') or selected(${a_2_vendus},'marmite5') or selected(${a_2_vendus},'assiette') or selected(${a_2_vendus},'gobelet_plastique') or selected(${a_2_vendus},'gobelet_acier') or selected(${a_2_vendus},'bassine') or selected(${a_2_vendus},'natte') or selected(${a_2_vendus},'couverture') or selected(${a_2_vendus},'moustiquaire') or selected(${a_2_vendus},'lampe') or selected(${a_2_vendus},'pagne') or selected(${a_2_vendus},'sac_boro')</t>
  </si>
  <si>
    <t>a_2_reapprov</t>
  </si>
  <si>
    <t>Difficultés de réapprovisionnement pour les articles ménagers essentiels (AME)/ kit AME.</t>
  </si>
  <si>
    <t>##&lt;span style="color:blue"&gt;&lt;b&gt;Difficultés de réapprovisionnement pour les articles ménagers essentiels (AME)/ kit AME&lt;/b&gt;&lt;/span&gt;##</t>
  </si>
  <si>
    <t>Q210.Rencontrez-vous des difficultés pour vous réapprovisionner en articles ménagers essentiels (AME)/ kit AME?</t>
  </si>
  <si>
    <t>${a_2_difficultes_reapprov_ouinon}='non' and (${combustible_bois_disponibilite}='nondisponible' or ${combustible_charbon_disponibilite}='nondisponible' or ${combustible_gaz_disponibilite}='nondisponible' or ${marmite_n7_disponibilite}='nondisponible' or ${marmite_n5_disponibilite}='nondisponible' or ${assiette_metalique_disponibilite}='nondisponible' or ${gobelet_plastique_disponibilite}='nondisponible' or ${gobelet_acier_disponibilite}='nondisponible' or ${bassine_disponibilite}='nondisponible' or ${natte_disponibilite}='nondisponible' or ${couverture_disponibilite}='nondisponible' or ${moustiquaire_disponibilite}='nondisponible' or ${lampe_disponibilite}='nondisponible' or ${a_2_pagne_disponibilite}='nondisponible' or ${sac_boro_disponibilite}='nondisponible')</t>
  </si>
  <si>
    <t>Q211.Pour quels articles rencontrez-vous des difficultés pour vous réapprovisionner?</t>
  </si>
  <si>
    <t>${a_2_difficultes_reapprov_ouinon} = 'oui'</t>
  </si>
  <si>
    <t>(selected(${a_2_vendus},name))</t>
  </si>
  <si>
    <t>selected(${a_2_difficultes_reapprov_ouinon},'oui') and ((selected(${combustible_bois_disponibilite},'nondisponible') and not(selected(${a_2_difficultes_reapprov_articles},'combustible_bois'))) or (selected(${combustible_charbon_disponibilite},'nondisponible') and not(selected(${a_2_difficultes_reapprov_articles},'combustible_charbon'))) or (selected(${combustible_gaz_disponibilite},'nondisponible') and not(selected(${a_2_difficultes_reapprov_articles},'combustible_gaz'))) or (selected(${marmite_n7_disponibilite},'nondisponible') and not(selected(${a_2_difficultes_reapprov_articles},'marmite7'))) or (selected(${marmite_n5_disponibilite},'nondisponible') and not(selected(${a_2_difficultes_reapprov_articles},'marmite5'))) or (selected(${assiette_metalique_disponibilite},'nondisponible') and not(selected(${a_2_difficultes_reapprov_articles},'assiette'))) or (selected(${gobelet_plastique_disponibilite},'nondisponible') and not(selected(${a_2_difficultes_reapprov_articles},'gobelet_plastique'))) or (selected(${gobelet_acier_disponibilite},'nondisponible') and not(selected(${a_2_difficultes_reapprov_articles},'gobelet_acier'))) or (selected(${bassine_disponibilite},'nondisponible') and not(selected(${a_2_difficultes_reapprov_articles},'bassine'))) or (selected(${natte_disponibilite},'nondisponible') and not(selected(${a_2_difficultes_reapprov_articles},'natte'))) or (selected(${couverture_disponibilite},'nondisponible') and not(selected(${a_2_difficultes_reapprov_articles},'couverture'))) or (selected(${moustiquaire_disponibilite},'nondisponible') and not(selected(${a_2_difficultes_reapprov_articles},'moustiquaire'))) or (selected(${lampe_disponibilite},'nondisponible') and not(selected(${a_2_difficultes_reapprov_articles},'lampe'))) or (selected(${a_2_pagne_disponibilite},'nondisponible') and not(selected(${a_2_difficultes_reapprov_articles},'pagne'))) or (selected(${sac_boro_disponibilite},'nondisponible') and not(selected(${a_2_difficultes_reapprov_articles},'sac_boro'))))</t>
  </si>
  <si>
    <t>Q212.Quelles difficultés pour vous réapprovisionner rencontrez-vous pour ces articles ?</t>
  </si>
  <si>
    <t>Q213.Si autre (s) difficulté (s) de réapprovisionnement, veuillez préciser:</t>
  </si>
  <si>
    <t>selected(${a_2_difficultes_reapprov_raisons},'autre')</t>
  </si>
  <si>
    <t>a_2_variations</t>
  </si>
  <si>
    <t>Variations des prix des articles ménagers essentiels (AME)/ kit AME par rapport au mois précédent</t>
  </si>
  <si>
    <t>##&lt;span style="color:blue"&gt;&lt;b&gt;Variations des prix des articles ménagers essentiels (AME)/ kit AME par rapport au mois précédent&lt;/b&gt;&lt;/span&gt;##</t>
  </si>
  <si>
    <t>Q214.Les prix  des articles ménagers essentiels (AME)/ kit AME ont-ils changé par rapport au mois dernier?</t>
  </si>
  <si>
    <t>Q215.Si "oui, les prix ont augmenté", pour quels articles les prix ont-ils augmenté ?</t>
  </si>
  <si>
    <t>selected(${a_2_variations_prix},'prix_hausse')</t>
  </si>
  <si>
    <t>Q216.Si "oui, les prix ont augmenté", pourquoi les prix ont-ils augmenté?</t>
  </si>
  <si>
    <t>Q217.Si autre (s) raison (s) de l'augmentation des prix, veuillez préciser:</t>
  </si>
  <si>
    <t>selected(${a_2_variations_hausse_raisons},'autre')</t>
  </si>
  <si>
    <t>Q218.Si "oui, les prix ont baissé", pour quels articles les prix ont-ils baissé ?</t>
  </si>
  <si>
    <t>selected(${a_2_variations_prix},'prix_baisse')</t>
  </si>
  <si>
    <t>(selected(${a_2_vendus},name)) and not(selected(${a_2_variations_hausse_articles},name))</t>
  </si>
  <si>
    <t>Q219.Si "oui, les prix ont baissé", pourquoi les prix ont-ils baissé?</t>
  </si>
  <si>
    <t>Q220.Si autre (s) raison (s) de la baisse des prix, veuillez préciser:</t>
  </si>
  <si>
    <t>selected(${a_2_variations_baisse_raisons},'autre')</t>
  </si>
  <si>
    <t>grp_ba</t>
  </si>
  <si>
    <t>B. BIENS ALIMENTAIRES</t>
  </si>
  <si>
    <t>##&lt;span style="color:blue"&gt;&lt;b&gt;B. BIENS ALIMENTAIRES&lt;/b&gt;&lt;/span&gt;##</t>
  </si>
  <si>
    <t>articles_alimentaires</t>
  </si>
  <si>
    <t>5. Informations sur les articles alimentaires</t>
  </si>
  <si>
    <t>##&lt;span style="color:blue"&gt;&lt;b&gt;5. Informations sur les articles alimentaires&lt;/b&gt;&lt;/span&gt;##</t>
  </si>
  <si>
    <t>select_multiple l_meb_alim</t>
  </si>
  <si>
    <t>Q221.Parmi les articles alimentaires suivants, lesquels vendez-vous habituellement ?</t>
  </si>
  <si>
    <t>Nombre d'articles alimentaires sélectionnés</t>
  </si>
  <si>
    <t>count-selected(${alimentaire_vendus})</t>
  </si>
  <si>
    <t>alimentaire_mais</t>
  </si>
  <si>
    <t>Maïs blanc</t>
  </si>
  <si>
    <t>selected(${alimentaire_vendus},'mais')</t>
  </si>
  <si>
    <t>##MAÏS BLANC##</t>
  </si>
  <si>
    <t>Q222.Aujourd'hui, quelle est la disponiblité de maïs blanc dans le ${i_marche1}?</t>
  </si>
  <si>
    <t>mais_prix</t>
  </si>
  <si>
    <t>${mais_disponibilite} != 'nondisponible'</t>
  </si>
  <si>
    <t>select_multiple l_unite_mais</t>
  </si>
  <si>
    <t>Q223.Comment mesurez-vous le maïs blanc ?</t>
  </si>
  <si>
    <t>Q224.Quel est le prix du Kg de maïs blanc?</t>
  </si>
  <si>
    <t>selected(${mais_unite},'kg')</t>
  </si>
  <si>
    <t>Q225.Quel est le prix du Yorouba de maïs blanc?</t>
  </si>
  <si>
    <t>selected(${mais_unite},'yorouba')</t>
  </si>
  <si>
    <t>Q226.Quel est le prix du Tine de maïs blanc?</t>
  </si>
  <si>
    <t>selected(${mais_unite},'tine')</t>
  </si>
  <si>
    <t>mais_stocks_approvisionnement</t>
  </si>
  <si>
    <t>Q227.Où se trouve votre fournisseur principal pour cet article?</t>
  </si>
  <si>
    <t>Q228.Si "à l'étranger", le fournisseur se trouve dans quel pays?</t>
  </si>
  <si>
    <t>${mais_localisation_fournisseur} = 'etranger'</t>
  </si>
  <si>
    <t>Q229.Si autre fournisseur étranger, veuillez préciser:</t>
  </si>
  <si>
    <t>selected(${mais_pays_fournisseur},'autre')</t>
  </si>
  <si>
    <t>Q230.Dans les conditions actuelles, quelle est la durée estimée de votre stock pour cet article?</t>
  </si>
  <si>
    <t>Q231.Si vous deviez placer une commande aujourd'hui, combien de temps mettriez-vous à renouveller votre stock pour cet article?</t>
  </si>
  <si>
    <t>if((${mais_stock} - ${mais_reapprovissionnement}) &lt;= 0, '1', '0')</t>
  </si>
  <si>
    <t>alimentaire_sorgho_blanc</t>
  </si>
  <si>
    <t>Sorgho blanc</t>
  </si>
  <si>
    <t>selected(${alimentaire_vendus},'sorgho_blanc')</t>
  </si>
  <si>
    <t>##SORGHO BLANC##</t>
  </si>
  <si>
    <t>Q232.Aujourd'hui, quelle est la disponiblité du sorgho blanc dans le ${i_marche1}?</t>
  </si>
  <si>
    <t>sorgho_blanc_prix</t>
  </si>
  <si>
    <t>${sorgho_blanc_disponibilite} != 'nondisponible'</t>
  </si>
  <si>
    <t>select_multiple l_unite_sorgho</t>
  </si>
  <si>
    <t>Q233.Comment mesurez-vous le sorgho blanc ?</t>
  </si>
  <si>
    <t>Q234.Quel est le prix du Kg de sorgho blanc?</t>
  </si>
  <si>
    <t>selected(${sorgho_blanc_unite},'kg')</t>
  </si>
  <si>
    <t>Q235.Quel est le prix du Yorouba de sorgho blanc?</t>
  </si>
  <si>
    <t>selected(${sorgho_blanc_unite},'yorouba')</t>
  </si>
  <si>
    <t>Q236.Quel est le prix du Tine de sorgho blanc?</t>
  </si>
  <si>
    <t>selected(${sorgho_blanc_unite},'tine')</t>
  </si>
  <si>
    <t>sorgho_blanc_stocks_approvisionnement</t>
  </si>
  <si>
    <t>Q237.Où se trouve votre fournisseur principal pour le sorgho blanc?</t>
  </si>
  <si>
    <t>Q238.Si "à l'étranger", le fournisseur se trouve dans quel pays?</t>
  </si>
  <si>
    <t>${sorgho_blanc_localisation_fournisseur} = 'etranger'</t>
  </si>
  <si>
    <t>Q239.Si autre fournisseur étranger, veuillez préciser:</t>
  </si>
  <si>
    <t>selected(${sorgho_blanc_pays_fournisseur},'autre')</t>
  </si>
  <si>
    <t>Q240.Dans les conditions actuelles, quelle est la durée estimée de votre stock pour le sorgho blanc?</t>
  </si>
  <si>
    <t>Q241.Si vous deviez placer une commande aujourd'hui, combien de temps mettriez-vous à renouveller votre stock pour le sorgho blanc?</t>
  </si>
  <si>
    <t>if((${sorgho_blanc_stock} - ${sorgho_blanc_reapprovissionnement}) &lt;= 0, '1', '0')</t>
  </si>
  <si>
    <t>alimentaire_sorgho_rouge</t>
  </si>
  <si>
    <t>Sorgho rouge</t>
  </si>
  <si>
    <t>selected(${alimentaire_vendus},'sorgho_rouge')</t>
  </si>
  <si>
    <t>##SORGHO ROUGE##</t>
  </si>
  <si>
    <t>Q242.Aujourd'hui, quelle est la disponiblité du sorgho rouge dans le ${i_marche1}?</t>
  </si>
  <si>
    <t>sorgho_rouge_prix</t>
  </si>
  <si>
    <t>${sorgho_rouge_disponibilite} != 'nondisponible'</t>
  </si>
  <si>
    <t>Q243.Comment mesurez-vous le sorgho rouge ?</t>
  </si>
  <si>
    <t>Q244.Quel est le prix du Kg de sorgho rouge?</t>
  </si>
  <si>
    <t>selected(${sorgho_rouge_unite},'kg')</t>
  </si>
  <si>
    <t>Q245.Quel est le prix du Yorouba de sorgho rouge?</t>
  </si>
  <si>
    <t>selected(${sorgho_rouge_unite},'yorouba')</t>
  </si>
  <si>
    <t>Q246.Quel est le prix du Tine de sorgho rouge?</t>
  </si>
  <si>
    <t>selected(${sorgho_rouge_unite},'tine')</t>
  </si>
  <si>
    <t>sorgho_rouge_stocks_approvisionnement</t>
  </si>
  <si>
    <t>Q247.Où se trouve votre fournisseur principal pour le sorgho rouge?</t>
  </si>
  <si>
    <t>Q248.Si "à l'étranger", le fournisseur se trouve dans quel pays?</t>
  </si>
  <si>
    <t>${sorgho_rouge_localisation_fournisseur} = 'etranger'</t>
  </si>
  <si>
    <t>Q249.Si autre fournisseur étranger, veuillez préciser:</t>
  </si>
  <si>
    <t>selected(${sorgho_rouge_pays_fournisseur},'autre')</t>
  </si>
  <si>
    <t>Q250.Dans les conditions actuelles, quelle est la durée estimée de votre stock pour le sorgho rouge?</t>
  </si>
  <si>
    <t>Q251.Si vous deviez placer une commande aujourd'hui, combien de temps mettriez-vous à renouveller votre stock pour le sorgho rouge?</t>
  </si>
  <si>
    <t>if((${sorgho_rouge_stock} - ${sorgho_rouge_reapprovissionnement}) &lt;= 0, '1', '0')</t>
  </si>
  <si>
    <t>alimentaire_mil_local</t>
  </si>
  <si>
    <t>Mil local</t>
  </si>
  <si>
    <t>selected(${alimentaire_vendus},'mil')</t>
  </si>
  <si>
    <t>##MIL LOCAL##</t>
  </si>
  <si>
    <t>Q252.Aujourd'hui, quelle est la disponiblité du mil local dans le ${i_marche1}?</t>
  </si>
  <si>
    <t>mil_local_prix</t>
  </si>
  <si>
    <t>${mil_disponibilite} != 'nondisponible'</t>
  </si>
  <si>
    <t>select_multiple l_unite_mil</t>
  </si>
  <si>
    <t>Q253.Comment mesurez-vous le mil local ?</t>
  </si>
  <si>
    <t>Q254.Quel est le prix du Kg de mil local?</t>
  </si>
  <si>
    <t>selected(${mil_local_unite},'kg')</t>
  </si>
  <si>
    <t>Q255.Quel est le prix du Yorouba de mil local?</t>
  </si>
  <si>
    <t>selected(${mil_local_unite},'yorouba')</t>
  </si>
  <si>
    <t>Q256.Quel est le prix du Tine de mil local?</t>
  </si>
  <si>
    <t>selected(${mil_local_unite},'tine')</t>
  </si>
  <si>
    <t>mil_local_stocks_approvisionnement</t>
  </si>
  <si>
    <t>Q257.Où se trouve votre fournisseur principal pour le mil local?</t>
  </si>
  <si>
    <t>Q258.Si "à l'étranger", le fournisseur se trouve dans quel pays?</t>
  </si>
  <si>
    <t>${mil_local_localisation_fournisseur} = 'etranger'</t>
  </si>
  <si>
    <t>Q259.Si autre fournisseur étranger, veuillez préciser::</t>
  </si>
  <si>
    <t>selected(${mil_local_pays_fournisseur},'autre')</t>
  </si>
  <si>
    <t>Q260.Dans les conditions actuelles, quelle est la durée estimée de votre stock pour le mil local?</t>
  </si>
  <si>
    <t>Q261.Si vous deviez placer une commande aujourd'hui, combien de temps mettriez-vous à renouveller votre stock pour le mil local?</t>
  </si>
  <si>
    <t>if((${mil_local_stock} - ${mil_local_reapprovissionnement}) &lt;= 0, '1', '0')</t>
  </si>
  <si>
    <t>alimentaire_riz_local</t>
  </si>
  <si>
    <t>Riz local décortiqué</t>
  </si>
  <si>
    <t>selected(${alimentaire_vendus},'riz_local')</t>
  </si>
  <si>
    <t>##RIZ LOCAL DECORTIQUE##</t>
  </si>
  <si>
    <t>Q262.Aujourd'hui, quelle est la disponiblité du riz local décortiqué dans le ${i_marche1}?</t>
  </si>
  <si>
    <t>riz_local_prix</t>
  </si>
  <si>
    <t>${riz_local_disponibilite} != 'nondisponible'</t>
  </si>
  <si>
    <t>select_multiple l_unite_riz</t>
  </si>
  <si>
    <t>Q263.Comment mesurez-vous le riz local décortiqué?</t>
  </si>
  <si>
    <t>Q264.Quel est le prix du Kg de riz local décortiqué?</t>
  </si>
  <si>
    <t>selected(${riz_local_unite},'kg')</t>
  </si>
  <si>
    <t>Q265.Quel est le prix du Yorouba de riz local décortiqué?</t>
  </si>
  <si>
    <t>selected(${riz_local_unite},'yorouba')</t>
  </si>
  <si>
    <t>Q266.Quel est le prix du Tine de riz local décortiqué?</t>
  </si>
  <si>
    <t>selected(${riz_local_unite},'tine')</t>
  </si>
  <si>
    <t>riz_local_stocks_approvisionnement</t>
  </si>
  <si>
    <t>Q267.Où se trouve votre fournisseur principal pour le riz local?</t>
  </si>
  <si>
    <t>Q268.Si "à l'étranger", le fournisseur se trouve dans quel pays?</t>
  </si>
  <si>
    <t>${riz_local_localisation_fournisseur} = 'etranger'</t>
  </si>
  <si>
    <t>Q269.Si autre fournisseur étranger, veuillez préciser::</t>
  </si>
  <si>
    <t>selected(${riz_local_pays_fournisseur},'autre')</t>
  </si>
  <si>
    <t>Q270.Dans les conditions actuelles, quelle est la durée estimée de votre stock pour le riz local décortiqué?</t>
  </si>
  <si>
    <t>Q271.Si vous deviez placer une commande aujourd'hui, combien de temps mettriez-vous à renouveller votre stock pour le riz local décortiqué?</t>
  </si>
  <si>
    <t>if((${riz_local_stock} - ${riz_local_reapprovissionnement}) &lt;= 0, '1', '0')</t>
  </si>
  <si>
    <t>alimentaire_riz_importe</t>
  </si>
  <si>
    <t>Riz importé</t>
  </si>
  <si>
    <t>selected(${alimentaire_vendus},'riz_importe')</t>
  </si>
  <si>
    <t>##RIZ IMPORTE##</t>
  </si>
  <si>
    <t>Q272.Aujourd'hui, quelle est la disponiblité du riz importé dans le ${i_marche1}?</t>
  </si>
  <si>
    <t>riz_importe_prix</t>
  </si>
  <si>
    <t>${riz_importe_disponibilite} != 'nondisponible'</t>
  </si>
  <si>
    <t>Q273.Comment mesurez-vous le riz importé ?</t>
  </si>
  <si>
    <t>Q274.Quel est le prix du Kg de riz importé?</t>
  </si>
  <si>
    <t>selected(${riz_importe_unite},'kg')</t>
  </si>
  <si>
    <t>Q275.Quel est le prix du Yorouba de riz importé?</t>
  </si>
  <si>
    <t>selected(${riz_importe_unite},'yorouba')</t>
  </si>
  <si>
    <t>Q276.Quel est le prix du Tine de riz importé?</t>
  </si>
  <si>
    <t>selected(${riz_importe_unite},'tine')</t>
  </si>
  <si>
    <t>riz_importe_stocks_approvisionnement</t>
  </si>
  <si>
    <t>Q277.Où se trouve votre fournisseur principal pour le riz importé?</t>
  </si>
  <si>
    <t>Q278.Si "à l'étranger", le fournisseur se trouve dans quel pays?</t>
  </si>
  <si>
    <t>${riz_importe_localisation_fournisseur} = 'etranger'</t>
  </si>
  <si>
    <t>Q279.Si autre fournisseur étranger, veuillez préciser::</t>
  </si>
  <si>
    <t>selected(${riz_importe_pays_fournisseur},'autre')</t>
  </si>
  <si>
    <t>Q280.Dans les conditions actuelles, quelle est la durée estimée de votre stock pour le riz importé?</t>
  </si>
  <si>
    <t>Q281.Si vous deviez placer une commande aujourd'hui, combien de temps mettriez-vous à renouveller votre stock pour le riz importé?</t>
  </si>
  <si>
    <t>if((${riz_importe_stock} - ${riz_importe_reapprovissionnement}) &lt;= 0, '1', '0')</t>
  </si>
  <si>
    <t>alimentaire_fonio</t>
  </si>
  <si>
    <t>Fonio</t>
  </si>
  <si>
    <t>selected(${alimentaire_vendus},'fonio')</t>
  </si>
  <si>
    <t>##FONIO##</t>
  </si>
  <si>
    <t>Q282.Aujourd'hui, quelle est la disponiblité du fonio dans le ${i_marche1}?</t>
  </si>
  <si>
    <t>fonio_prix</t>
  </si>
  <si>
    <t>${fonio_disponibilite} != 'nondisponible'</t>
  </si>
  <si>
    <t>select_multiple l_unite_fonio</t>
  </si>
  <si>
    <t>Q283.Comment mesurez-vous le fonio ?</t>
  </si>
  <si>
    <t>Q284.Quel est le prix du Kg de fonios?</t>
  </si>
  <si>
    <t>selected(${fonio_unite},'kg')</t>
  </si>
  <si>
    <t>Q285.Quel est le prix d'1 Yorouba de fonios?</t>
  </si>
  <si>
    <t>selected(${fonio_unite},'yorouba')</t>
  </si>
  <si>
    <t>Q286.Quel est le prix d'1 Tine de fonios?</t>
  </si>
  <si>
    <t>selected(${fonio_unite},'tine')</t>
  </si>
  <si>
    <t>fonio_stocks_approvisionnement</t>
  </si>
  <si>
    <t>Q287.Où se trouve votre fournisseur principal pour cet article?</t>
  </si>
  <si>
    <t>Q288.Si "à l'étranger", le fournisseur se trouve dans quel pays?</t>
  </si>
  <si>
    <t>${fonios_localisation_fournisseur} = 'etranger'</t>
  </si>
  <si>
    <t>Q289.Si autre fournisseur étranger, veuillez préciser::</t>
  </si>
  <si>
    <t>selected(${fonios_pays_fournisseur},'autre')</t>
  </si>
  <si>
    <t>Q290.Dans les conditions actuelles, quelle est la durée estimée de votre stock pour cet article?</t>
  </si>
  <si>
    <t>Q291.Si vous deviez placer une commande aujourd'hui, combien de temps mettriez-vous à renouveller votre stock pour cet article?</t>
  </si>
  <si>
    <t>if((${fonio_stock} - ${fonio_reapprovissionnement}) &lt;= 0, '1', '0')</t>
  </si>
  <si>
    <t>alimentaire_manioc</t>
  </si>
  <si>
    <t>Manioc (tubercules)</t>
  </si>
  <si>
    <t>selected(${alimentaire_vendus},'manioc')</t>
  </si>
  <si>
    <t>##MANIOC (TUBERCULES)##</t>
  </si>
  <si>
    <t>Q292.Aujourd'hui, quelle est la disponiblité du manioc (tubercules) dans le ${i_marche1} ?</t>
  </si>
  <si>
    <t>manioc_prix</t>
  </si>
  <si>
    <t>${manioc_disponibilite} != 'nondisponible'</t>
  </si>
  <si>
    <t>Q293.Quel est le prix du Kg de manioc (tubercules)?</t>
  </si>
  <si>
    <t>manioc_stocks_approvisionnement</t>
  </si>
  <si>
    <t>Q294.Où se trouve votre fournisseur principal pour cet article?</t>
  </si>
  <si>
    <t>Q295.Si "à l'étranger", le fournisseur se trouve dans quel pays?</t>
  </si>
  <si>
    <t>${manioc_localisation_fournisseur} = 'etranger'</t>
  </si>
  <si>
    <t>Q296.Si autre fournisseur étranger, veuillez préciser::</t>
  </si>
  <si>
    <t>selected(${manioc_pays_fournisseur},'autre')</t>
  </si>
  <si>
    <t>Q297.Dans les conditions actuelles, quelle est la durée estimée de votre stock pour cet article?</t>
  </si>
  <si>
    <t>Q298.Si vous deviez placer une commande aujourd'hui, combien de temps mettriez-vous à renouveller votre stock pour cet article?</t>
  </si>
  <si>
    <t>if((${manioc_stock} - ${manioc_reapprovissionnement}) &lt;= 0, '1', '0')</t>
  </si>
  <si>
    <t>alimentaire_igname</t>
  </si>
  <si>
    <t>selected(${alimentaire_vendus},'igname')</t>
  </si>
  <si>
    <t>##IGNAME##</t>
  </si>
  <si>
    <t>Q299.Aujourd'hui, quelle est la disponiblité de l'igname dans le ${i_marche1} ?</t>
  </si>
  <si>
    <t>igname_prix</t>
  </si>
  <si>
    <t>${igname_disponibilite} != 'nondisponible'</t>
  </si>
  <si>
    <t>Q300.Quel est le prix du Kg d'igname?</t>
  </si>
  <si>
    <t>igname_stocks_approvisionnement</t>
  </si>
  <si>
    <t>Q301.Où se trouve votre fournisseur principal pour cet article?</t>
  </si>
  <si>
    <t>Q302.Si "à l'étranger", le fournisseur se trouve dans quel pays?</t>
  </si>
  <si>
    <t>${igname_localisation_fournisseur} = 'etranger'</t>
  </si>
  <si>
    <t>Q303.Si autre fournisseur étranger, veuillez préciser::</t>
  </si>
  <si>
    <t>selected(${igname_pays_fournisseur},'autre')</t>
  </si>
  <si>
    <t>Q304.Dans les conditions actuelles, quelle est la durée estimée de votre stock pour cet article?</t>
  </si>
  <si>
    <t>Q305.Si vous deviez placer une commande aujourd'hui, combien de temps mettriez-vous à renouveller votre stock pour cet article?</t>
  </si>
  <si>
    <t>if((${igname_stock} - ${igname_reapprovissionnement}) &lt;= 0, '1', '0')</t>
  </si>
  <si>
    <t>alimentaire_patate</t>
  </si>
  <si>
    <t>Patate douce</t>
  </si>
  <si>
    <t>selected(${alimentaire_vendus},'patate')</t>
  </si>
  <si>
    <t>##PATATE DOUCE##</t>
  </si>
  <si>
    <t>Q306.Aujourd'hui, quelle est la disponiblité de la patate douce dans le ${i_marche1} ?</t>
  </si>
  <si>
    <t>patate_prix</t>
  </si>
  <si>
    <t>${patate_disponibilite} != 'nondisponible'</t>
  </si>
  <si>
    <t>Q307.Quel est le prix du Kg de patate douce?</t>
  </si>
  <si>
    <t>patate_stocks_approvisionnement</t>
  </si>
  <si>
    <t>Q308.Où se trouve votre fournisseur principal pour cet article?</t>
  </si>
  <si>
    <t>Q309.Si "à l'étranger", le fournisseur se trouve dans quel pays?</t>
  </si>
  <si>
    <t>${patate_localisation_fournisseur} = 'etranger'</t>
  </si>
  <si>
    <t>Q310.Si autre fournisseur étranger, veuillez préciser::</t>
  </si>
  <si>
    <t>selected(${patate_pays_fournisseur},'autre')</t>
  </si>
  <si>
    <t>Q311.Dans les conditions actuelles, quelle est la durée estimée de votre stock pour cet article?</t>
  </si>
  <si>
    <t>Q312.Si vous deviez placer une commande aujourd'hui, combien de temps mettriez-vous à renouveller votre stock pour cet article?</t>
  </si>
  <si>
    <t>if((${patate_stock} - ${patate_reapprovissionnement}) &lt;= 0, '1', '0')</t>
  </si>
  <si>
    <t>alimentaire_pomme_de_terre</t>
  </si>
  <si>
    <t>selected(${alimentaire_vendus},'pomme_de_terre')</t>
  </si>
  <si>
    <t>##POMME DE TERRE##</t>
  </si>
  <si>
    <t>Q313.Aujourd'hui, quelle est la disponiblité de la pomme de terre dans le ${i_marche1} ?</t>
  </si>
  <si>
    <t>pomme_de_terre_prix</t>
  </si>
  <si>
    <t>${pomme_de_terre_disponibilite} != 'nondisponible'</t>
  </si>
  <si>
    <t>Q314.Quel est le prix du Kg de pomme de terre?</t>
  </si>
  <si>
    <t>pomme_de_terre_stocks_approvisionnement</t>
  </si>
  <si>
    <t>Q315.Où se trouve votre fournisseur principal pour cet article?</t>
  </si>
  <si>
    <t>Q316.Si "à l'étranger", le fournisseur se trouve dans quel pays?</t>
  </si>
  <si>
    <t>${pomme_de_terre_localisation_fournisseur} = 'etranger'</t>
  </si>
  <si>
    <t>Q317.Si autre fournisseur étranger, veuillez préciser::</t>
  </si>
  <si>
    <t>selected(${pomme_de_terre_pays_fournisseur},'autre')</t>
  </si>
  <si>
    <t>Q318.Dans les conditions actuelles, quelle est la durée estimée de votre stock pour cet article?</t>
  </si>
  <si>
    <t>Q319.Si vous deviez placer une commande aujourd'hui, combien de temps mettriez-vous à renouveller votre stock pour cet article?</t>
  </si>
  <si>
    <t>if((${pomme_de_terre_stock} - ${pomme_de_terre_reapprovissionnement}) &lt;= 0, '1', '0')</t>
  </si>
  <si>
    <t>alimentaire_viande_beuf</t>
  </si>
  <si>
    <t>Viande de bœuf</t>
  </si>
  <si>
    <t>selected(${alimentaire_vendus},'viande_beuf')</t>
  </si>
  <si>
    <t>##VIANDE DE BŒUF##</t>
  </si>
  <si>
    <t>Q320.Aujourd'hui, quelle est la disponiblité de la viande de bœuf dans le ${i_marche1}?</t>
  </si>
  <si>
    <t>viande_beuf_prix</t>
  </si>
  <si>
    <t>${viande_beuf_disponibilite} != 'nondisponible'</t>
  </si>
  <si>
    <t>Q321.Quel est le prix du Kg de viande de boeuf?</t>
  </si>
  <si>
    <t>&lt;span style="color:#fa8072"&gt;&lt;b&gt;Saisissez le prix le moins cher &lt;/b&gt;&lt;/span&gt;</t>
  </si>
  <si>
    <t>viande_beuf_stocks_approvisionnement</t>
  </si>
  <si>
    <t>Q322.Où se trouve votre fournisseur principal pour cet article?</t>
  </si>
  <si>
    <t>Q323.Si "à l'étranger", le fournisseur se trouve dans quel pays?</t>
  </si>
  <si>
    <t>${viandes_beuf_localisation_fournisseur} = 'etranger'</t>
  </si>
  <si>
    <t>Q324.Si autre fournisseur étranger, veuillez préciser::</t>
  </si>
  <si>
    <t>selected(${viandes_beuf_pays_fournisseur},'autre')</t>
  </si>
  <si>
    <t>Q325.Dans les conditions actuelles, quelle est la durée estimée de votre stock pour cet article?</t>
  </si>
  <si>
    <t>Q326.Si vous deviez placer une commande aujourd'hui, combien de temps mettriez-vous à renouveller votre stock pour cet article?</t>
  </si>
  <si>
    <t>if((${viande_beuf_stock} - ${viande_beuf_reapprovissionnement}) &lt;= 0, '1', '0')</t>
  </si>
  <si>
    <t>alimentaire_viande_mouton</t>
  </si>
  <si>
    <t>Viande de mouton / chèvre</t>
  </si>
  <si>
    <t>selected(${alimentaire_vendus},'viande_mouton')</t>
  </si>
  <si>
    <t>##VIANDE DE MOUTON##</t>
  </si>
  <si>
    <t>Q327.Aujourd'hui, quelle est la disponiblité de viande de mouton / chèvre dans le ${i_marche1}?</t>
  </si>
  <si>
    <t>viande_mouton_prix</t>
  </si>
  <si>
    <t>${viande_mouton_disponibilite} != 'nondisponible'</t>
  </si>
  <si>
    <t>Q328.Quel est le prix du Kg de viande de mouton / chèvre?</t>
  </si>
  <si>
    <t>viande_mouton_stocks_approvisionnement</t>
  </si>
  <si>
    <t>Q329.Où se trouve votre fournisseur principal pour cet article?</t>
  </si>
  <si>
    <t>Q330.Si "à l'étranger", le fournisseur se trouve dans quel pays?</t>
  </si>
  <si>
    <t>${viandes_mouton_localisation_fournisseur} = 'etranger'</t>
  </si>
  <si>
    <t>Q331.Si autre fournisseur étranger, veuillez préciser::</t>
  </si>
  <si>
    <t>selected(${viandes_mouton_pays_fournisseur},'autre')</t>
  </si>
  <si>
    <t>Q332.Dans les conditions actuelles, quelle est la durée estimée de votre stock pour cet article?</t>
  </si>
  <si>
    <t>Q333.Si vous deviez placer une commande aujourd'hui, combien de temps mettriez-vous à renouveller votre stock pour cet article?</t>
  </si>
  <si>
    <t>if((${viande_mouton_stock} - ${viande_mouton_reapprovissionnement}) &lt;= 0, '1', '0')</t>
  </si>
  <si>
    <t>alimentaire_poisson</t>
  </si>
  <si>
    <t>Poisson frais</t>
  </si>
  <si>
    <t>selected(${alimentaire_vendus},'poisson')</t>
  </si>
  <si>
    <t>##POISSON FRAIS##</t>
  </si>
  <si>
    <t>Q334.Aujourd'hui, quelle est la disponiblité du poisson frais dans le ${i_marche1}?</t>
  </si>
  <si>
    <t>poisson_prix</t>
  </si>
  <si>
    <t>${poisson_disponibilite} != 'nondisponible'</t>
  </si>
  <si>
    <t>Q335.Quel est le prix du Kg de poisson frais?</t>
  </si>
  <si>
    <t>poisson_stocks_approvisionnement</t>
  </si>
  <si>
    <t>Q336.Où se trouve votre fournisseur principal pour cet article?</t>
  </si>
  <si>
    <t>Q337.Si "à l'étranger", le fournisseur se trouve dans quel pays?</t>
  </si>
  <si>
    <t>${poissons_localisation_fournisseur} = 'etranger'</t>
  </si>
  <si>
    <t>Q338.Si autre fournisseur étranger, veuillez préciser::</t>
  </si>
  <si>
    <t>selected(${poissons_pays_fournisseur},'autre')</t>
  </si>
  <si>
    <t>Q339.Dans les conditions actuelles, quelle est la durée estimée de votre stock pour cet article?</t>
  </si>
  <si>
    <t>Q340.Si vous deviez placer une commande aujourd'hui, combien de temps mettriez-vous à renouveller votre stock pour cet article?</t>
  </si>
  <si>
    <t>if((${poisson_stock} - ${poisson_reapprovissionnement}) &lt;= 0, '1', '0')</t>
  </si>
  <si>
    <t>alimentaire_lait_en_poudre</t>
  </si>
  <si>
    <t>Lait en poudre</t>
  </si>
  <si>
    <t>selected(${alimentaire_vendus},'lait_en_poudre')</t>
  </si>
  <si>
    <t>##LAIT EN POUDRE##</t>
  </si>
  <si>
    <t>Q341.Aujourd'hui, quelle est la disponiblité du lait en poudre dans le ${i_marche1}?</t>
  </si>
  <si>
    <t>lait_en_poudre_prix</t>
  </si>
  <si>
    <t>${lait_en_poudre_disponibilite} != 'nondisponible'</t>
  </si>
  <si>
    <t>Q342.Quel est le prix du Kg de lait en poudre?</t>
  </si>
  <si>
    <t>lait_en_poudre_stocks_approvisionnement</t>
  </si>
  <si>
    <t>Q343.Où se trouve votre fournisseur principal pour cet article?</t>
  </si>
  <si>
    <t>Q344.Si "à l'étranger", le fournisseur se trouve dans quel pays?</t>
  </si>
  <si>
    <t>${lait_en_poudres_localisation_fournisseur} = 'etranger'</t>
  </si>
  <si>
    <t>Q345.Si autre fournisseur étranger, veuillez préciser::</t>
  </si>
  <si>
    <t>selected(${lait_en_poudres_pays_fournisseur},'autre')</t>
  </si>
  <si>
    <t>Q346.Dans les conditions actuelles, quelle est la durée estimée de votre stock pour cet article?</t>
  </si>
  <si>
    <t>Q347.Si vous deviez placer une commande aujourd'hui, combien de temps mettriez-vous à renouveller votre stock pour cet article?</t>
  </si>
  <si>
    <t>if((${lait_en_poudre_stock} - ${lait_en_poudre_reapprovissionnement}) &lt;= 0, '1', '0')</t>
  </si>
  <si>
    <t>alimentaire_lait_frais</t>
  </si>
  <si>
    <t>Lait frais</t>
  </si>
  <si>
    <t>selected(${alimentaire_vendus},'lait_frais')</t>
  </si>
  <si>
    <t>##LAIT FRAIS##</t>
  </si>
  <si>
    <t>Q348.Aujourd'hui, quelle est la disponiblité du lait frais dans le ${i_marche1}?</t>
  </si>
  <si>
    <t>lait_frais_prix</t>
  </si>
  <si>
    <t>${lait_frais_disponibilite} != 'nondisponible'</t>
  </si>
  <si>
    <t>Q349.Quel est le prix du litre de lait frais?</t>
  </si>
  <si>
    <t>lait_frais_stocks_approvisionnement</t>
  </si>
  <si>
    <t>Q350.Où se trouve votre fournisseur principal pour cet article?</t>
  </si>
  <si>
    <t>Q351.Si "à l'étranger", le fournisseur se trouve dans quel pays?</t>
  </si>
  <si>
    <t>${lait_fraiss_localisation_fournisseur} = 'etranger'</t>
  </si>
  <si>
    <t>Q352.Si autre fournisseur étranger, veuillez préciser::</t>
  </si>
  <si>
    <t>selected(${lait_fraiss_pays_fournisseur},'autre')</t>
  </si>
  <si>
    <t>Q353.Dans les conditions actuelles, quelle est la durée estimée de votre stock pour cet article?</t>
  </si>
  <si>
    <t>Q354.Si vous deviez placer une commande aujourd'hui, combien de temps mettriez-vous à renouveller votre stock pour cet article?</t>
  </si>
  <si>
    <t>if((${lait_frais_stock} - ${lait_frais_reapprovissionnement}) &lt;= 0, '1', '0')</t>
  </si>
  <si>
    <t>alimentaire_haricot</t>
  </si>
  <si>
    <t>Niebé / haricot local blanc</t>
  </si>
  <si>
    <t>selected(${alimentaire_vendus},'haricot')</t>
  </si>
  <si>
    <t>##NIEBE / HARICOT LOCAL BLANC##</t>
  </si>
  <si>
    <t>Q355.Aujourd'hui, quelle est la disponiblité du Niebé / haricot local blanc dans le ${i_marche1}?</t>
  </si>
  <si>
    <t>haricot_prix</t>
  </si>
  <si>
    <t>${haricot_disponibilite} != 'nondisponible'</t>
  </si>
  <si>
    <t>select_multiple l_unite_haricot</t>
  </si>
  <si>
    <t>Q356.Comment mesurez-vous le Niebé / haricot local blanc ?</t>
  </si>
  <si>
    <t>Q357.Quel est le prix d'1Kg de Niebé / haricot local blanc?</t>
  </si>
  <si>
    <t>selected(${haricot_unite},'kg')</t>
  </si>
  <si>
    <t>Q358.Quel est le prix d'1 Yorouba de Niebé / haricot local blanc?</t>
  </si>
  <si>
    <t>selected(${haricot_unite},'yorouba')</t>
  </si>
  <si>
    <t>Q359.Quel est le prix d'1 Tine de Niebé / haricot local blanc?</t>
  </si>
  <si>
    <t>selected(${haricot_unite},'tine')</t>
  </si>
  <si>
    <t>haricot_stocks_approvisionnement</t>
  </si>
  <si>
    <t>Q360.Où se trouve votre fournisseur principal pour cet article?</t>
  </si>
  <si>
    <t>Q361.Si "à l'étranger", le fournisseur se trouve dans quel pays?</t>
  </si>
  <si>
    <t>${haricots_localisation_fournisseur} = 'etranger'</t>
  </si>
  <si>
    <t>Q362.Si autre fournisseur étranger, veuillez préciser::</t>
  </si>
  <si>
    <t>selected(${haricots_pays_fournisseur},'autre')</t>
  </si>
  <si>
    <t>Q363.Dans les conditions actuelles, quelle est la durée estimée de votre stock pour cet article?</t>
  </si>
  <si>
    <t>Q364.Si vous deviez placer une commande aujourd'hui, combien de temps mettriez-vous à renouveller votre stock pour cet article?</t>
  </si>
  <si>
    <t>if((${haricot_stock} - ${haricot_reapprovissionnement}) &lt;= 0, '1', '0')</t>
  </si>
  <si>
    <t>alimentaire_arachide_coque</t>
  </si>
  <si>
    <t>Arachide coque</t>
  </si>
  <si>
    <t>selected(${alimentaire_vendus},'arachide_coque')</t>
  </si>
  <si>
    <t>##ARACHIDE COQUE##</t>
  </si>
  <si>
    <t>Q365.Aujourd'hui, quelle est la disponiblité de l'arachide coque dans le ${i_marche1}?</t>
  </si>
  <si>
    <t>arachide_coque_prix</t>
  </si>
  <si>
    <t>${arachide_coque_disponibilite} != 'nondisponible'</t>
  </si>
  <si>
    <t>select_multiple l_unite_arachide</t>
  </si>
  <si>
    <t>Q366.Comment mesurez-vous l'arachide coque ?</t>
  </si>
  <si>
    <t>Q367.Quel est le prix d'1Kg d'arachide coque?</t>
  </si>
  <si>
    <t>selected(${arachide_coque_unite},'kg')</t>
  </si>
  <si>
    <t>&lt;span style="color:#fa8072"&gt;&lt;b&gt; Saisissez le prix le moins cher&lt;/b&gt;&lt;/span&gt;</t>
  </si>
  <si>
    <t>Q368.Quel est le prix d'1 Yorouba d'arachide coque?</t>
  </si>
  <si>
    <t>selected(${arachide_coque_unite},'yorouba')</t>
  </si>
  <si>
    <t>Q369.Quel est le prix d'1 Tine d'arachide coque?</t>
  </si>
  <si>
    <t>selected(${arachide_coque_unite},'tine')</t>
  </si>
  <si>
    <t>arachide_coque_stocks_approvisionnement</t>
  </si>
  <si>
    <t>Q370.Où se trouve votre fournisseur principal pour cet article?</t>
  </si>
  <si>
    <t>Q371.Si "à l'étranger", le fournisseur se trouve dans quel pays?</t>
  </si>
  <si>
    <t>${arachides_coque_localisation_fournisseur} = 'etranger'</t>
  </si>
  <si>
    <t>Q372.Si autre fournisseur étranger, veuillez préciser:</t>
  </si>
  <si>
    <t>selected(${arachides_coque_pays_fournisseur},'autre')</t>
  </si>
  <si>
    <t>Q373.Dans les conditions actuelles, quelle est la durée estimée de votre stock pour cet article?</t>
  </si>
  <si>
    <t>Q374.Si vous deviez placer une commande aujourd'hui, combien de temps mettriez-vous à renouveller votre stock pour cet article?</t>
  </si>
  <si>
    <t>if((${arachide_coque_stock} - ${arachide_coque_reapprovissionnement}) &lt;= 0, '1', '0')</t>
  </si>
  <si>
    <t>alimentaire_arachide_graine</t>
  </si>
  <si>
    <t>Arachide graine</t>
  </si>
  <si>
    <t>selected(${alimentaire_vendus},'arachide_graine')</t>
  </si>
  <si>
    <t>##ARACHIDE GRAINE##</t>
  </si>
  <si>
    <t>Q375.Aujourd'hui, quelle est la disponiblité de l'arachide graine dans le ${i_marche1}?</t>
  </si>
  <si>
    <t>arachide_graine_prix</t>
  </si>
  <si>
    <t>${arachide_graine_disponibilite} != 'nondisponible'</t>
  </si>
  <si>
    <t>Q376.Comment mesurez-vous l'arachide graine ?</t>
  </si>
  <si>
    <t>Q377.Quel est le prix d'1Kg d'arachide graine?</t>
  </si>
  <si>
    <t>selected(${arachide_graine_unite},'kg')</t>
  </si>
  <si>
    <t>Q378.Quel est le prix d'1 Yorouba d'arachide graine?</t>
  </si>
  <si>
    <t>selected(${arachide_graine_unite},'yorouba')</t>
  </si>
  <si>
    <t>Q379.Quel est le prix d'1 Tine d'arachide graine?</t>
  </si>
  <si>
    <t>selected(${arachide_graine_unite},'tine')</t>
  </si>
  <si>
    <t>arachide_graine_stocks_approvisionnement</t>
  </si>
  <si>
    <t>Q380.Où se trouve votre fournisseur principal pour cet article?</t>
  </si>
  <si>
    <t>Q381.Si "à l'étranger", le fournisseur se trouve dans quel pays?</t>
  </si>
  <si>
    <t>${arachides_graine_localisation_fournisseur} = 'etranger'</t>
  </si>
  <si>
    <t>Q382.Si autre fournisseur étranger, veuillez préciser:</t>
  </si>
  <si>
    <t>selected(${arachides_graine_pays_fournisseur},'autre')</t>
  </si>
  <si>
    <t>Q383.Dans les conditions actuelles, quelle est la durée estimée de votre stock pour cet article?</t>
  </si>
  <si>
    <t>Q384.Si vous deviez placer une commande aujourd'hui, combien de temps mettriez-vous à renouveller votre stock pour cet article?</t>
  </si>
  <si>
    <t>if((${arachide_graine_stock} - ${arachide_graine_reapprovissionnement}) &lt;= 0, '1', '0')</t>
  </si>
  <si>
    <t>alimentaire_voandzou</t>
  </si>
  <si>
    <t>Voandzou ou pois de terre</t>
  </si>
  <si>
    <t>selected(${alimentaire_vendus},'voandzou')</t>
  </si>
  <si>
    <t>##VOANDZOU OU POIS DE TERRE##</t>
  </si>
  <si>
    <t>Q385.Aujourd'hui, quelle est la disponiblité de voandzou ou pois de terre dans le ${i_marche1}?</t>
  </si>
  <si>
    <t>voandzou_prix</t>
  </si>
  <si>
    <t>${voandzou_disponibilite} != 'nondisponible'</t>
  </si>
  <si>
    <t>select_multiple l_unite_voandzou</t>
  </si>
  <si>
    <t>Q386.Comment mesurez-vous le voandzou ou pois de terre ?</t>
  </si>
  <si>
    <t>Q387.Quel est le prix d'1Kg de voandzou ou pois de terre?</t>
  </si>
  <si>
    <t>selected(${voandzou_unite},'kg')</t>
  </si>
  <si>
    <t>Q388.Quel est le prix d'1 Yorouba de voandzou ou pois de terre?</t>
  </si>
  <si>
    <t>selected(${voandzou_unite},'yorouba')</t>
  </si>
  <si>
    <t>Q389.Quel est le prix d'1 Tine de voandzou ou pois de terre?</t>
  </si>
  <si>
    <t>selected(${voandzou_unite},'tine')</t>
  </si>
  <si>
    <t>voandzou_stocks_approvisionnement</t>
  </si>
  <si>
    <t>Q390.Où se trouve votre fournisseur principal pour cet article?</t>
  </si>
  <si>
    <t>Q391.Si "à l'étranger", le fournisseur se trouve dans quel pays?</t>
  </si>
  <si>
    <t>${voandzous_localisation_fournisseur} = 'etranger'</t>
  </si>
  <si>
    <t>Q392.Si autre fournisseur étranger, veuillez préciser::</t>
  </si>
  <si>
    <t>selected(${voandzous_pays_fournisseur},'autre')</t>
  </si>
  <si>
    <t>Q393.Dans les conditions actuelles, quelle est la durée estimée de votre stock pour cet article?</t>
  </si>
  <si>
    <t>Q394.Si vous deviez placer une commande aujourd'hui, combien de temps mettriez-vous à renouveller votre stock pour cet article?</t>
  </si>
  <si>
    <t>if((${voandzou_stock} - ${voandzou_reapprovissionnement}) &lt;= 0, '1', '0')</t>
  </si>
  <si>
    <t>alimentaire_oignon</t>
  </si>
  <si>
    <t>Oignon frais</t>
  </si>
  <si>
    <t>selected(${alimentaire_vendus},'oignon')</t>
  </si>
  <si>
    <t>##OIGNON FRAIS##</t>
  </si>
  <si>
    <t>Q395.Aujourd'hui, quelle est la disponiblité des oignons frais dans le ${i_marche1}?</t>
  </si>
  <si>
    <t>oignon_prix</t>
  </si>
  <si>
    <t>${oignon_disponibilite} != 'nondisponible'</t>
  </si>
  <si>
    <t>select_multiple l_unite_oignon</t>
  </si>
  <si>
    <t>Q396.Comment mesurez-vous l'oignon frais?</t>
  </si>
  <si>
    <t>Q397.Quel est le prix d'1Kg d'oignons frais?</t>
  </si>
  <si>
    <t>selected(${oignon_unite},'kg')</t>
  </si>
  <si>
    <t>Q398.Quel est le prix d'1 Yorouba d'oignons frais?</t>
  </si>
  <si>
    <t>selected(${oignon_unite},'yorouba')</t>
  </si>
  <si>
    <t>Q399.Quel est le prix d'un tas d'oignons frais?</t>
  </si>
  <si>
    <t>selected(${oignon_unite},'tas')</t>
  </si>
  <si>
    <t>oignon_stocks_approvisionnement</t>
  </si>
  <si>
    <t>Q400.Où se trouve votre fournisseur principal pour cet article?</t>
  </si>
  <si>
    <t>Q401.Si "à l'étranger", le fournisseur se trouve dans quel pays?</t>
  </si>
  <si>
    <t>${oignons_localisation_fournisseur} = 'etranger'</t>
  </si>
  <si>
    <t>Q402.Si autre fournisseur étranger, veuillez préciser::</t>
  </si>
  <si>
    <t>selected(${oignons_pays_fournisseur},'autre')</t>
  </si>
  <si>
    <t>Q403.Dans les conditions actuelles, quelle est la durée estimée de votre stock pour cet article?</t>
  </si>
  <si>
    <t>Q404.Si vous deviez placer une commande aujourd'hui, combien de temps mettriez-vous à renouveller votre stock pour cet article?</t>
  </si>
  <si>
    <t>if((${oignon_stock} - ${oignon_reapprovissionnement}) &lt;= 0, '1', '0')</t>
  </si>
  <si>
    <t>alimentaire_tomate</t>
  </si>
  <si>
    <t>Tomate ronde</t>
  </si>
  <si>
    <t>selected(${alimentaire_vendus},'tomate')</t>
  </si>
  <si>
    <t>##TOMATE RONDE##</t>
  </si>
  <si>
    <t>Q405.Aujourd'hui, quelle est la disponiblité des tomates rondes dans le ${i_marche1}?</t>
  </si>
  <si>
    <t>tomate_prix</t>
  </si>
  <si>
    <t>${tomate_disponibilite} != 'nondisponible'</t>
  </si>
  <si>
    <t>select_multiple l_unite_tomate</t>
  </si>
  <si>
    <t>Q406.Comment mesurez-vous les tomates rondes ?</t>
  </si>
  <si>
    <t>Q407.Quel est le prix d'1Kg de tomates rondes?</t>
  </si>
  <si>
    <t>selected(${tomate_unite},'kg')</t>
  </si>
  <si>
    <t>Q408.Quel est le prix d'un tas de tomates rondes?</t>
  </si>
  <si>
    <t>selected(${tomate_unite},'tas')</t>
  </si>
  <si>
    <t>tomate_stocks_approvisionnement</t>
  </si>
  <si>
    <t>Q409.Où se trouve votre fournisseur principal pour cet article?</t>
  </si>
  <si>
    <t>Q410.Si "à l'étranger", le fournisseur se trouve dans quel pays?</t>
  </si>
  <si>
    <t>${tomates_localisation_fournisseur} = 'etranger'</t>
  </si>
  <si>
    <t>Q411.Si autre fournisseur étranger, veuillez préciser::</t>
  </si>
  <si>
    <t>selected(${tomates_pays_fournisseur},'autre')</t>
  </si>
  <si>
    <t>Q412.Dans les conditions actuelles, quelle est la durée estimée de votre stock pour cet article?</t>
  </si>
  <si>
    <t>Q413.Si vous deviez placer une commande aujourd'hui, combien de temps mettriez-vous à renouveller votre stock pour cet article?</t>
  </si>
  <si>
    <t>if((${tomate_stock} - ${tomate_reapprovissionnement}) &lt;= 0, '1', '0')</t>
  </si>
  <si>
    <t>alimentaire_feuille</t>
  </si>
  <si>
    <t xml:space="preserve">Feuilles fraîches (pour sauce) </t>
  </si>
  <si>
    <t>selected(${alimentaire_vendus},'feuille')</t>
  </si>
  <si>
    <t>##FEUILLES FRAICHES (POUR LA SAUCE)##</t>
  </si>
  <si>
    <t>Q414.Aujourd'hui, quelle est la disponiblité des feuilles fraîches (pour la sauce) dans le ${i_marche1}?</t>
  </si>
  <si>
    <t>feuille_prix</t>
  </si>
  <si>
    <t>${feuille_disponibilite} != 'nondisponible'</t>
  </si>
  <si>
    <t>select_multiple l_unite_feuille</t>
  </si>
  <si>
    <t>Q415.Comment mesurez-vous les Feuilles fraîches (pour la sauce) ?</t>
  </si>
  <si>
    <t>Q416.Quel est le prix d'1Kg de Feuilles fraîches (pour la sauce)?</t>
  </si>
  <si>
    <t>selected(${feuille_unite},'kg')</t>
  </si>
  <si>
    <t>Q417.Quel est le prix d'un tas de Feuilles fraîches (pour la sauce)?</t>
  </si>
  <si>
    <t>selected(${feuille_unite},'tas')</t>
  </si>
  <si>
    <t>feuille_stocks_approvisionnement</t>
  </si>
  <si>
    <t>Q418.Où se trouve votre fournisseur principal pour cet article?</t>
  </si>
  <si>
    <t>Q419.Si "à l'étranger", le fournisseur se trouve dans quel pays?</t>
  </si>
  <si>
    <t>${feuilles_localisation_fournisseur} = 'etranger'</t>
  </si>
  <si>
    <t>Q420.Si autre fournisseur étranger, veuillez préciser::</t>
  </si>
  <si>
    <t>selected(${feuilles_pays_fournisseur},'autre')</t>
  </si>
  <si>
    <t>Q421.Dans les conditions actuelles, quelle est la durée estimée de votre stock pour cet article?</t>
  </si>
  <si>
    <t>Q422.Si vous deviez placer une commande aujourd'hui, combien de temps mettriez-vous à renouveller votre stock pour cet article?</t>
  </si>
  <si>
    <t>if((${feuille_stock} - ${feuille_reapprovissionnement}) &lt;= 0, '1', '0')</t>
  </si>
  <si>
    <t>alimentaire_huile</t>
  </si>
  <si>
    <t>Huile d'arachide</t>
  </si>
  <si>
    <t>selected(${alimentaire_vendus},'huile')</t>
  </si>
  <si>
    <t>##HUILE D'ARACHIDE##</t>
  </si>
  <si>
    <t>Q423.Aujourd'hui, quelle est la disponiblité de l'huile d'arachide dans le ${i_marche1}?</t>
  </si>
  <si>
    <t>huile_prix</t>
  </si>
  <si>
    <t>${huile_disponibilite} != 'nondisponible'</t>
  </si>
  <si>
    <t>Q424.Quel est le prix du litre d'huile d'arachide?</t>
  </si>
  <si>
    <t>huile_stocks_approvisionnement</t>
  </si>
  <si>
    <t>Q425.Où se trouve votre fournisseur principal pour cet article?</t>
  </si>
  <si>
    <t>Q426.Si "à l'étranger", le fournisseur se trouve dans quel pays?</t>
  </si>
  <si>
    <t>${huile_localisation_fournisseur} = 'etranger'</t>
  </si>
  <si>
    <t>Q427.Si autre fournisseur étranger, veuillez préciser::</t>
  </si>
  <si>
    <t>Q428.Dans les conditions actuelles, quelle est la durée estimée de votre stock pour cet article?</t>
  </si>
  <si>
    <t>Q429.Si vous deviez placer une commande aujourd'hui, combien de temps mettriez-vous à renouveller votre stock pour cet article?</t>
  </si>
  <si>
    <t>if((${huile_stock} - ${huile_reapprovissionnement}) &lt;= 0, '1', '0')</t>
  </si>
  <si>
    <t>alimentaire_beurre</t>
  </si>
  <si>
    <t>Beurre de karite</t>
  </si>
  <si>
    <t>selected(${alimentaire_vendus},'beurre')</t>
  </si>
  <si>
    <t>##BEURRE DE KARITE##</t>
  </si>
  <si>
    <t>Q430.Aujourd'hui, quelle est la disponiblité du beurre de karité dans le ${i_marche1}?</t>
  </si>
  <si>
    <t>beurre_prix</t>
  </si>
  <si>
    <t>${beurre_disponibilite} != 'nondisponible'</t>
  </si>
  <si>
    <t>select_multiple l_unite_beurre</t>
  </si>
  <si>
    <t>Q431.Comment mesurez-vous le beurre de karité?</t>
  </si>
  <si>
    <t>Q432.Quel est le prix d'1L de beurre de karité?</t>
  </si>
  <si>
    <t>selected(${beurre_unite},'litre')</t>
  </si>
  <si>
    <t>Q433.Quel est le prix d'1Kg de beurre de karité?</t>
  </si>
  <si>
    <t>selected(${beurre_unite},'kg')</t>
  </si>
  <si>
    <t>Q434.Quel est le prix d'une boule de beurre de karité?</t>
  </si>
  <si>
    <t>selected(${beurre_unite},'boule')</t>
  </si>
  <si>
    <t>beurre_stocks_approvisionnement</t>
  </si>
  <si>
    <t>Q435.Où se trouve votre fournisseur principal pour cet article?</t>
  </si>
  <si>
    <t>Q436.Si "à l'étranger", le fournisseur se trouve dans quel pays?</t>
  </si>
  <si>
    <t>${beurre_localisation_fournisseur} = 'etranger'</t>
  </si>
  <si>
    <t>Q437.Si autre fournisseur étranger, veuillez préciser::</t>
  </si>
  <si>
    <t>Q438.Dans les conditions actuelles, quelle est la durée estimée de votre stock pour cet article?</t>
  </si>
  <si>
    <t>Q439.Si vous deviez placer une commande aujourd'hui, combien de temps mettriez-vous à renouveller votre stock pour cet article?</t>
  </si>
  <si>
    <t>if((${beurre_stock} - ${beurre_reapprovissionnement}) &lt;= 0, '1', '0')</t>
  </si>
  <si>
    <t>alimentaire_sucre</t>
  </si>
  <si>
    <t>Sucre blanc</t>
  </si>
  <si>
    <t>selected(${alimentaire_vendus},'sucre')</t>
  </si>
  <si>
    <t>##SUCRE BLANC##</t>
  </si>
  <si>
    <t>Q440.Aujourd'hui, quelle est la disponiblité du sucre blanc dans le ${i_marche1}?</t>
  </si>
  <si>
    <t>sucre_prix</t>
  </si>
  <si>
    <t>${sucre_disponibilite} != 'nondisponible'</t>
  </si>
  <si>
    <t>select_multiple l_unite_sucre</t>
  </si>
  <si>
    <t>Q441.Vendez-vous le sucre en poudre ou en morceaux?</t>
  </si>
  <si>
    <t>Q442.Quel est le prix du Kg de sucre blanc en poudre ?</t>
  </si>
  <si>
    <t>selected(${sucre_unite},'poudre')</t>
  </si>
  <si>
    <t>Q443.Quel est le prix du Kg de sucre blanc en morceaux?</t>
  </si>
  <si>
    <t>selected(${sucre_unite},'morceaux')</t>
  </si>
  <si>
    <t>sucre_stocks_approvisionnement</t>
  </si>
  <si>
    <t>Q444.Où se trouve votre fournisseur principal pour cet article?</t>
  </si>
  <si>
    <t>Q445.Si "à l'étranger", le fournisseur se trouve dans quel pays?</t>
  </si>
  <si>
    <t>${sucre_localisation_fournisseur} = 'etranger'</t>
  </si>
  <si>
    <t>Q446.Si autre fournisseur étranger, veuillez préciser::</t>
  </si>
  <si>
    <t>selected(${sucre_pays_fournisseur},'autre')</t>
  </si>
  <si>
    <t>Q447.Dans les conditions actuelles, quelle est la durée estimée de votre stock pour cet article?</t>
  </si>
  <si>
    <t>Q448.Si vous deviez placer une commande aujourd'hui, combien de temps mettriez-vous à renouveller votre stock pour cet article?</t>
  </si>
  <si>
    <t>if((${sucre_stock} - ${sucre_reapprovissionnement}) &lt;= 0, '1', '0')</t>
  </si>
  <si>
    <t>alimentaire_sel</t>
  </si>
  <si>
    <t>Sel fin en poudre</t>
  </si>
  <si>
    <t>selected(${alimentaire_vendus},'sel')</t>
  </si>
  <si>
    <t>##SEL FIN EN POUDRE##</t>
  </si>
  <si>
    <t>Q449.Aujourd'hui, quelle est la disponiblité du sel fin en poudre dans le ${i_marche1}?</t>
  </si>
  <si>
    <t>sel_prix</t>
  </si>
  <si>
    <t>${sel_disponibilite} != 'nondisponible'</t>
  </si>
  <si>
    <t>Q450.Quel est le prix d'1Kg de sel fin en poudre?</t>
  </si>
  <si>
    <t>sel_stocks_approvisionnement</t>
  </si>
  <si>
    <t>Q451.Où se trouve votre fournisseur principal pour cet article?</t>
  </si>
  <si>
    <t>Q452.Si "à l'étranger", le fournisseur se trouve dans quel pays?</t>
  </si>
  <si>
    <t>${sel_localisation_fournisseur} = 'etranger'</t>
  </si>
  <si>
    <t>Q453.Si autre fournisseur étranger, veuillez préciser::</t>
  </si>
  <si>
    <t>selected(${sel_pays_fournisseur},'autre')</t>
  </si>
  <si>
    <t>Q454.Dans les conditions actuelles, quelle est la durée estimée de votre stock pour cet article?</t>
  </si>
  <si>
    <t>Q455.Si vous deviez placer une commande aujourd'hui, combien de temps mettriez-vous à renouveller votre stock pour cet article?</t>
  </si>
  <si>
    <t>if((${sel_stock} - ${sel_reapprovissionnement}) &lt;= 0, '1', '0')</t>
  </si>
  <si>
    <t>alimentaire_reapprov_previsions</t>
  </si>
  <si>
    <t>Difficultés de réapprovisionnement et perception de l'évolution des prix des articles alimentaires</t>
  </si>
  <si>
    <t>selected(${alimentaire_vendus},'mais') or selected(${alimentaire_vendus},'sorgho_blanc') or selected(${alimentaire_vendus},'sorgho_rouge') or selected(${alimentaire_vendus},'mil') or selected(${alimentaire_vendus},'riz_local') or selected(${alimentaire_vendus},'riz_importe') or selected(${alimentaire_vendus},'fonio') or selected(${alimentaire_vendus},'manioc') or selected(${alimentaire_vendus},'igname') or selected(${alimentaire_vendus},'patate') or selected(${alimentaire_vendus},'pomme_de_terre') or selected(${alimentaire_vendus},'viande_beuf') or selected(${alimentaire_vendus},'viande_mouton') or selected(${alimentaire_vendus},'poisson') or selected(${alimentaire_vendus},'lait_en_poudre') or selected(${alimentaire_vendus},'lait_frais') or selected(${alimentaire_vendus},'niebe') or selected(${alimentaire_vendus},'arachide_coque') or selected(${alimentaire_vendus},'arachide_graine') or selected(${alimentaire_vendus},'voandzou') or selected(${alimentaire_vendus},'oignon') or selected(${alimentaire_vendus},'tomate') or selected(${alimentaire_vendus},'feuille') or selected(${alimentaire_vendus},'huile') or selected(${alimentaire_vendus},'beurre') or selected(${alimentaire_vendus},'sucre') or selected(${alimentaire_vendus},'sel')</t>
  </si>
  <si>
    <t>alimentaire_reapprov</t>
  </si>
  <si>
    <t>Difficultés de réapprovisionnement pour les articles alimentaires</t>
  </si>
  <si>
    <t>##&lt;span style="color:blue"&gt;&lt;b&gt;Difficultés de réapprovisionnement pour les articles alimentaires&lt;/b&gt;&lt;/span&gt;##</t>
  </si>
  <si>
    <t>Q456.Rencontrez-vous des difficultés pour vous réapprovisionner en articles alimentaires?</t>
  </si>
  <si>
    <t>${alimentaire_difficultes_reapprov_ouinon}='non' and (${mais_disponibilite}='nondisponible' or ${sorgho_blanc_disponibilite}='nondisponible' or ${sorgho_rouge_disponibilite}='nondisponible' or ${mil_disponibilite}='nondisponible' or ${riz_local_disponibilite}='nondisponible' or ${riz_importe_disponibilite}='nondisponible' or ${fonio_disponibilite}='nondisponible' or ${manioc_disponibilite}='nondisponible' or ${igname_disponibilite}='nondisponible' or ${patate_disponibilite}='nondisponible' or ${pomme_de_terre_disponibilite}='nondisponible' or ${viande_beuf_disponibilite}='nondisponible' or ${viande_mouton_disponibilite}='nondisponible' or ${poisson_disponibilite}='nondisponible' or ${lait_en_poudre_disponibilite}='nondisponible' or ${lait_frais_disponibilite}='nondisponible' or ${haricot_disponibilite}='nondisponible' or ${arachide_coque_disponibilite}='nondisponible' or ${arachide_graine_disponibilite}='nondisponible' or ${voandzou_disponibilite}='nondisponible' or ${oignon_disponibilite}='nondisponible' or ${tomate_disponibilite}='nondisponible' or ${feuille_disponibilite}='nondisponible' or ${huile_disponibilite}='nondisponible' or ${beurre_disponibilite}='nondisponible' or ${sucre_disponibilite}='nondisponible' or ${sel_disponibilite}='nondisponible')</t>
  </si>
  <si>
    <t>Q457.Pour quels articles rencontrez-vous des difficultés pour vous réapprovisionner?</t>
  </si>
  <si>
    <t>${alimentaire_difficultes_reapprov_ouinon} = 'oui'</t>
  </si>
  <si>
    <t>(selected(${alimentaire_vendus},name))</t>
  </si>
  <si>
    <t>selected(${alimentaire_difficultes_reapprov_ouinon},'oui') and ((selected(${mais_disponibilite},'nondisponible') and not(selected(${alimentaire_difficultes_reapprov_articles},'mais'))) or (selected(${sorgho_blanc_disponibilite},'nondisponible') and not(selected(${alimentaire_difficultes_reapprov_articles},'sorgho_blanc'))) or (selected(${sorgho_rouge_disponibilite},'nondisponible') and not(selected(${alimentaire_difficultes_reapprov_articles},'sorgho_rouge'))) or (selected(${mil_disponibilite},'nondisponible') and not(selected(${alimentaire_difficultes_reapprov_articles},'mil'))) or (selected(${riz_local_disponibilite},'nondisponible') and not(selected(${alimentaire_difficultes_reapprov_articles},'riz_local'))) or (selected(${riz_importe_disponibilite},'nondisponible') and not(selected(${alimentaire_difficultes_reapprov_articles},'riz_importe'))) or (selected(${fonio_disponibilite},'nondisponible') and not(selected(${alimentaire_difficultes_reapprov_articles},'fonio'))) or (selected(${manioc_disponibilite},'nondisponible') and not(selected(${alimentaire_difficultes_reapprov_articles},'manioc'))) or (selected(${igname_disponibilite},'nondisponible') and not(selected(${alimentaire_difficultes_reapprov_articles},'igname'))) or (selected(${patate_disponibilite},'nondisponible') and not(selected(${alimentaire_difficultes_reapprov_articles},'patate'))) or (selected(${pomme_de_terre_disponibilite},'nondisponible') and not(selected(${alimentaire_difficultes_reapprov_articles},'pomme_de_terre'))) or (selected(${viande_beuf_disponibilite},'nondisponible') and not(selected(${alimentaire_difficultes_reapprov_articles},'viande_beuf'))) or (selected(${viande_mouton_disponibilite},'nondisponible') and not(selected(${alimentaire_difficultes_reapprov_articles},'viande_mouton'))) or (selected(${poisson_disponibilite},'nondisponible') and not(selected(${alimentaire_difficultes_reapprov_articles},'poisson'))) or (selected(${lait_en_poudre_disponibilite},'nondisponible') and not(selected(${alimentaire_difficultes_reapprov_articles},'lait_en_poudre'))) or (selected(${lait_frais_disponibilite},'nondisponible') and not(selected(${alimentaire_difficultes_reapprov_articles},'lait_frais'))) or (selected(${haricot_disponibilite},'nondisponible') and not(selected(${alimentaire_difficultes_reapprov_articles},'niebe'))) or (selected(${arachide_coque_disponibilite},'nondisponible') and not(selected(${alimentaire_difficultes_reapprov_articles},'arachide_coque'))) or (selected(${arachide_graine_disponibilite},'nondisponible') and not(selected(${alimentaire_difficultes_reapprov_articles},'arachide_graine'))) or (selected(${voandzou_disponibilite},'nondisponible') and not(selected(${alimentaire_difficultes_reapprov_articles},'voandzou'))) or (selected(${oignon_disponibilite},'nondisponible') and not(selected(${alimentaire_difficultes_reapprov_articles},'oignon'))) or (selected(${tomate_disponibilite},'nondisponible') and not(selected(${alimentaire_difficultes_reapprov_articles},'tomate'))) or (selected(${feuille_disponibilite},'nondisponible') and not(selected(${alimentaire_difficultes_reapprov_articles},'feuille'))) or (selected(${huile_disponibilite},'nondisponible') and not(selected(${alimentaire_difficultes_reapprov_articles},'huile'))) or (selected(${beurre_disponibilite},'nondisponible') and not(selected(${alimentaire_difficultes_reapprov_articles},'beurre'))) or (selected(${sucre_disponibilite},'nondisponible') and not(selected(${alimentaire_difficultes_reapprov_articles},'sucre'))) or (selected(${sel_disponibilite},'nondisponible') and not(selected(${alimentaire_difficultes_reapprov_articles},'sel'))))</t>
  </si>
  <si>
    <t>Q458.Quelles difficultés pour vous réapprovisionner rencontrez-vous pour ces articles ?</t>
  </si>
  <si>
    <t>Q459.Si autre (s) difficulté (s) pour vous réapprovisionner, veuillez préciser:</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</si>
  <si>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</si>
  <si>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</si>
  <si>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</si>
  <si>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</si>
  <si>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Q460.Les prix alimentaires ont-ils changé par rapport au mois dernier?</t>
  </si>
  <si>
    <t xml:space="preserve">select_multiple l_meb_alim </t>
  </si>
  <si>
    <t>Q461.Si "oui, les prix ont augmenté", pour quels articles les prix ont-ils augmenté ?</t>
  </si>
  <si>
    <t>selected(${variations_alimentaire_prix},'prix_hausse')</t>
  </si>
  <si>
    <t>Q462.Si "oui, les prix ont augmenté", pourquoi les prix ont-ils augmenté?</t>
  </si>
  <si>
    <t>Q463.Autre (préciser):</t>
  </si>
  <si>
    <t>selected(${variations_alimentaire_hausse_raisons},'autre')</t>
  </si>
  <si>
    <t>Q464.Si "oui, les prix ont baissé", pour quels articles les prix ont-ils baissé ?</t>
  </si>
  <si>
    <t>selected(${variations_alimentaire_prix},'prix_baisse')</t>
  </si>
  <si>
    <t>(selected(${alimentaire_vendus},name)) and not(selected(${variations_alimentaire_hausse_articles},name))</t>
  </si>
  <si>
    <t>Q465.Si "oui, les prix ont baissé", pourquoi les prix ont-ils baissé?</t>
  </si>
  <si>
    <t>Q466.Autre (préciser):</t>
  </si>
  <si>
    <t>selected(${variations_alimentaire_baisse_raisons},'autre')</t>
  </si>
  <si>
    <t>fonctionnalite_accessibilite</t>
  </si>
  <si>
    <t>C. Fonctionnalité et accessibilité</t>
  </si>
  <si>
    <t>##&lt;span style="color:blue"&gt;&lt;b&gt; C. FONCTIONALITE ET ACCESSIBILITE DU ${i_marche1} &lt;/b&gt;&lt;/span&gt;##</t>
  </si>
  <si>
    <t>select_multiple l_modalites</t>
  </si>
  <si>
    <t>Q467.Actuellement, quels moyens de paiement acceptez-vous?</t>
  </si>
  <si>
    <t>Q468.Si autre (s) moyen (s) de paiement, veuillez préciser:</t>
  </si>
  <si>
    <t>selected(${modalites_acceptees}, 'autre')</t>
  </si>
  <si>
    <t>select_one l_frequentation_marche</t>
  </si>
  <si>
    <t>Q469.Avez-vous observé une évolution du nombre de clients dans le ${i_marche1} au cours du dernier mois?</t>
  </si>
  <si>
    <t>Q470.Pendant le dernier mois, avez-vous vu ou entendu parler d'incidents liés à la sécurité survenus sur le ${i_marche1}?</t>
  </si>
  <si>
    <t>select_multiple l_type_incidents</t>
  </si>
  <si>
    <t xml:space="preserve">Q471.Si "oui" à la question précédente, quels types d'incidents avez-vous vu ou entendu parler de? </t>
  </si>
  <si>
    <t>${incidents_ouinon}='oui'</t>
  </si>
  <si>
    <t>Q472.Si autre (s) incident (s), veuillez préciser:</t>
  </si>
  <si>
    <t>selected(${incidents_types}, 'autre')</t>
  </si>
  <si>
    <t>select_multiple l_groupes_vulnerables</t>
  </si>
  <si>
    <t>Q473.Au cours du dernier mois, est-ce que des clients appartenant aux groupes suivants ont eu des difficultés à venir jusqu'au ${i_marche1}?</t>
  </si>
  <si>
    <t>not(selected(.,"nsp") and count-selected(.)&gt;1) and not(selected(.,"personne") and count-selected(.)&gt;1)</t>
  </si>
  <si>
    <t>Vous ne pouvez pas sélectionner "Ne sait pas/préfère ne pas répondre" ou "Personne n'a eu de difficultés" avec une autre réponse.</t>
  </si>
  <si>
    <t xml:space="preserve">Q474.Si autre (s) groupe (s), veuillez préciser: </t>
  </si>
  <si>
    <t>selected(${accessibilite_vulnerables}, 'autre')</t>
  </si>
  <si>
    <t>Q475.Si vous avez des commentaires à faire, veuillez nous les fournir</t>
  </si>
  <si>
    <t>S'il n'y a pas de commentaire, veuillez laisser la réponse vide et passer.</t>
  </si>
  <si>
    <t xml:space="preserve">L'entretien est à présent terminé. Nous vous remercions du temps que vous nous avez accordé. </t>
  </si>
  <si>
    <t>Nous vous remercions du temps que vous nous avez accordé mais nous ne pourrons pas faire l'entretien avec vous.</t>
  </si>
  <si>
    <t>${consensus_note}!='oui'</t>
  </si>
  <si>
    <t>list_name</t>
  </si>
  <si>
    <t>info_admin1</t>
  </si>
  <si>
    <t>info_admin2</t>
  </si>
  <si>
    <t>info_admin3</t>
  </si>
  <si>
    <t>l_admin1</t>
  </si>
  <si>
    <t>Boucle du Mouhoun</t>
  </si>
  <si>
    <t>Centre-Nord</t>
  </si>
  <si>
    <t>Est</t>
  </si>
  <si>
    <t>Nord</t>
  </si>
  <si>
    <t>l_admin2</t>
  </si>
  <si>
    <t>Mouhoun</t>
  </si>
  <si>
    <t>sourou</t>
  </si>
  <si>
    <t>Sourou</t>
  </si>
  <si>
    <t>Sanmatenga</t>
  </si>
  <si>
    <t>Gourma</t>
  </si>
  <si>
    <t>Yatenga</t>
  </si>
  <si>
    <t>l_admin3</t>
  </si>
  <si>
    <t>tougan</t>
  </si>
  <si>
    <t>Tougan</t>
  </si>
  <si>
    <t>kaya</t>
  </si>
  <si>
    <t>Kaya</t>
  </si>
  <si>
    <t>Fada-Ngourma</t>
  </si>
  <si>
    <t>l_marche</t>
  </si>
  <si>
    <t>marche_kaya</t>
  </si>
  <si>
    <t>Marché de Kaya</t>
  </si>
  <si>
    <t>marche_tougan</t>
  </si>
  <si>
    <t>Marché de Tougan</t>
  </si>
  <si>
    <t>l_organisation</t>
  </si>
  <si>
    <t>reach</t>
  </si>
  <si>
    <t>REACH</t>
  </si>
  <si>
    <t>l_oui_non</t>
  </si>
  <si>
    <t>Oui</t>
  </si>
  <si>
    <t>l_oui_non_nsp_pnpr</t>
  </si>
  <si>
    <t>Ne sait pas/Préfère ne pas répondre</t>
  </si>
  <si>
    <t>l_age</t>
  </si>
  <si>
    <t>18_40ans</t>
  </si>
  <si>
    <t>Age 18 ans -40 ans</t>
  </si>
  <si>
    <t>41_59ans</t>
  </si>
  <si>
    <t>Age 41 ans -59 ans</t>
  </si>
  <si>
    <t>plus_60ans</t>
  </si>
  <si>
    <t>Age 60 ans ou plus</t>
  </si>
  <si>
    <t>l_type_marche</t>
  </si>
  <si>
    <t>Marché central (principal) de la localité</t>
  </si>
  <si>
    <t>Marché secondaire</t>
  </si>
  <si>
    <t>h_meb</t>
  </si>
  <si>
    <t xml:space="preserve">Boules de savon </t>
  </si>
  <si>
    <t>Aucun</t>
  </si>
  <si>
    <t>a_1_meb</t>
  </si>
  <si>
    <t>a_2_meb</t>
  </si>
  <si>
    <t>marmite7</t>
  </si>
  <si>
    <t>marmite5</t>
  </si>
  <si>
    <t>gobelet_plastique</t>
  </si>
  <si>
    <t>gobelet_acier</t>
  </si>
  <si>
    <t>bassine</t>
  </si>
  <si>
    <t>natte</t>
  </si>
  <si>
    <t>couverture</t>
  </si>
  <si>
    <t>l_genre</t>
  </si>
  <si>
    <t>homme</t>
  </si>
  <si>
    <t>Homme</t>
  </si>
  <si>
    <t>femme</t>
  </si>
  <si>
    <t>Femme</t>
  </si>
  <si>
    <t>l_taille_magasin</t>
  </si>
  <si>
    <t>Moins de 30</t>
  </si>
  <si>
    <t>Entre 30 et 100</t>
  </si>
  <si>
    <t>Plus de 100</t>
  </si>
  <si>
    <t>l_disponibilite</t>
  </si>
  <si>
    <t>Largement disponible</t>
  </si>
  <si>
    <t>Disponible mais moins qu'habituellement (moins de commerçant que d'habitude vendent l'article, ou en plus petites quantités)</t>
  </si>
  <si>
    <t>Indisponible</t>
  </si>
  <si>
    <t>l_unite_savon</t>
  </si>
  <si>
    <t>boule400g</t>
  </si>
  <si>
    <t>Boule de 400 grammes</t>
  </si>
  <si>
    <t>Boule de 250 grammes</t>
  </si>
  <si>
    <t>l_unite_bidon</t>
  </si>
  <si>
    <t>Bidon de 20L de couleur blanche</t>
  </si>
  <si>
    <t>25l</t>
  </si>
  <si>
    <t>Bidon de 25L de couleur blanche</t>
  </si>
  <si>
    <t>l_unite_charbon</t>
  </si>
  <si>
    <t>Sac de 100kg</t>
  </si>
  <si>
    <t>Sachet</t>
  </si>
  <si>
    <t>l_unite_gaz</t>
  </si>
  <si>
    <t>3kg</t>
  </si>
  <si>
    <t>Bouteille de 3Kg</t>
  </si>
  <si>
    <t>Bouteille de 6Kg</t>
  </si>
  <si>
    <t>12kg</t>
  </si>
  <si>
    <t>Bouteille de 12Kg</t>
  </si>
  <si>
    <t>l_type_combustible</t>
  </si>
  <si>
    <t>bois</t>
  </si>
  <si>
    <t>Bois de chauffe</t>
  </si>
  <si>
    <t>charbon</t>
  </si>
  <si>
    <t>Charbon de bois</t>
  </si>
  <si>
    <t>gaz</t>
  </si>
  <si>
    <t>Gaz</t>
  </si>
  <si>
    <t>Autre (préciser)</t>
  </si>
  <si>
    <t>l_volume_gobelet_acier</t>
  </si>
  <si>
    <t>0_25l</t>
  </si>
  <si>
    <t>Gobelet en acier de 0,25L</t>
  </si>
  <si>
    <t>0_5l</t>
  </si>
  <si>
    <t>Gobelet en acier de 0,5L</t>
  </si>
  <si>
    <t>Gobelet en acier de 1L</t>
  </si>
  <si>
    <t>l_loc_fournisseur</t>
  </si>
  <si>
    <t>Dans la même localité</t>
  </si>
  <si>
    <t>Dans la même commune</t>
  </si>
  <si>
    <t>Dans la même province</t>
  </si>
  <si>
    <t>Dans la même région</t>
  </si>
  <si>
    <t>Dans le même pays</t>
  </si>
  <si>
    <t>A l'étranger</t>
  </si>
  <si>
    <t>l_pays_fournisseur</t>
  </si>
  <si>
    <t>benin</t>
  </si>
  <si>
    <t>Bénin</t>
  </si>
  <si>
    <t>Côte D'Ivoire</t>
  </si>
  <si>
    <t>Chine</t>
  </si>
  <si>
    <t>dubai</t>
  </si>
  <si>
    <t>Dubaï</t>
  </si>
  <si>
    <t>Ghana</t>
  </si>
  <si>
    <t>mali</t>
  </si>
  <si>
    <t>Mali</t>
  </si>
  <si>
    <t>maroc</t>
  </si>
  <si>
    <t>Maroc</t>
  </si>
  <si>
    <t>nigeria</t>
  </si>
  <si>
    <t>niger</t>
  </si>
  <si>
    <t>Niger</t>
  </si>
  <si>
    <t>Togo</t>
  </si>
  <si>
    <t>l_difficultes_approvisionnement</t>
  </si>
  <si>
    <t>securite</t>
  </si>
  <si>
    <t>Il y a trop d'insécurité sur les routes et dans les environs du marché</t>
  </si>
  <si>
    <t>vols</t>
  </si>
  <si>
    <t>Les produits sont volés lors de leur approvisionnement</t>
  </si>
  <si>
    <t>Les produits se dégradent ou sont perdus pendant l'approvisionnement</t>
  </si>
  <si>
    <t>route_etat</t>
  </si>
  <si>
    <t>Les routes sont en mauvais état</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</si>
  <si>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</si>
  <si>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</si>
  <si>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</si>
  <si>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</si>
  <si>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</si>
  <si>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</si>
  <si>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</si>
  <si>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l_variations_prix</t>
  </si>
  <si>
    <t>Non, les prix sont restés les mêmes</t>
  </si>
  <si>
    <t>Oui, les prix ont augmenté</t>
  </si>
  <si>
    <t>Oui, les prix ont baissé</t>
  </si>
  <si>
    <t>l_hausse_prix_raisons</t>
  </si>
  <si>
    <t>Les coûts de transports ont augmenté dus à une hausse du prix du pétrole</t>
  </si>
  <si>
    <t>hausse_demande_distribution</t>
  </si>
  <si>
    <t>Les distributions humanitaires ont diminué</t>
  </si>
  <si>
    <t>hausse_change</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</si>
  <si>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</si>
  <si>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</si>
  <si>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</si>
  <si>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</si>
  <si>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</si>
  <si>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</si>
  <si>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</si>
  <si>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</si>
  <si>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</si>
  <si>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</si>
  <si>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</si>
  <si>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</si>
  <si>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</si>
  <si>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</si>
  <si>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</si>
  <si>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</si>
  <si>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l_baisse_prix_raisons</t>
  </si>
  <si>
    <t>baisse_couts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</si>
  <si>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</si>
  <si>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</si>
  <si>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</si>
  <si>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</si>
  <si>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</si>
  <si>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</si>
  <si>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</si>
  <si>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</si>
  <si>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</si>
  <si>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</si>
  <si>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</si>
  <si>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</si>
  <si>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</si>
  <si>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</si>
  <si>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</si>
  <si>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</si>
  <si>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</si>
  <si>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</si>
  <si>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l_modalites</t>
  </si>
  <si>
    <t>En espèce</t>
  </si>
  <si>
    <t>credit</t>
  </si>
  <si>
    <t>Crédit</t>
  </si>
  <si>
    <t>coupons</t>
  </si>
  <si>
    <t>Coupons</t>
  </si>
  <si>
    <t>paiementmob</t>
  </si>
  <si>
    <t>Paiement par mobile</t>
  </si>
  <si>
    <t>troc</t>
  </si>
  <si>
    <t>Troc</t>
  </si>
  <si>
    <t>Autre(préciser)</t>
  </si>
  <si>
    <t>l_frequentation_marche</t>
  </si>
  <si>
    <t>Non, le nombre de clients est resté le même</t>
  </si>
  <si>
    <t>Oui, le nombre de clients a augmenté</t>
  </si>
  <si>
    <t>Oui, le nombre de clients a baissé</t>
  </si>
  <si>
    <t>l_type_incidents</t>
  </si>
  <si>
    <t>agression_commercant</t>
  </si>
  <si>
    <t>Agression physique sur les commerçants</t>
  </si>
  <si>
    <t>Agression physique sur les clients</t>
  </si>
  <si>
    <t>vols_biens</t>
  </si>
  <si>
    <t>Vols de biens</t>
  </si>
  <si>
    <t>vols_argent</t>
  </si>
  <si>
    <t>Vols d'argent</t>
  </si>
  <si>
    <t>infrastructure</t>
  </si>
  <si>
    <t>Incidents liés à l'infrastructure du marché (bâtiments usés ou dangereux, etc…)</t>
  </si>
  <si>
    <t>Insécurité dans les environs du marché</t>
  </si>
  <si>
    <t>l_groupes_vulnerables</t>
  </si>
  <si>
    <t>Hommes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</si>
  <si>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</si>
  <si>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</si>
  <si>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</si>
  <si>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</si>
  <si>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</si>
  <si>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</si>
  <si>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</si>
  <si>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</si>
  <si>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</si>
  <si>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 n'a eu de difficultés</t>
  </si>
  <si>
    <t>l_meb_alim</t>
  </si>
  <si>
    <t>mais</t>
  </si>
  <si>
    <t>sorgho_rouge</t>
  </si>
  <si>
    <t>sorgho_blanc</t>
  </si>
  <si>
    <t>mil</t>
  </si>
  <si>
    <t>riz_local</t>
  </si>
  <si>
    <t xml:space="preserve">Riz importé </t>
  </si>
  <si>
    <t>fonio</t>
  </si>
  <si>
    <t xml:space="preserve">Fonio </t>
  </si>
  <si>
    <t>igname</t>
  </si>
  <si>
    <t>patate</t>
  </si>
  <si>
    <t>viande_beuf</t>
  </si>
  <si>
    <t xml:space="preserve">Viande de boeuf </t>
  </si>
  <si>
    <t xml:space="preserve">viande_mouton </t>
  </si>
  <si>
    <t>niebe</t>
  </si>
  <si>
    <t>arachide_coque</t>
  </si>
  <si>
    <t>arachide_graine</t>
  </si>
  <si>
    <t>voandzou</t>
  </si>
  <si>
    <t>oignon</t>
  </si>
  <si>
    <t>tomate</t>
  </si>
  <si>
    <t>feuille</t>
  </si>
  <si>
    <t>beurre</t>
  </si>
  <si>
    <t>l_unite_mais</t>
  </si>
  <si>
    <t>Kilogramme</t>
  </si>
  <si>
    <t>yorouba</t>
  </si>
  <si>
    <t>Yorouba</t>
  </si>
  <si>
    <t xml:space="preserve">tine </t>
  </si>
  <si>
    <t xml:space="preserve">Tine </t>
  </si>
  <si>
    <t>l_unite_sorgho</t>
  </si>
  <si>
    <t>l_unite_mil</t>
  </si>
  <si>
    <t>l_unite_riz</t>
  </si>
  <si>
    <t>l_unite_fonio</t>
  </si>
  <si>
    <t>l_unite_haricot</t>
  </si>
  <si>
    <t>l_unite_arachide</t>
  </si>
  <si>
    <t>l_unite_voandzou</t>
  </si>
  <si>
    <t>l_unite_oignon</t>
  </si>
  <si>
    <t>En tas</t>
  </si>
  <si>
    <t>l_unite_tomate</t>
  </si>
  <si>
    <t>l_unite_feuille</t>
  </si>
  <si>
    <t>l_unite_beurre</t>
  </si>
  <si>
    <t>litre</t>
  </si>
  <si>
    <t>Litre</t>
  </si>
  <si>
    <t>boule</t>
  </si>
  <si>
    <t xml:space="preserve">Boule </t>
  </si>
  <si>
    <t>l_unite_sucre</t>
  </si>
  <si>
    <t>poudre</t>
  </si>
  <si>
    <t>En poudre</t>
  </si>
  <si>
    <t>morceaux</t>
  </si>
  <si>
    <t>En morceaux</t>
  </si>
  <si>
    <t>Incidents au marché au cours du dernier mois (proportion d'IC agregée par marché)</t>
  </si>
  <si>
    <t>paiementmob espece</t>
  </si>
  <si>
    <t>bidon seau</t>
  </si>
  <si>
    <t>0_25l 1l 0_5l</t>
  </si>
  <si>
    <t>12kg 6kg</t>
  </si>
  <si>
    <t xml:space="preserve">Biens eau hygiène et assainissement vendus habituellement  </t>
  </si>
  <si>
    <t xml:space="preserve">Biens Abris vendus habituellement </t>
  </si>
  <si>
    <t xml:space="preserve">Biens AME vendus habituellement </t>
  </si>
  <si>
    <t>Biens alimentaires (BA) vendus habituellement à Boussouma</t>
  </si>
  <si>
    <t>Médiane_Décembre 2022</t>
  </si>
  <si>
    <t>Médiane_Janvier 2023</t>
  </si>
  <si>
    <t>Médiane_Février 2023</t>
  </si>
  <si>
    <t>Nigéria,</t>
  </si>
  <si>
    <t>vQ7CQkVJ9EHaLruo62cLYb</t>
  </si>
  <si>
    <t>couverture moustiquaire</t>
  </si>
  <si>
    <t>savon400gr seau</t>
  </si>
  <si>
    <t>bache corde</t>
  </si>
  <si>
    <t>espece credit paiementmob</t>
  </si>
  <si>
    <t>corde bache tenaille pelle</t>
  </si>
  <si>
    <t>securite cout_transport</t>
  </si>
  <si>
    <t>securite rarete_transport cout_transport</t>
  </si>
  <si>
    <t>hausse_couts baisse_offre_securite</t>
  </si>
  <si>
    <t>marmite7 marmite5 gobelet_plastique assiette gobelet_acier bassine natte</t>
  </si>
  <si>
    <t>securite cout_transport rarete_transport</t>
  </si>
  <si>
    <t>rarete_transport cout_transport</t>
  </si>
  <si>
    <t>securite rarete_transport</t>
  </si>
  <si>
    <t>Hausse_prix_fournisseurs baisse_offre_securite</t>
  </si>
  <si>
    <t>combustible_charbon combustible_gaz</t>
  </si>
  <si>
    <t>Moins moustiquaire</t>
  </si>
  <si>
    <t>MC</t>
  </si>
  <si>
    <t xml:space="preserve">NB1: la mention ''MC'' montre un manque de donnée sur le prix du bien concerné </t>
  </si>
  <si>
    <t>Médiane_Mars</t>
  </si>
  <si>
    <t xml:space="preserve">Proportion de la variation entre février et mars  </t>
  </si>
  <si>
    <r>
      <t xml:space="preserve">Les données de l’ICSM sont collectées avec un outil de collecte conçu par REACH. La collecte sur les marchés est mise en oeuvre sur la base du volontariat par les partenaires de l’Initiative.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des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au Burkina Faso. La priorisation des produits à suivre est établie sur une base consensuelle avec l'ensemble des partenaires en se basant sur la pertinence des articles dans la vie quotidienne des ménages Burkinabè.
Afin de garantir une plus grande fiabilité des données, un minimum de quatre prix est collecté par marché pour chaque article, le prix présenté dans l'analyse des données étant le prix médian au niveau du marché.
</t>
    </r>
    <r>
      <rPr>
        <b/>
        <sz val="10"/>
        <color theme="1"/>
        <rFont val="Leelawadee"/>
        <family val="2"/>
      </rPr>
      <t xml:space="preserve">NB: </t>
    </r>
    <r>
      <rPr>
        <sz val="10"/>
        <color theme="1"/>
        <rFont val="Leelawadee"/>
        <family val="2"/>
      </rPr>
      <t>Les prix des biens alimentaires (céreales et légumineuses) sont généralement collectés à l'aide de l'unité loclae de mesure ''YOROUBA'' ainsi les prix en kg sont obtenus après conversion à l'aide des équivalences établies par l'INERA ( Institut de l'Environnement et de Recherches Agricoles) du Burkina Faso.</t>
    </r>
  </si>
  <si>
    <t>Gaoua</t>
  </si>
  <si>
    <t>85b12e14-e223-47a3-bda0-a2852a6b5cb5</t>
  </si>
  <si>
    <t>Merci</t>
  </si>
  <si>
    <t>vQLNc9EtR3jP2L4P9dUpL8</t>
  </si>
  <si>
    <t>868ad697-8695-4dc5-91af-39adbab26412</t>
  </si>
  <si>
    <t>degradation_perte prix_fournisseurs</t>
  </si>
  <si>
    <t>a04926d7-f8a2-4837-b77e-cb14a7e3e4fb</t>
  </si>
  <si>
    <t>b1dae631-67db-4507-b3b2-185ed464f747</t>
  </si>
  <si>
    <t>combustible_bois combustible_charbon combustible_gaz</t>
  </si>
  <si>
    <t>b3b87227-ba56-45ea-aa1d-b46d610cd155</t>
  </si>
  <si>
    <t>hausse_change hausse_demande_clients Hausse_prix_fournisseurs baisse_offre_rupturestocks</t>
  </si>
  <si>
    <t>f1b87ee2-3697-45bb-8b9f-259114701eb9</t>
  </si>
  <si>
    <t>40831a6b-6652-466a-8ee1-c3593bc0a50d</t>
  </si>
  <si>
    <t>fe2e0150-0aeb-4ddb-b698-d8affffe852c</t>
  </si>
  <si>
    <t>ce4e4216-7805-4220-81fa-1bbe02076965</t>
  </si>
  <si>
    <t>bf880514-5890-400a-b2af-f849a49021a4</t>
  </si>
  <si>
    <t>8d622893-18e0-45f3-8c5c-11774bea10d1</t>
  </si>
  <si>
    <t>fb2c3de8-b5c5-4aa1-bf98-f2e60398b4d3</t>
  </si>
  <si>
    <t>c2b46691-c91b-4f97-ad5f-a4ab34a7b476</t>
  </si>
  <si>
    <t>4b6f182c-40a9-4cef-ad6e-922a7b2f645d</t>
  </si>
  <si>
    <t>1f0e5ad7-d15a-40ea-bee0-ce6f67d35475</t>
  </si>
  <si>
    <t>bd0debbb-2258-4c6d-93af-7d5866be6a88</t>
  </si>
  <si>
    <t>134ca6e3-3354-4f4d-a754-a001f6fa3caa</t>
  </si>
  <si>
    <t>c68b9c33-6a32-4f1c-be46-8d2be037e719</t>
  </si>
  <si>
    <t>cbf30365-08ce-412c-8108-cafc1fa90904</t>
  </si>
  <si>
    <t>savon400gr bidon seau</t>
  </si>
  <si>
    <t>savon400gr seau bidon</t>
  </si>
  <si>
    <t>pelle tenaille corde bache</t>
  </si>
  <si>
    <t>natte couverture</t>
  </si>
  <si>
    <t>patate pomme_de_terre</t>
  </si>
  <si>
    <t>0e45bc21-1100-47d0-adcb-61dbba2f7d82</t>
  </si>
  <si>
    <t>b167a8ca-27d6-4db7-9770-1aaf923a1a63</t>
  </si>
  <si>
    <t>tenaille corde pelle</t>
  </si>
  <si>
    <t>19a2cebd-bc50-498f-bb85-e8c6472cf8ca</t>
  </si>
  <si>
    <t>9366aee1-c886-45a9-b01c-fb0fe5018e7d</t>
  </si>
  <si>
    <t>1306cca7-1044-4782-be1c-38dffa18c043</t>
  </si>
  <si>
    <t>521ebd8a-004c-4dc0-a83e-7a766581fc2c</t>
  </si>
  <si>
    <t>d9cbb6e2-8c65-4832-9724-7096b5e1d979</t>
  </si>
  <si>
    <t>2e867d91-7cd4-4d54-8c04-2bf882ab98db</t>
  </si>
  <si>
    <t>Ce sont des seaux qui ne sont trop acheté par nos clients et chez les nos fournisseurs on les gages pas trop.</t>
  </si>
  <si>
    <t>15f5db3d-7dbb-4e38-963e-b59462607c8f</t>
  </si>
  <si>
    <t>14c7424c-297e-4393-bc72-ef245945f8eb</t>
  </si>
  <si>
    <t>bache pelle</t>
  </si>
  <si>
    <t>f7a3695b-fad8-43a0-896e-5d72bf1949f7</t>
  </si>
  <si>
    <t>7d489b1c-0699-43d6-95d7-4ef410cbd09c</t>
  </si>
  <si>
    <t>71cdc6e7-e5c5-4717-8678-af5ce689be1e</t>
  </si>
  <si>
    <t>a9d7c8e1-0df4-47dc-8d08-2335b78d6157</t>
  </si>
  <si>
    <t>3kg 6kg 12kg</t>
  </si>
  <si>
    <t>417eb8b3-4669-438e-94d9-42dc02182741</t>
  </si>
  <si>
    <t>f4852663-1516-40e9-bf12-9f2ce2d6dede</t>
  </si>
  <si>
    <t>hausse_couts hausse_demande_clients Hausse_prix_fournisseurs hausse_change</t>
  </si>
  <si>
    <t>3885b4ca-e5e0-457a-9dd2-1f0d7be7be4e</t>
  </si>
  <si>
    <t>84bd30a0-f086-4925-889f-051d43c5cc6b</t>
  </si>
  <si>
    <t>219f45af-8ea7-4917-ab58-c0ed7931abf0</t>
  </si>
  <si>
    <t>marmite7 marmite5 gobelet_plastique gobelet_acier bassine</t>
  </si>
  <si>
    <t>0556bda1-be33-4228-a2f6-c855334434b6</t>
  </si>
  <si>
    <t>762c2dfc-8141-44a6-a107-ffca4f722f33</t>
  </si>
  <si>
    <t>057d3848-cc6d-46b4-b9c7-c6f6c08a77f9</t>
  </si>
  <si>
    <t>b2b182e8-c0b3-4a4d-bb8d-20ae04a9aad7</t>
  </si>
  <si>
    <t>31930097-4aa9-471e-a202-3e3e8a20c2d3</t>
  </si>
  <si>
    <t>corde tenaille</t>
  </si>
  <si>
    <t>b2adc8f1-7be6-4813-a1dc-525a51a1dabc</t>
  </si>
  <si>
    <t>7fdf15e4-738d-4814-bb57-395d3d32b72f</t>
  </si>
  <si>
    <t>f2ed6b3d-2a41-40b5-ad2a-e58f7700258a</t>
  </si>
  <si>
    <t>e8e1bbf7-d703-47b7-8177-47a611ee4e98</t>
  </si>
  <si>
    <t>ee53f9e4-e9cc-45d1-863e-bd1337f74413</t>
  </si>
  <si>
    <t>marmite5 marmite7</t>
  </si>
  <si>
    <t>6dfce10b-f4e0-47e0-8de3-75c285980816</t>
  </si>
  <si>
    <t>combustible_gaz marmite7 marmite5 assiette gobelet_plastique gobelet_acier natte bassine couverture moustiquaire lampe pagne sac_boro</t>
  </si>
  <si>
    <t>266df627-58f4-4c16-8c81-e42f011f646e</t>
  </si>
  <si>
    <t>gobelet_plastique natte bassine</t>
  </si>
  <si>
    <t>b2048ee2-de54-4f31-88f7-893bd2d5de71</t>
  </si>
  <si>
    <t>combustible_gaz marmite7 marmite5 assiette gobelet_plastique gobelet_acier bassine natte couverture moustiquaire lampe pagne sac_boro</t>
  </si>
  <si>
    <t>espece coupons paiementmob</t>
  </si>
  <si>
    <t>be9927e7-563a-4307-bd04-1f1777ab81bd</t>
  </si>
  <si>
    <t>8d47f1be-799a-44e3-922a-23f90656690b</t>
  </si>
  <si>
    <t>0f449c69-4ba7-4cf1-a91c-a87b42d91b23</t>
  </si>
  <si>
    <t>14d9ea38-9b83-4985-8e82-3025411770d3</t>
  </si>
  <si>
    <t>275d55eb-ee14-4eef-9829-56b28c045a4c</t>
  </si>
  <si>
    <t>couverture pagne</t>
  </si>
  <si>
    <t>pagne couverture</t>
  </si>
  <si>
    <t>d0be878a-9ce6-4972-9ee8-09237387a291</t>
  </si>
  <si>
    <t>28674ccb-530b-45ed-ade5-dc7d4d84f2d1</t>
  </si>
  <si>
    <t>Lachats des bidons se fait sur commande</t>
  </si>
  <si>
    <t>d58f5baa-e89e-434f-b9c0-80a0ab464761</t>
  </si>
  <si>
    <t>00b17dbf-c171-4817-8785-13000efe8af0</t>
  </si>
  <si>
    <t>a5ac4a48-3ecb-4ed4-bcb1-0f6be6b2bb75</t>
  </si>
  <si>
    <t>127cec6d-8db3-4eed-94eb-bf7197a10480</t>
  </si>
  <si>
    <t>gobelet_plastique assiette</t>
  </si>
  <si>
    <t>1571abb1-1370-4443-9145-402bab1e93c2</t>
  </si>
  <si>
    <t>lampe pagne</t>
  </si>
  <si>
    <t>Le nombre de vendeur a augmenté du fait des déplacements</t>
  </si>
  <si>
    <t>af6a5cd5-1c01-41a3-bd1f-a6fce4b6494b</t>
  </si>
  <si>
    <t>mais sorgho_rouge sorgho_blanc mil riz_local niebe arachide_coque arachide_graine voandzou</t>
  </si>
  <si>
    <t>yorouba tine</t>
  </si>
  <si>
    <t>yorouba tine kg</t>
  </si>
  <si>
    <t>970f306a-7830-494f-9e96-31ece47183ba</t>
  </si>
  <si>
    <t>kg yorouba tine</t>
  </si>
  <si>
    <t>cf6eb8bd-ea0f-40b7-ad0d-fe26e62a2104</t>
  </si>
  <si>
    <t>viande_mouton viande_beuf</t>
  </si>
  <si>
    <t>viande_beuf viande_mouton</t>
  </si>
  <si>
    <t>8a9f2d2b-691a-4516-811a-caee6f3e435f</t>
  </si>
  <si>
    <t>c41a632a-6b69-4079-80f4-5aa931b18bee</t>
  </si>
  <si>
    <t>68ca6d5c-1f4f-46b2-a412-64a40793910a</t>
  </si>
  <si>
    <t>03362019-baef-4833-84c2-8ff7bd8cbb9b</t>
  </si>
  <si>
    <t>oignon tomate feuille</t>
  </si>
  <si>
    <t>yorouba tas</t>
  </si>
  <si>
    <t>2c8d8a30-5997-4b31-bf38-8219856be5bb</t>
  </si>
  <si>
    <t>tomate oignon feuille</t>
  </si>
  <si>
    <t>368b374c-9446-44da-9e1c-b83beebef820</t>
  </si>
  <si>
    <t>beurre huile</t>
  </si>
  <si>
    <t>f9cf61f0-91f3-4e58-8b13-31cb89b6acb8</t>
  </si>
  <si>
    <t>2bfa8b69-0ecd-4208-bcbf-780f626c6edf</t>
  </si>
  <si>
    <t>sel sucre riz_importe lait_en_poudre lait_frais</t>
  </si>
  <si>
    <t>kg yorouba</t>
  </si>
  <si>
    <t>sucre sel</t>
  </si>
  <si>
    <t>c0d3462e-0cc1-41a3-97c8-0ba6bc86e2a0</t>
  </si>
  <si>
    <t>riz_importe lait_en_poudre lait_frais sucre sel</t>
  </si>
  <si>
    <t>sel sucre</t>
  </si>
  <si>
    <t>0d387a49-95a7-4e61-a562-13395c0426e8</t>
  </si>
  <si>
    <t>a27e5d11-c750-43ff-8339-a713949c4c46</t>
  </si>
  <si>
    <t>manioc igname pomme_de_terre</t>
  </si>
  <si>
    <t>d50e81d2-5f00-4850-921e-eee54ac65415</t>
  </si>
  <si>
    <t>4f4d22e3-67af-4930-abf5-7e420d4dd115</t>
  </si>
  <si>
    <t>2cbcfd33-e133-45c9-bfed-b2643a5a1977</t>
  </si>
  <si>
    <t>179d8d32-7996-4f4f-9633-f851bdea890c</t>
  </si>
  <si>
    <t>94cee6b0-942b-4b42-a07c-adea5c416bdf</t>
  </si>
  <si>
    <t>f7808b7b-7145-4ab6-810c-4bf701d839fd</t>
  </si>
  <si>
    <t>1b5ff831-85f8-4419-a805-c4974ec0e262</t>
  </si>
  <si>
    <t>huile beurre</t>
  </si>
  <si>
    <t>baisse_offre_rupturestocks baisse_offre_securite</t>
  </si>
  <si>
    <t>eca27934-b04d-4111-a7e7-513adafdac76</t>
  </si>
  <si>
    <t>a1d7f62f-34ae-4c78-9b30-029434f3c624</t>
  </si>
  <si>
    <t>sel sucre lait_frais lait_en_poudre riz_importe</t>
  </si>
  <si>
    <t>e22ae3ef-6027-46e8-bf97-b9fcc1133c7a</t>
  </si>
  <si>
    <t>riz_importe sel sucre lait_en_poudre lait_frais</t>
  </si>
  <si>
    <t>c648430c-cd59-4455-9f55-f49c498b9017</t>
  </si>
  <si>
    <t>a2bb83b7-b6e3-4f48-ad1b-f5df36f3957d</t>
  </si>
  <si>
    <t>57e1334f-6cee-486b-979f-1355bb369f05</t>
  </si>
  <si>
    <t>8fa06c7f-ac3c-4d5c-96a6-5edba2dc7ac7</t>
  </si>
  <si>
    <t>69df8901-5c18-4788-9393-201790ee6d9d</t>
  </si>
  <si>
    <t>marmite7 marmite5 assiette gobelet_plastique gobelet_acier bassine natte couverture moustiquaire lampe pagne sac_boro combustible_gaz</t>
  </si>
  <si>
    <t>paiementmob coupons espece</t>
  </si>
  <si>
    <t>hommes plus60 handicap maladies</t>
  </si>
  <si>
    <t>952e4c78-fd2a-4645-8944-daf61ea318d7</t>
  </si>
  <si>
    <t>handicap maladies</t>
  </si>
  <si>
    <t>Néant</t>
  </si>
  <si>
    <t>73870ae0-a756-43db-a2c3-ad7343e3d9bb</t>
  </si>
  <si>
    <t>marmite7 marmite5 assiette gobelet_plastique gobelet_acier bassine natte couverture moustiquaire sac_boro</t>
  </si>
  <si>
    <t>sac_boro marmite7 marmite5</t>
  </si>
  <si>
    <t>plus60 maladies</t>
  </si>
  <si>
    <t>5d42b23b-d0c0-4d9f-adca-d7c87d4de56f</t>
  </si>
  <si>
    <t>C'est la saison sèche, sinon cet article s'achète plus en saison pluvieuse</t>
  </si>
  <si>
    <t>lampe moustiquaire pagne</t>
  </si>
  <si>
    <t>moustiquaire lampe</t>
  </si>
  <si>
    <t>handicap maladies plus60</t>
  </si>
  <si>
    <t>d9823ecc-c0c2-4814-aaf8-1ff75bc1d203</t>
  </si>
  <si>
    <t>tenaille pelle</t>
  </si>
  <si>
    <t>cff3d4e8-0e70-4a5f-8360-cd8cc87989a4</t>
  </si>
  <si>
    <t>securite route_etat taxes</t>
  </si>
  <si>
    <t>handicap plus60 maladies</t>
  </si>
  <si>
    <t>b620bb9e-f336-4979-bae8-279a6171524b</t>
  </si>
  <si>
    <t>marmite7 marmite5 assiette gobelet_plastique gobelet_acier bassine</t>
  </si>
  <si>
    <t>479581ef-3d0b-4a7a-b3cb-7db32deb7246</t>
  </si>
  <si>
    <t>d6fadd27-514c-4efc-959b-eaa3a5341662</t>
  </si>
  <si>
    <t>marmite7 marmite5 natte gobelet_acier</t>
  </si>
  <si>
    <t>cba2082c-a6be-40d2-b96e-eaba9d477c37</t>
  </si>
  <si>
    <t>e42295f9-42fd-480f-991d-cbc2e2af0d05</t>
  </si>
  <si>
    <t>Nous souhaitons que les prix des taxes diminuent</t>
  </si>
  <si>
    <t>419ce1d4-2d45-4c6c-967f-b51908298b91</t>
  </si>
  <si>
    <t>marmite7 marmite5 assiette gobelet_plastique gobelet_acier bassine natte couverture moustiquaire lampe pagne sac_boro</t>
  </si>
  <si>
    <t>3f502c30-b533-4c36-bbc5-d489f557ca16</t>
  </si>
  <si>
    <t>couverture moustiquaire lampe sac_boro</t>
  </si>
  <si>
    <t>94d49114-0091-43a1-9053-c9990a9ace24</t>
  </si>
  <si>
    <t>729c0412-e5d0-44ac-9fa9-fb462abdca93</t>
  </si>
  <si>
    <t>e9db1c11-56a3-4cfc-9005-9e2d2db92b98</t>
  </si>
  <si>
    <t>Insécurité</t>
  </si>
  <si>
    <t>Pas assez de clients</t>
  </si>
  <si>
    <t>f7a6503e-904e-444f-8fad-771707be2919</t>
  </si>
  <si>
    <t>18e138b6-e8fc-4813-9087-e05c2688cee5</t>
  </si>
  <si>
    <t>bf9e538c-6711-4cde-8623-98b4a341fd83</t>
  </si>
  <si>
    <t>c6d467e2-9b4c-42bd-9979-b5b7a1f91089</t>
  </si>
  <si>
    <t>ce913745-e4ab-4934-a9c1-4a0d548a24d6</t>
  </si>
  <si>
    <t>24086ec6-62a8-436c-9694-708100a6fa57</t>
  </si>
  <si>
    <t>gaoua</t>
  </si>
  <si>
    <t>plan</t>
  </si>
  <si>
    <t>sud_ouest</t>
  </si>
  <si>
    <t>poni</t>
  </si>
  <si>
    <t>marche_gaoua</t>
  </si>
  <si>
    <t>PLAN International Burkina Faso</t>
  </si>
  <si>
    <t>Marché de Gaoua</t>
  </si>
  <si>
    <t>c27e968a-9561-4cf3-a5fa-5c92211aedab</t>
  </si>
  <si>
    <t>b59a4cca-fb1d-48f1-a524-6d7643e599cc</t>
  </si>
  <si>
    <t>Nous aider avec le marché</t>
  </si>
  <si>
    <t>a8a71c22-a05c-4a1e-b857-6c895475f9e1</t>
  </si>
  <si>
    <t>ada62143-5cd1-4011-a9cf-9653dac09ecc</t>
  </si>
  <si>
    <t>4ae724e9-6875-4c58-a230-77a74afc8e7f</t>
  </si>
  <si>
    <t>pelle tenaille bache corde</t>
  </si>
  <si>
    <t>4f7337bb-b6bb-4b2f-8a9d-182bd9d78616</t>
  </si>
  <si>
    <t>bidon seau savon400gr</t>
  </si>
  <si>
    <t>natte couverture lampe sac_boro gobelet_plastique assiette bassine pagne</t>
  </si>
  <si>
    <t>Venir souvent pour des commandes</t>
  </si>
  <si>
    <t>877f9266-1820-481f-99ec-494bd14c0d53</t>
  </si>
  <si>
    <t>0eaea18f-6bf3-4030-92b1-1ebdbd62e337</t>
  </si>
  <si>
    <t>f701acf5-7e0e-4d58-a50b-2e2896cd7a74</t>
  </si>
  <si>
    <t>natte gobelet_plastique bassine couverture</t>
  </si>
  <si>
    <t>2ac265bc-cb04-422a-9b6c-665fb913e4fd</t>
  </si>
  <si>
    <t>0eca672f-c140-4cb5-af9f-8c2026a27a8b</t>
  </si>
  <si>
    <t>Produits sont introuvables</t>
  </si>
  <si>
    <t>11cd4b05-485e-44d1-81a9-e7c62160c386</t>
  </si>
  <si>
    <t>Production faible</t>
  </si>
  <si>
    <t>c1a3272e-7bfa-406e-a25d-815694740392</t>
  </si>
  <si>
    <t>23699591-ed6e-4280-afad-1d439c653a85</t>
  </si>
  <si>
    <t>dbafed7d-6c2b-413a-abcd-9ba99aef81fe</t>
  </si>
  <si>
    <t>assiette gobelet_plastique gobelet_acier</t>
  </si>
  <si>
    <t>971cace9-483c-44ac-899c-4e64720b6adc</t>
  </si>
  <si>
    <t>gobelet_acier gobelet_plastique assiette</t>
  </si>
  <si>
    <t>74fc9f16-ec3c-4024-bbc5-1b0c12ccf06e</t>
  </si>
  <si>
    <t>9fb9c0a2-abe7-438f-bf9d-2ffbcbf7930f</t>
  </si>
  <si>
    <t>0d0f76a7-8f1d-42a7-a41b-c0467529f6c7</t>
  </si>
  <si>
    <t>Matière première souvent indisponible</t>
  </si>
  <si>
    <t>5111e900-469a-4523-8d73-9997c98cb004</t>
  </si>
  <si>
    <t>corde bache</t>
  </si>
  <si>
    <t>104906a3-37d1-4981-838f-30da467f5446</t>
  </si>
  <si>
    <t>1c396baf-2468-47c2-a158-102d5aaef760</t>
  </si>
  <si>
    <t>8cee886f-d9b3-4875-a061-177e510c5f67</t>
  </si>
  <si>
    <t>79b9aec5-ceac-4d3d-9d70-3bcc50aba6c5</t>
  </si>
  <si>
    <t>Difficulté d'écouler donc il ne s'en approvisionne plus</t>
  </si>
  <si>
    <t>9f74afee-70ca-4ceb-bc09-9d225451e66b</t>
  </si>
  <si>
    <t>9c8f6c26-faa0-489c-95a6-5b8b9b69217c</t>
  </si>
  <si>
    <t>0c2903ae-b579-40d2-b7a3-4187019b3071</t>
  </si>
  <si>
    <t>043f6e96-f2c1-421a-8ae9-75388db22909</t>
  </si>
  <si>
    <t>5e116040-c58a-4e3e-90fc-7de6a4dcbfcf</t>
  </si>
  <si>
    <t>0_25l 0_5l</t>
  </si>
  <si>
    <t>78ad4c81-3975-477d-b258-42b1227a5422</t>
  </si>
  <si>
    <t>Souvent il y'a rupture</t>
  </si>
  <si>
    <t>e02e99b2-776e-4d26-83ee-fddf8ebc008e</t>
  </si>
  <si>
    <t>6690ec0a-d104-4084-85a3-9e6cd3e7438b</t>
  </si>
  <si>
    <t>marmite7 marmite5 assiette gobelet_plastique gobelet_acier natte bassine couverture moustiquaire sac_boro pagne</t>
  </si>
  <si>
    <t>abe443e4-cea2-4ade-b310-08ca402d196f</t>
  </si>
  <si>
    <t>Na</t>
  </si>
  <si>
    <t>a5114543-e2a3-486e-8336-a9cf2924dae2</t>
  </si>
  <si>
    <t>bbdbef6e-9c55-416c-80e6-5c1e70029436</t>
  </si>
  <si>
    <t>345aaa3d-211f-42cd-abe4-30ee74825c8e</t>
  </si>
  <si>
    <t>8444043a-587b-4554-9c3c-29ceab138f3a</t>
  </si>
  <si>
    <t>e85d59f9-9c50-4b97-9f7a-45ad36cf997a</t>
  </si>
  <si>
    <t>367fe768-9a44-4969-89a8-a708f7e68072</t>
  </si>
  <si>
    <t>be39c887-e456-4eca-9312-0b3705b7a1ed</t>
  </si>
  <si>
    <t>tenaille corde bache pelle</t>
  </si>
  <si>
    <t>522d493d-61ab-46c3-844d-9fe78bf557ae</t>
  </si>
  <si>
    <t>sac_boro pagne lampe moustiquaire couverture natte</t>
  </si>
  <si>
    <t>natte sac_boro pagne lampe moustiquaire couverture</t>
  </si>
  <si>
    <t>natte couverture moustiquaire lampe pagne sac_boro</t>
  </si>
  <si>
    <t>6b8e6f6c-7963-4d34-b259-e592149dbe02</t>
  </si>
  <si>
    <t>40c9424b-0b23-408f-a19c-ed400612b6ef</t>
  </si>
  <si>
    <t>7fb37546-71be-421f-8a0c-77c68c16950f</t>
  </si>
  <si>
    <t>a77ddb96-e1b0-4bdf-b973-d364403948b0</t>
  </si>
  <si>
    <t>ded26827-323f-4040-b2f3-22c7a1d5c2b3</t>
  </si>
  <si>
    <t>1l 0_5l</t>
  </si>
  <si>
    <t>08097964-f473-4dd5-b68b-b5ae72b8baae</t>
  </si>
  <si>
    <t>marmite7 marmite5 assiette gobelet_plastique bassine gobelet_acier</t>
  </si>
  <si>
    <t>marmite7 bassine gobelet_acier gobelet_plastique assiette marmite5</t>
  </si>
  <si>
    <t>372879b1-1814-438f-a5fe-215dcc82a2ae</t>
  </si>
  <si>
    <t>871d1007-a816-4c51-bfd4-c2de87d3e0ee</t>
  </si>
  <si>
    <t>f9223e73-aade-4e9e-99c9-c36303b5b3e0</t>
  </si>
  <si>
    <t>5708a503-0759-49a6-b92d-db4402dd7a56</t>
  </si>
  <si>
    <t>securite prix_fournisseurs cout_transport</t>
  </si>
  <si>
    <t>d7ffe6df-45f0-4963-a789-6dd908a1db55</t>
  </si>
  <si>
    <t>securite prix_fournisseurs rarete_transport cout_transport</t>
  </si>
  <si>
    <t>cc1117f9-a7c9-42a1-99e6-4ed7c07c2333</t>
  </si>
  <si>
    <t>Collecte de données Avril 2023</t>
  </si>
  <si>
    <r>
      <t xml:space="preserve">Centre Nord </t>
    </r>
    <r>
      <rPr>
        <b/>
        <sz val="10"/>
        <color theme="1"/>
        <rFont val="Leelawadee"/>
        <family val="2"/>
      </rPr>
      <t>:</t>
    </r>
    <r>
      <rPr>
        <sz val="10"/>
        <color theme="1"/>
        <rFont val="Leelawadee"/>
        <family val="2"/>
      </rPr>
      <t xml:space="preserve"> Boussouma
Boucle du mouhoun </t>
    </r>
    <r>
      <rPr>
        <b/>
        <sz val="10"/>
        <color theme="1"/>
        <rFont val="Leelawadee"/>
        <family val="2"/>
      </rPr>
      <t>:</t>
    </r>
    <r>
      <rPr>
        <sz val="10"/>
        <color theme="1"/>
        <rFont val="Leelawadee"/>
        <family val="2"/>
      </rPr>
      <t xml:space="preserve"> Dédougou , Tougan
Est </t>
    </r>
    <r>
      <rPr>
        <b/>
        <sz val="10"/>
        <color theme="1"/>
        <rFont val="Leelawadee"/>
        <family val="2"/>
      </rPr>
      <t xml:space="preserve">: </t>
    </r>
    <r>
      <rPr>
        <sz val="10"/>
        <color theme="1"/>
        <rFont val="Leelawadee"/>
        <family val="2"/>
      </rPr>
      <t>Fada N'Gourma
Nord : Ouahigouya
Sud-Ouest : Gaoua</t>
    </r>
  </si>
  <si>
    <t>Médiane_Avril 2023</t>
  </si>
  <si>
    <t xml:space="preserve">Variation entre mars et mars </t>
  </si>
  <si>
    <t xml:space="preserve">Proportion de la variation entre mars et avril  </t>
  </si>
  <si>
    <t xml:space="preserve">Proportion de la variation entre janvier et avril 2023  </t>
  </si>
  <si>
    <t xml:space="preserve">Variation entre mars et avril  </t>
  </si>
  <si>
    <t xml:space="preserve">Proportion de la variation entre janvier et avril  </t>
  </si>
  <si>
    <t xml:space="preserve">Variation entre mars et avril </t>
  </si>
  <si>
    <t xml:space="preserve">Proportion de la variation entre mars et avril   </t>
  </si>
  <si>
    <t xml:space="preserve">Proportion de la variation entre janvier et avril </t>
  </si>
  <si>
    <t xml:space="preserve">Médiane_Avril </t>
  </si>
  <si>
    <t>Proportion de la variation entre janvier et avril</t>
  </si>
  <si>
    <t>Médiane_Avril</t>
  </si>
  <si>
    <t>N/A</t>
  </si>
  <si>
    <t>NB1: la mention ''MC'' montre un manque de donnée sur le prix du bien concerné 
                     NB2: la mention "N/A" montre une valeur manquante pour calculer la variation ou la proportion</t>
  </si>
  <si>
    <t xml:space="preserve">                    NB2: Les coûts des paniers des différents groupes de biens (EHA, abris, AME) ne sont comparables entre marchés que si tous les biens composants ces paniers ont atteint au moins 3 cotations pour les marchés dont on désire comparer.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</si>
</sst>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yyyy\-mm\-dd\ hh:mm:ss\ \U\T\C"/>
    <numFmt numFmtId="166" formatCode="_ * #,##0_ ;_ * \-#,##0_ ;_ * &quot;-&quot;??_ ;_ @_ "/>
    <numFmt numFmtId="167" formatCode="yyyy\-mm\-dd"/>
  </numFmts>
  <fonts count="28"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Franklin Gothic Demi"/>
      <family val="2"/>
    </font>
    <font>
      <b/>
      <sz val="11"/>
      <color theme="1"/>
      <name val="Leelawadee"/>
      <family val="2"/>
    </font>
    <font>
      <i/>
      <sz val="11"/>
      <color theme="1"/>
      <name val="Calibri"/>
      <family val="2"/>
      <scheme val="minor"/>
    </font>
    <font>
      <sz val="8"/>
      <name val="Calibri"/>
      <family val="2"/>
      <scheme val="minor"/>
    </font>
    <font>
      <b/>
      <sz val="10"/>
      <color indexed="65"/>
      <name val="Calibri"/>
      <family val="2"/>
      <scheme val="minor"/>
    </font>
    <font>
      <sz val="11"/>
      <name val="Calibri"/>
      <family val="2"/>
      <scheme val="minor"/>
    </font>
    <font>
      <sz val="10"/>
      <name val="Calibri"/>
      <family val="2"/>
      <scheme val="minor"/>
    </font>
    <font>
      <b/>
      <sz val="10"/>
      <color theme="1"/>
      <name val="Leelawadee"/>
      <family val="2"/>
    </font>
    <font>
      <sz val="10"/>
      <color theme="1"/>
      <name val="Leelawadee"/>
      <family val="2"/>
    </font>
    <font>
      <u/>
      <sz val="10"/>
      <color theme="10"/>
      <name val="Calibri"/>
      <family val="2"/>
      <scheme val="minor"/>
    </font>
    <font>
      <u/>
      <sz val="10"/>
      <color theme="10"/>
      <name val="Leelawadee UI"/>
      <family val="2"/>
    </font>
    <font>
      <u/>
      <sz val="10"/>
      <color theme="10"/>
      <name val="Leelawadee"/>
      <family val="2"/>
    </font>
    <font>
      <b/>
      <sz val="10"/>
      <color theme="0"/>
      <name val="Leelawadee"/>
      <family val="2"/>
    </font>
    <font>
      <b/>
      <sz val="12"/>
      <color theme="0"/>
      <name val="Franklin Gothic Demi"/>
      <family val="2"/>
    </font>
    <font>
      <b/>
      <sz val="11"/>
      <color theme="1"/>
      <name val="Arial Narrow"/>
      <family val="2"/>
    </font>
    <font>
      <sz val="11"/>
      <color theme="1"/>
      <name val="Arial Narrow"/>
      <family val="2"/>
    </font>
    <font>
      <sz val="11"/>
      <name val="Arial Narrow"/>
      <family val="2"/>
    </font>
    <font>
      <sz val="11"/>
      <color rgb="FFFF0000"/>
      <name val="Arial Narrow"/>
      <family val="2"/>
    </font>
    <font>
      <b/>
      <i/>
      <sz val="11"/>
      <color theme="1"/>
      <name val="Arial Narrow"/>
      <family val="2"/>
    </font>
    <font>
      <sz val="11"/>
      <color theme="1"/>
      <name val="Calibri"/>
      <family val="2"/>
      <scheme val="minor"/>
    </font>
    <font>
      <b/>
      <sz val="10"/>
      <color theme="1"/>
      <name val="Calibri"/>
      <family val="2"/>
      <scheme val="minor"/>
    </font>
    <font>
      <i/>
      <sz val="11"/>
      <color rgb="FF7F7F7F"/>
      <name val="Calibri"/>
      <family val="2"/>
      <scheme val="minor"/>
    </font>
    <font>
      <b/>
      <sz val="12"/>
      <color theme="1"/>
      <name val="Segoe UI"/>
      <family val="2"/>
    </font>
    <font>
      <b/>
      <sz val="11"/>
      <color theme="1"/>
      <name val="Segoe UI"/>
      <family val="2"/>
    </font>
  </fonts>
  <fills count="31">
    <fill>
      <patternFill patternType="none"/>
    </fill>
    <fill>
      <patternFill patternType="gray125"/>
    </fill>
    <fill>
      <patternFill patternType="solid">
        <fgColor rgb="FF818183"/>
        <bgColor indexed="64"/>
      </patternFill>
    </fill>
    <fill>
      <patternFill patternType="solid">
        <fgColor theme="0" tint="-0.14999847407452621"/>
        <bgColor indexed="64"/>
      </patternFill>
    </fill>
    <fill>
      <patternFill patternType="solid">
        <fgColor rgb="FF595959"/>
        <bgColor rgb="FF595959"/>
      </patternFill>
    </fill>
    <fill>
      <patternFill patternType="solid">
        <fgColor rgb="FF58585A"/>
        <bgColor rgb="FF58585A"/>
      </patternFill>
    </fill>
    <fill>
      <patternFill patternType="solid">
        <fgColor rgb="FFEE5759"/>
        <bgColor indexed="64"/>
      </patternFill>
    </fill>
    <fill>
      <patternFill patternType="solid">
        <fgColor rgb="FFFFC000"/>
        <bgColor indexed="64"/>
      </patternFill>
    </fill>
    <fill>
      <patternFill patternType="solid">
        <fgColor rgb="FFEE585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tint="0.34998626667073579"/>
        <bgColor rgb="FF595959"/>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9BDBC"/>
        <bgColor indexed="64"/>
      </patternFill>
    </fill>
    <fill>
      <patternFill patternType="solid">
        <fgColor rgb="FFFCDEDC"/>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2"/>
        <bgColor indexed="64"/>
      </patternFill>
    </fill>
    <fill>
      <patternFill patternType="solid">
        <fgColor theme="6"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5" fillId="0" borderId="0" applyNumberFormat="0" applyFill="0" applyBorder="0" applyAlignment="0" applyProtection="0"/>
  </cellStyleXfs>
  <cellXfs count="153">
    <xf numFmtId="0" fontId="0" fillId="0" borderId="0" xfId="0"/>
    <xf numFmtId="0" fontId="1" fillId="0" borderId="0" xfId="0" applyFont="1" applyAlignment="1">
      <alignment horizontal="center"/>
    </xf>
    <xf numFmtId="165" fontId="0" fillId="0" borderId="0" xfId="0" applyNumberFormat="1"/>
    <xf numFmtId="0" fontId="2" fillId="6" borderId="0" xfId="0" applyFont="1" applyFill="1"/>
    <xf numFmtId="0" fontId="1" fillId="7" borderId="0" xfId="0" applyFont="1" applyFill="1" applyAlignment="1">
      <alignment horizontal="center"/>
    </xf>
    <xf numFmtId="0" fontId="6" fillId="0" borderId="2" xfId="0" applyFont="1" applyBorder="1" applyAlignment="1">
      <alignment horizontal="center"/>
    </xf>
    <xf numFmtId="0" fontId="8" fillId="4" borderId="0" xfId="0" applyFont="1" applyFill="1" applyAlignment="1">
      <alignment horizontal="left" vertical="center"/>
    </xf>
    <xf numFmtId="0" fontId="8" fillId="5" borderId="0" xfId="0" applyFont="1" applyFill="1" applyAlignment="1">
      <alignment vertical="center" wrapText="1"/>
    </xf>
    <xf numFmtId="0" fontId="8" fillId="5"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xf>
    <xf numFmtId="0" fontId="0" fillId="3" borderId="0" xfId="0" applyFill="1"/>
    <xf numFmtId="0" fontId="0" fillId="10" borderId="0" xfId="0" applyFill="1"/>
    <xf numFmtId="0" fontId="0" fillId="0" borderId="3" xfId="0" applyBorder="1"/>
    <xf numFmtId="0" fontId="0" fillId="9" borderId="3" xfId="0" applyFill="1" applyBorder="1"/>
    <xf numFmtId="0" fontId="8" fillId="6" borderId="0" xfId="0" applyFont="1" applyFill="1" applyAlignment="1">
      <alignment horizontal="left" vertical="center"/>
    </xf>
    <xf numFmtId="0" fontId="8" fillId="6"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0" xfId="0" pivotButton="1"/>
    <xf numFmtId="0" fontId="0" fillId="0" borderId="0" xfId="0" applyAlignment="1">
      <alignment horizontal="left"/>
    </xf>
    <xf numFmtId="0" fontId="11" fillId="0" borderId="1" xfId="0" applyFont="1" applyBorder="1" applyAlignment="1">
      <alignment vertical="top"/>
    </xf>
    <xf numFmtId="1" fontId="12" fillId="0" borderId="1" xfId="0" applyNumberFormat="1" applyFont="1" applyBorder="1" applyAlignment="1">
      <alignment horizontal="left" vertical="top" wrapText="1"/>
    </xf>
    <xf numFmtId="1" fontId="12" fillId="3" borderId="1" xfId="0" applyNumberFormat="1" applyFont="1" applyFill="1" applyBorder="1" applyAlignment="1">
      <alignment vertical="top" wrapText="1"/>
    </xf>
    <xf numFmtId="0" fontId="0" fillId="0" borderId="0" xfId="0" applyAlignment="1">
      <alignment vertical="top"/>
    </xf>
    <xf numFmtId="0" fontId="5" fillId="0" borderId="0" xfId="0" applyFont="1" applyAlignment="1">
      <alignment horizontal="left" vertical="center"/>
    </xf>
    <xf numFmtId="0" fontId="5" fillId="0" borderId="0" xfId="0" applyFont="1" applyAlignment="1">
      <alignment vertical="center"/>
    </xf>
    <xf numFmtId="1" fontId="0" fillId="0" borderId="0" xfId="0" applyNumberFormat="1"/>
    <xf numFmtId="0" fontId="0" fillId="6" borderId="0" xfId="0" applyFill="1"/>
    <xf numFmtId="0" fontId="18" fillId="11" borderId="0" xfId="0" applyFont="1" applyFill="1"/>
    <xf numFmtId="0" fontId="19" fillId="0" borderId="0" xfId="0" applyFont="1"/>
    <xf numFmtId="0" fontId="9" fillId="0" borderId="0" xfId="0" applyFont="1"/>
    <xf numFmtId="0" fontId="19" fillId="12" borderId="0" xfId="0" applyFont="1" applyFill="1"/>
    <xf numFmtId="0" fontId="19" fillId="13" borderId="0" xfId="0" applyFont="1" applyFill="1"/>
    <xf numFmtId="0" fontId="20" fillId="0" borderId="0" xfId="0" applyFont="1"/>
    <xf numFmtId="0" fontId="0" fillId="14" borderId="0" xfId="0" applyFill="1"/>
    <xf numFmtId="0" fontId="9" fillId="14" borderId="0" xfId="0" applyFont="1" applyFill="1"/>
    <xf numFmtId="0" fontId="19" fillId="15" borderId="0" xfId="0" applyFont="1" applyFill="1"/>
    <xf numFmtId="0" fontId="20" fillId="16" borderId="0" xfId="0" applyFont="1" applyFill="1"/>
    <xf numFmtId="0" fontId="20" fillId="10" borderId="0" xfId="0" applyFont="1" applyFill="1"/>
    <xf numFmtId="0" fontId="20" fillId="10" borderId="0" xfId="0" applyFont="1" applyFill="1" applyAlignment="1">
      <alignment horizontal="left" wrapText="1"/>
    </xf>
    <xf numFmtId="0" fontId="9" fillId="10" borderId="0" xfId="0" applyFont="1" applyFill="1"/>
    <xf numFmtId="0" fontId="20" fillId="0" borderId="0" xfId="0" applyFont="1" applyAlignment="1">
      <alignment horizontal="left" wrapText="1"/>
    </xf>
    <xf numFmtId="0" fontId="20" fillId="17" borderId="0" xfId="0" applyFont="1" applyFill="1"/>
    <xf numFmtId="0" fontId="19" fillId="16" borderId="0" xfId="0" applyFont="1" applyFill="1"/>
    <xf numFmtId="0" fontId="19" fillId="10" borderId="0" xfId="0" applyFont="1" applyFill="1"/>
    <xf numFmtId="0" fontId="19" fillId="10" borderId="0" xfId="0" applyFont="1" applyFill="1" applyAlignment="1">
      <alignment horizontal="left" wrapText="1"/>
    </xf>
    <xf numFmtId="0" fontId="19" fillId="0" borderId="0" xfId="0" applyFont="1" applyAlignment="1">
      <alignment horizontal="left" wrapText="1"/>
    </xf>
    <xf numFmtId="0" fontId="19" fillId="17" borderId="0" xfId="0" applyFont="1" applyFill="1"/>
    <xf numFmtId="0" fontId="20" fillId="18" borderId="0" xfId="0" applyFont="1" applyFill="1"/>
    <xf numFmtId="0" fontId="20" fillId="13" borderId="0" xfId="0" applyFont="1" applyFill="1"/>
    <xf numFmtId="0" fontId="20" fillId="13" borderId="0" xfId="0" applyFont="1" applyFill="1" applyAlignment="1">
      <alignment horizontal="left" wrapText="1"/>
    </xf>
    <xf numFmtId="0" fontId="9" fillId="13" borderId="0" xfId="0" applyFont="1" applyFill="1"/>
    <xf numFmtId="20" fontId="20" fillId="10" borderId="0" xfId="0" applyNumberFormat="1" applyFont="1" applyFill="1"/>
    <xf numFmtId="0" fontId="19" fillId="18" borderId="0" xfId="0" applyFont="1" applyFill="1"/>
    <xf numFmtId="0" fontId="19" fillId="19" borderId="0" xfId="0" applyFont="1" applyFill="1"/>
    <xf numFmtId="9" fontId="21" fillId="0" borderId="0" xfId="0" applyNumberFormat="1" applyFont="1"/>
    <xf numFmtId="0" fontId="22" fillId="0" borderId="0" xfId="0" applyFont="1"/>
    <xf numFmtId="0" fontId="21" fillId="0" borderId="0" xfId="0" applyFont="1"/>
    <xf numFmtId="0" fontId="0" fillId="15" borderId="0" xfId="0" applyFill="1"/>
    <xf numFmtId="0" fontId="0" fillId="3" borderId="0" xfId="0" applyFill="1" applyAlignment="1">
      <alignment vertical="top" wrapText="1"/>
    </xf>
    <xf numFmtId="0" fontId="6" fillId="0" borderId="2" xfId="0" applyFont="1" applyBorder="1" applyAlignment="1">
      <alignment horizontal="center" vertical="top" wrapText="1"/>
    </xf>
    <xf numFmtId="0" fontId="0" fillId="0" borderId="0" xfId="0" applyAlignment="1">
      <alignment vertical="top" wrapText="1"/>
    </xf>
    <xf numFmtId="0" fontId="0" fillId="0" borderId="3" xfId="0" quotePrefix="1" applyBorder="1"/>
    <xf numFmtId="0" fontId="0" fillId="0" borderId="0" xfId="0" quotePrefix="1"/>
    <xf numFmtId="9" fontId="0" fillId="0" borderId="0" xfId="3" applyFont="1"/>
    <xf numFmtId="0" fontId="2" fillId="8" borderId="0" xfId="0" applyFont="1" applyFill="1"/>
    <xf numFmtId="0" fontId="0" fillId="20" borderId="0" xfId="0" applyFill="1"/>
    <xf numFmtId="166" fontId="0" fillId="20" borderId="0" xfId="2" applyNumberFormat="1" applyFont="1" applyFill="1"/>
    <xf numFmtId="166" fontId="1" fillId="20" borderId="0" xfId="2" applyNumberFormat="1" applyFont="1" applyFill="1"/>
    <xf numFmtId="166" fontId="1" fillId="0" borderId="0" xfId="0" quotePrefix="1" applyNumberFormat="1" applyFont="1"/>
    <xf numFmtId="0" fontId="0" fillId="10" borderId="3" xfId="0" applyFill="1" applyBorder="1"/>
    <xf numFmtId="0" fontId="8" fillId="8" borderId="0" xfId="0" applyFont="1" applyFill="1" applyAlignment="1">
      <alignment horizontal="left" vertical="center"/>
    </xf>
    <xf numFmtId="0" fontId="8" fillId="21" borderId="0" xfId="0" applyFont="1" applyFill="1" applyAlignment="1">
      <alignment horizontal="left" vertical="center"/>
    </xf>
    <xf numFmtId="0" fontId="0" fillId="22" borderId="1" xfId="0" applyFill="1" applyBorder="1"/>
    <xf numFmtId="0" fontId="0" fillId="23" borderId="0" xfId="0" applyFill="1"/>
    <xf numFmtId="9" fontId="0" fillId="24" borderId="0" xfId="3" applyFont="1" applyFill="1"/>
    <xf numFmtId="9" fontId="0" fillId="25" borderId="0" xfId="3" applyFont="1" applyFill="1"/>
    <xf numFmtId="0" fontId="0" fillId="26" borderId="1" xfId="0" applyFill="1" applyBorder="1"/>
    <xf numFmtId="0" fontId="0" fillId="26" borderId="4" xfId="0" applyFill="1" applyBorder="1"/>
    <xf numFmtId="0" fontId="0" fillId="22" borderId="6" xfId="0" applyFill="1" applyBorder="1"/>
    <xf numFmtId="0" fontId="0" fillId="26" borderId="0" xfId="0" applyFill="1"/>
    <xf numFmtId="9" fontId="0" fillId="0" borderId="0" xfId="3" applyFont="1" applyFill="1"/>
    <xf numFmtId="0" fontId="0" fillId="26" borderId="6" xfId="0" applyFill="1" applyBorder="1"/>
    <xf numFmtId="166" fontId="1" fillId="0" borderId="0" xfId="2" applyNumberFormat="1" applyFont="1" applyFill="1" applyAlignment="1"/>
    <xf numFmtId="0" fontId="0" fillId="25" borderId="0" xfId="0" applyFill="1"/>
    <xf numFmtId="0" fontId="0" fillId="25" borderId="3" xfId="0" quotePrefix="1" applyFill="1" applyBorder="1"/>
    <xf numFmtId="0" fontId="0" fillId="25" borderId="3" xfId="0" applyFill="1" applyBorder="1"/>
    <xf numFmtId="167" fontId="0" fillId="0" borderId="0" xfId="0" applyNumberFormat="1"/>
    <xf numFmtId="0" fontId="0" fillId="8" borderId="0" xfId="0" applyFill="1"/>
    <xf numFmtId="0" fontId="8" fillId="0" borderId="0" xfId="0" applyFont="1" applyAlignment="1">
      <alignment horizontal="left" vertical="center"/>
    </xf>
    <xf numFmtId="0" fontId="24" fillId="3" borderId="0" xfId="0" applyFont="1" applyFill="1" applyAlignment="1">
      <alignment horizontal="left" vertical="center"/>
    </xf>
    <xf numFmtId="9" fontId="0" fillId="22" borderId="0" xfId="3" applyFont="1" applyFill="1"/>
    <xf numFmtId="166" fontId="0" fillId="0" borderId="0" xfId="2" applyNumberFormat="1" applyFont="1" applyFill="1"/>
    <xf numFmtId="166" fontId="1" fillId="0" borderId="0" xfId="2" applyNumberFormat="1" applyFont="1" applyFill="1" applyAlignment="1">
      <alignment vertical="center"/>
    </xf>
    <xf numFmtId="166" fontId="1" fillId="0" borderId="0" xfId="0" applyNumberFormat="1" applyFont="1"/>
    <xf numFmtId="0" fontId="1" fillId="0" borderId="0" xfId="0" applyFont="1"/>
    <xf numFmtId="9" fontId="0" fillId="27" borderId="0" xfId="3" applyFont="1" applyFill="1"/>
    <xf numFmtId="9" fontId="0" fillId="19" borderId="0" xfId="3" applyFont="1" applyFill="1"/>
    <xf numFmtId="9" fontId="0" fillId="28" borderId="0" xfId="3" applyFont="1" applyFill="1"/>
    <xf numFmtId="3" fontId="0" fillId="0" borderId="0" xfId="0" applyNumberFormat="1"/>
    <xf numFmtId="0" fontId="23" fillId="0" borderId="2" xfId="4" applyFont="1" applyBorder="1" applyAlignment="1">
      <alignment horizontal="center"/>
    </xf>
    <xf numFmtId="0" fontId="23" fillId="0" borderId="0" xfId="4" applyFont="1"/>
    <xf numFmtId="0" fontId="23" fillId="25" borderId="0" xfId="4" applyFont="1" applyFill="1"/>
    <xf numFmtId="0" fontId="23" fillId="25" borderId="3" xfId="4" quotePrefix="1" applyFont="1" applyFill="1" applyBorder="1"/>
    <xf numFmtId="0" fontId="23" fillId="0" borderId="0" xfId="4" applyFont="1" applyFill="1"/>
    <xf numFmtId="0" fontId="23" fillId="0" borderId="3" xfId="4" quotePrefix="1" applyFont="1" applyFill="1" applyBorder="1"/>
    <xf numFmtId="0" fontId="23" fillId="0" borderId="3" xfId="4" quotePrefix="1" applyFont="1" applyBorder="1"/>
    <xf numFmtId="0" fontId="23" fillId="0" borderId="0" xfId="4" quotePrefix="1" applyFont="1"/>
    <xf numFmtId="0" fontId="23" fillId="0" borderId="0" xfId="4" quotePrefix="1" applyFont="1" applyFill="1"/>
    <xf numFmtId="166" fontId="23" fillId="0" borderId="0" xfId="4" applyNumberFormat="1" applyFont="1" applyFill="1" applyAlignment="1"/>
    <xf numFmtId="0" fontId="23" fillId="0" borderId="0" xfId="4" applyFont="1" applyFill="1" applyAlignment="1">
      <alignment vertical="center"/>
    </xf>
    <xf numFmtId="0" fontId="23" fillId="0" borderId="2" xfId="4" applyFont="1" applyBorder="1" applyAlignment="1">
      <alignment horizontal="center" vertical="top" wrapText="1"/>
    </xf>
    <xf numFmtId="0" fontId="23" fillId="20" borderId="0" xfId="4" applyFont="1" applyFill="1"/>
    <xf numFmtId="166" fontId="1" fillId="0" borderId="0" xfId="4" applyNumberFormat="1" applyFont="1" applyFill="1" applyAlignment="1"/>
    <xf numFmtId="0" fontId="23" fillId="0" borderId="0" xfId="4" applyFont="1" applyFill="1" applyAlignment="1">
      <alignment vertical="center" wrapText="1"/>
    </xf>
    <xf numFmtId="166" fontId="0" fillId="29" borderId="0" xfId="2" applyNumberFormat="1" applyFont="1" applyFill="1"/>
    <xf numFmtId="166" fontId="23" fillId="29" borderId="0" xfId="4" applyNumberFormat="1" applyFont="1" applyFill="1"/>
    <xf numFmtId="0" fontId="0" fillId="25" borderId="0" xfId="0" applyFill="1" applyAlignment="1">
      <alignment horizontal="right"/>
    </xf>
    <xf numFmtId="0" fontId="0" fillId="10" borderId="0" xfId="0" applyFill="1" applyAlignment="1">
      <alignment horizontal="right"/>
    </xf>
    <xf numFmtId="0" fontId="0" fillId="0" borderId="0" xfId="0" applyAlignment="1">
      <alignment horizontal="right"/>
    </xf>
    <xf numFmtId="0" fontId="23" fillId="0" borderId="0" xfId="4" applyFont="1" applyFill="1" applyAlignment="1">
      <alignment horizontal="right"/>
    </xf>
    <xf numFmtId="166" fontId="0" fillId="0" borderId="0" xfId="2" applyNumberFormat="1" applyFont="1" applyAlignment="1">
      <alignment horizontal="right"/>
    </xf>
    <xf numFmtId="166" fontId="0" fillId="0" borderId="0" xfId="2" applyNumberFormat="1" applyFont="1"/>
    <xf numFmtId="166" fontId="23" fillId="0" borderId="0" xfId="2" applyNumberFormat="1" applyFont="1" applyFill="1" applyAlignment="1">
      <alignment horizontal="right"/>
    </xf>
    <xf numFmtId="166" fontId="23" fillId="0" borderId="0" xfId="2" applyNumberFormat="1" applyFont="1" applyFill="1"/>
    <xf numFmtId="0" fontId="27" fillId="0" borderId="0" xfId="0" applyFont="1" applyAlignment="1">
      <alignment horizontal="center"/>
    </xf>
    <xf numFmtId="9" fontId="0" fillId="0" borderId="0" xfId="0" applyNumberFormat="1"/>
    <xf numFmtId="1" fontId="0" fillId="0" borderId="0" xfId="0" applyNumberFormat="1" applyAlignment="1">
      <alignment horizontal="right"/>
    </xf>
    <xf numFmtId="1" fontId="23" fillId="0" borderId="0" xfId="4" applyNumberFormat="1" applyFont="1" applyFill="1" applyAlignment="1">
      <alignment horizontal="right"/>
    </xf>
    <xf numFmtId="9" fontId="0" fillId="30" borderId="0" xfId="3" applyFont="1" applyFill="1"/>
    <xf numFmtId="0" fontId="23" fillId="25" borderId="0" xfId="4" applyFont="1" applyFill="1" applyAlignment="1">
      <alignment horizontal="right"/>
    </xf>
    <xf numFmtId="0" fontId="27" fillId="0" borderId="0" xfId="0" applyFont="1" applyAlignment="1">
      <alignment horizontal="center" wrapText="1"/>
    </xf>
    <xf numFmtId="0" fontId="0" fillId="19" borderId="0" xfId="0" applyFill="1" applyAlignment="1">
      <alignment horizontal="right"/>
    </xf>
    <xf numFmtId="0" fontId="16" fillId="8" borderId="4" xfId="0" applyFont="1" applyFill="1" applyBorder="1" applyAlignment="1">
      <alignment horizontal="left" vertical="top"/>
    </xf>
    <xf numFmtId="0" fontId="16" fillId="8" borderId="5" xfId="0" applyFont="1" applyFill="1" applyBorder="1" applyAlignment="1">
      <alignment horizontal="left" vertical="top"/>
    </xf>
    <xf numFmtId="0" fontId="16" fillId="8" borderId="6" xfId="0" applyFont="1" applyFill="1" applyBorder="1" applyAlignment="1">
      <alignment horizontal="left" vertical="top"/>
    </xf>
    <xf numFmtId="1" fontId="14" fillId="0" borderId="4" xfId="1" applyNumberFormat="1" applyFont="1" applyBorder="1" applyAlignment="1">
      <alignment horizontal="center" vertical="top" wrapText="1"/>
    </xf>
    <xf numFmtId="1" fontId="14" fillId="0" borderId="6" xfId="1" applyNumberFormat="1" applyFont="1" applyBorder="1" applyAlignment="1">
      <alignment horizontal="center" vertical="top" wrapText="1"/>
    </xf>
    <xf numFmtId="0" fontId="15" fillId="3" borderId="4" xfId="1" applyFont="1" applyFill="1" applyBorder="1" applyAlignment="1">
      <alignment horizontal="center" vertical="top"/>
    </xf>
    <xf numFmtId="0" fontId="15" fillId="3" borderId="6" xfId="1" applyFont="1" applyFill="1" applyBorder="1" applyAlignment="1">
      <alignment horizontal="center" vertical="top"/>
    </xf>
    <xf numFmtId="1" fontId="12" fillId="0" borderId="4" xfId="0" applyNumberFormat="1" applyFont="1" applyBorder="1" applyAlignment="1">
      <alignment horizontal="left" vertical="top" wrapText="1"/>
    </xf>
    <xf numFmtId="1" fontId="12" fillId="0" borderId="6" xfId="0" applyNumberFormat="1" applyFont="1" applyBorder="1" applyAlignment="1">
      <alignment horizontal="left" vertical="top" wrapText="1"/>
    </xf>
    <xf numFmtId="15" fontId="12" fillId="0" borderId="1" xfId="0" quotePrefix="1" applyNumberFormat="1" applyFont="1" applyBorder="1" applyAlignment="1">
      <alignment vertical="top" wrapText="1"/>
    </xf>
    <xf numFmtId="1" fontId="11"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0" fontId="17" fillId="8" borderId="1" xfId="0" applyFont="1" applyFill="1" applyBorder="1" applyAlignment="1">
      <alignment horizontal="center" vertical="top"/>
    </xf>
    <xf numFmtId="15" fontId="12" fillId="0" borderId="1" xfId="0" applyNumberFormat="1" applyFont="1" applyBorder="1" applyAlignment="1">
      <alignment vertical="top" wrapText="1"/>
    </xf>
    <xf numFmtId="15" fontId="13" fillId="0" borderId="1" xfId="1" applyNumberFormat="1" applyFont="1" applyBorder="1" applyAlignment="1">
      <alignment vertical="top" wrapText="1"/>
    </xf>
    <xf numFmtId="0" fontId="26" fillId="8" borderId="0" xfId="0" applyFont="1" applyFill="1" applyAlignment="1">
      <alignment horizontal="center"/>
    </xf>
    <xf numFmtId="0" fontId="27" fillId="8" borderId="0" xfId="0" applyFont="1" applyFill="1" applyAlignment="1">
      <alignment horizontal="center"/>
    </xf>
    <xf numFmtId="0" fontId="27" fillId="0" borderId="0" xfId="0" applyFont="1" applyAlignment="1">
      <alignment horizontal="center"/>
    </xf>
    <xf numFmtId="0" fontId="26" fillId="8" borderId="0" xfId="0" applyFont="1" applyFill="1" applyAlignment="1">
      <alignment horizontal="center" wrapText="1"/>
    </xf>
  </cellXfs>
  <cellStyles count="5">
    <cellStyle name="Lien hypertexte" xfId="1" builtinId="8"/>
    <cellStyle name="Milliers" xfId="2" builtinId="3"/>
    <cellStyle name="Normal" xfId="0" builtinId="0"/>
    <cellStyle name="Pourcentage" xfId="3" builtinId="5"/>
    <cellStyle name="Texte explicatif" xfId="4" builtinId="53"/>
  </cellStyles>
  <dxfs count="68">
    <dxf>
      <fill>
        <patternFill>
          <bgColor theme="0" tint="-0.14996795556505021"/>
        </patternFill>
      </fill>
    </dxf>
    <dxf>
      <fill>
        <patternFill>
          <bgColor theme="0" tint="-0.14996795556505021"/>
        </patternFill>
      </fill>
    </dxf>
    <dxf>
      <numFmt numFmtId="1" formatCode="0"/>
    </dxf>
    <dxf>
      <numFmt numFmtId="1" formatCode="0"/>
    </dxf>
    <dxf>
      <numFmt numFmtId="1" formatCode="0"/>
    </dxf>
    <dxf>
      <numFmt numFmtId="1"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3" formatCode="0%"/>
    </dxf>
    <dxf>
      <numFmt numFmtId="14"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patternType="none">
          <bgColor auto="1"/>
        </patternFill>
      </fill>
    </dxf>
    <dxf>
      <numFmt numFmtId="1" formatCode="0"/>
    </dxf>
  </dxfs>
  <tableStyles count="0" defaultTableStyle="TableStyleMedium9" defaultPivotStyle="PivotStyleLight16"/>
  <colors>
    <mruColors>
      <color rgb="FFFCDEDC"/>
      <color rgb="FFF9BDBC"/>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cid:image001.png@01D904A4.F7AA6FB0" TargetMode="Externa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image" Target="cid:image001.png@01D8EA1C.A03F0C60" TargetMode="External"/><Relationship Id="rId10" Type="http://schemas.openxmlformats.org/officeDocument/2006/relationships/image" Target="cid:image001.png@01D9001B.7AEA9050" TargetMode="External"/><Relationship Id="rId4" Type="http://schemas.openxmlformats.org/officeDocument/2006/relationships/image" Target="../media/image3.png"/><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440038</xdr:colOff>
      <xdr:row>0</xdr:row>
      <xdr:rowOff>248850</xdr:rowOff>
    </xdr:from>
    <xdr:ext cx="1774824" cy="426031"/>
    <xdr:pic>
      <xdr:nvPicPr>
        <xdr:cNvPr id="2" name="Picture 1">
          <a:extLst>
            <a:ext uri="{FF2B5EF4-FFF2-40B4-BE49-F238E27FC236}">
              <a16:creationId xmlns:a16="http://schemas.microsoft.com/office/drawing/2014/main" id="{436815CC-57DD-4C34-ACBC-C34438818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524" y="248850"/>
          <a:ext cx="1774824" cy="426031"/>
        </a:xfrm>
        <a:prstGeom prst="rect">
          <a:avLst/>
        </a:prstGeom>
      </xdr:spPr>
    </xdr:pic>
    <xdr:clientData/>
  </xdr:oneCellAnchor>
  <xdr:twoCellAnchor>
    <xdr:from>
      <xdr:col>3</xdr:col>
      <xdr:colOff>555539</xdr:colOff>
      <xdr:row>2</xdr:row>
      <xdr:rowOff>1064999</xdr:rowOff>
    </xdr:from>
    <xdr:to>
      <xdr:col>6</xdr:col>
      <xdr:colOff>526964</xdr:colOff>
      <xdr:row>2</xdr:row>
      <xdr:rowOff>1647825</xdr:rowOff>
    </xdr:to>
    <xdr:pic>
      <xdr:nvPicPr>
        <xdr:cNvPr id="5" name="Image 1">
          <a:extLst>
            <a:ext uri="{FF2B5EF4-FFF2-40B4-BE49-F238E27FC236}">
              <a16:creationId xmlns:a16="http://schemas.microsoft.com/office/drawing/2014/main" id="{CCE0A92F-7354-4134-BE21-825F4A38BEA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926956" y="2461999"/>
          <a:ext cx="1812925" cy="58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60239</xdr:colOff>
      <xdr:row>2</xdr:row>
      <xdr:rowOff>1001912</xdr:rowOff>
    </xdr:from>
    <xdr:to>
      <xdr:col>15</xdr:col>
      <xdr:colOff>180890</xdr:colOff>
      <xdr:row>2</xdr:row>
      <xdr:rowOff>1537560</xdr:rowOff>
    </xdr:to>
    <xdr:pic>
      <xdr:nvPicPr>
        <xdr:cNvPr id="6" name="Picture 22" descr="A close up of a logo&#10;&#10;Description automatically generated">
          <a:extLst>
            <a:ext uri="{FF2B5EF4-FFF2-40B4-BE49-F238E27FC236}">
              <a16:creationId xmlns:a16="http://schemas.microsoft.com/office/drawing/2014/main" id="{4E7F1A35-07D4-4B03-8BAE-90AE94EE48C1}"/>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4536523" y="1465290"/>
          <a:ext cx="1339164" cy="53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211437</xdr:colOff>
      <xdr:row>2</xdr:row>
      <xdr:rowOff>1081216</xdr:rowOff>
    </xdr:from>
    <xdr:to>
      <xdr:col>11</xdr:col>
      <xdr:colOff>563520</xdr:colOff>
      <xdr:row>2</xdr:row>
      <xdr:rowOff>1554360</xdr:rowOff>
    </xdr:to>
    <xdr:pic>
      <xdr:nvPicPr>
        <xdr:cNvPr id="11" name="Picture 4">
          <a:extLst>
            <a:ext uri="{FF2B5EF4-FFF2-40B4-BE49-F238E27FC236}">
              <a16:creationId xmlns:a16="http://schemas.microsoft.com/office/drawing/2014/main" id="{786F4A97-A6A7-4BFE-BF79-A9CF0696E109}"/>
            </a:ext>
          </a:extLst>
        </xdr:cNvPr>
        <xdr:cNvPicPr>
          <a:picLocks noChangeAspect="1"/>
        </xdr:cNvPicPr>
      </xdr:nvPicPr>
      <xdr:blipFill>
        <a:blip xmlns:r="http://schemas.openxmlformats.org/officeDocument/2006/relationships" r:embed="rId6"/>
        <a:stretch>
          <a:fillRect/>
        </a:stretch>
      </xdr:blipFill>
      <xdr:spPr>
        <a:xfrm>
          <a:off x="11641437" y="1544594"/>
          <a:ext cx="2176678" cy="469969"/>
        </a:xfrm>
        <a:prstGeom prst="rect">
          <a:avLst/>
        </a:prstGeom>
      </xdr:spPr>
    </xdr:pic>
    <xdr:clientData/>
  </xdr:twoCellAnchor>
  <xdr:twoCellAnchor editAs="oneCell">
    <xdr:from>
      <xdr:col>3</xdr:col>
      <xdr:colOff>574933</xdr:colOff>
      <xdr:row>3</xdr:row>
      <xdr:rowOff>1510270</xdr:rowOff>
    </xdr:from>
    <xdr:to>
      <xdr:col>6</xdr:col>
      <xdr:colOff>302405</xdr:colOff>
      <xdr:row>5</xdr:row>
      <xdr:rowOff>83064</xdr:rowOff>
    </xdr:to>
    <xdr:pic>
      <xdr:nvPicPr>
        <xdr:cNvPr id="12" name="Picture 6">
          <a:extLst>
            <a:ext uri="{FF2B5EF4-FFF2-40B4-BE49-F238E27FC236}">
              <a16:creationId xmlns:a16="http://schemas.microsoft.com/office/drawing/2014/main" id="{C959C9A4-ABDF-49D5-AC31-7658AA84F1BC}"/>
            </a:ext>
          </a:extLst>
        </xdr:cNvPr>
        <xdr:cNvPicPr>
          <a:picLocks noChangeAspect="1"/>
        </xdr:cNvPicPr>
      </xdr:nvPicPr>
      <xdr:blipFill>
        <a:blip xmlns:r="http://schemas.openxmlformats.org/officeDocument/2006/relationships" r:embed="rId7"/>
        <a:stretch>
          <a:fillRect/>
        </a:stretch>
      </xdr:blipFill>
      <xdr:spPr>
        <a:xfrm>
          <a:off x="8958649" y="4608040"/>
          <a:ext cx="1555242" cy="1495425"/>
        </a:xfrm>
        <a:prstGeom prst="rect">
          <a:avLst/>
        </a:prstGeom>
      </xdr:spPr>
    </xdr:pic>
    <xdr:clientData/>
  </xdr:twoCellAnchor>
  <xdr:twoCellAnchor editAs="oneCell">
    <xdr:from>
      <xdr:col>3</xdr:col>
      <xdr:colOff>197365</xdr:colOff>
      <xdr:row>0</xdr:row>
      <xdr:rowOff>231688</xdr:rowOff>
    </xdr:from>
    <xdr:to>
      <xdr:col>6</xdr:col>
      <xdr:colOff>294211</xdr:colOff>
      <xdr:row>0</xdr:row>
      <xdr:rowOff>683537</xdr:rowOff>
    </xdr:to>
    <xdr:pic>
      <xdr:nvPicPr>
        <xdr:cNvPr id="3" name="Image 2">
          <a:extLst>
            <a:ext uri="{FF2B5EF4-FFF2-40B4-BE49-F238E27FC236}">
              <a16:creationId xmlns:a16="http://schemas.microsoft.com/office/drawing/2014/main" id="{749208DA-A717-EA24-C788-4CE3CC13E1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81081" y="231688"/>
          <a:ext cx="1921441" cy="451849"/>
        </a:xfrm>
        <a:prstGeom prst="rect">
          <a:avLst/>
        </a:prstGeom>
        <a:noFill/>
        <a:ln>
          <a:noFill/>
        </a:ln>
      </xdr:spPr>
    </xdr:pic>
    <xdr:clientData/>
  </xdr:twoCellAnchor>
  <xdr:twoCellAnchor>
    <xdr:from>
      <xdr:col>16</xdr:col>
      <xdr:colOff>0</xdr:colOff>
      <xdr:row>2</xdr:row>
      <xdr:rowOff>891355</xdr:rowOff>
    </xdr:from>
    <xdr:to>
      <xdr:col>19</xdr:col>
      <xdr:colOff>10583</xdr:colOff>
      <xdr:row>2</xdr:row>
      <xdr:rowOff>1572683</xdr:rowOff>
    </xdr:to>
    <xdr:pic>
      <xdr:nvPicPr>
        <xdr:cNvPr id="7" name="Picture 7">
          <a:extLst>
            <a:ext uri="{FF2B5EF4-FFF2-40B4-BE49-F238E27FC236}">
              <a16:creationId xmlns:a16="http://schemas.microsoft.com/office/drawing/2014/main" id="{E1C6C47F-9BAE-9CD4-270E-DA6059DAA9E7}"/>
            </a:ext>
          </a:extLst>
        </xdr:cNvPr>
        <xdr:cNvPicPr>
          <a:picLocks noChangeAspect="1" noChangeArrowheads="1"/>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rcRect/>
        <a:stretch>
          <a:fillRect/>
        </a:stretch>
      </xdr:blipFill>
      <xdr:spPr bwMode="auto">
        <a:xfrm>
          <a:off x="16351250" y="2288355"/>
          <a:ext cx="1852083" cy="68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5078.47481284722" createdVersion="8" refreshedVersion="8" minRefreshableVersion="3" recordCount="164" xr:uid="{39428055-6F16-4380-B331-64707E2DF413}">
  <cacheSource type="worksheet">
    <worksheetSource ref="A1:AOA165" sheet="Données_nettoyées"/>
  </cacheSource>
  <cacheFields count="1067">
    <cacheField name="index" numFmtId="0">
      <sharedItems containsSemiMixedTypes="0" containsString="0" containsNumber="1" containsInteger="1" minValue="1" maxValue="164"/>
    </cacheField>
    <cacheField name="uuid" numFmtId="0">
      <sharedItems/>
    </cacheField>
    <cacheField name="today" numFmtId="0">
      <sharedItems containsSemiMixedTypes="0" containsNonDate="0" containsDate="1" containsString="0" minDate="2023-04-18T00:00:00" maxDate="2023-05-01T00:00:00"/>
    </cacheField>
    <cacheField name="i_admin3" numFmtId="0">
      <sharedItems/>
    </cacheField>
    <cacheField name="start" numFmtId="165">
      <sharedItems containsSemiMixedTypes="0" containsNonDate="0" containsDate="1" containsString="0" minDate="2023-04-18T12:18:23" maxDate="2023-04-30T13:47:01"/>
    </cacheField>
    <cacheField name="end" numFmtId="165">
      <sharedItems containsSemiMixedTypes="0" containsNonDate="0" containsDate="1" containsString="0" minDate="2023-04-18T12:42:02" maxDate="2023-04-30T14:31:33"/>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ontainsBlank="1" count="4">
        <s v="acted"/>
        <s v="crs"/>
        <s v="plan"/>
        <m u="1"/>
      </sharedItems>
    </cacheField>
    <cacheField name="i_date_enquete" numFmtId="0">
      <sharedItems containsSemiMixedTypes="0" containsNonDate="0" containsDate="1" containsString="0" minDate="2023-04-18T00:00:00" maxDate="2023-05-01T00:00:00"/>
    </cacheField>
    <cacheField name="i_admin1" numFmtId="0">
      <sharedItems/>
    </cacheField>
    <cacheField name="i_admin2" numFmtId="0">
      <sharedItems/>
    </cacheField>
    <cacheField name="i_marche" numFmtId="0">
      <sharedItems containsBlank="1" count="7">
        <s v="marche_boussouma"/>
        <s v="marche_ouahigouya"/>
        <s v="marche_fada"/>
        <s v="marche_dedougou"/>
        <s v="marche_gaoua"/>
        <s v="marche_tougan"/>
        <m u="1"/>
      </sharedItems>
    </cacheField>
    <cacheField name="i_type_marche" numFmtId="0">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ontainsBlank="1" count="5">
        <s v="moins30"/>
        <s v="30a100"/>
        <s v="plus100"/>
        <s v="nsp"/>
        <m u="1"/>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ount="3">
        <s v="disponible"/>
        <s v="peudisponible"/>
        <m/>
      </sharedItems>
    </cacheField>
    <cacheField name="seau_prix_unite" numFmtId="0">
      <sharedItems containsString="0" containsBlank="1" containsNumber="1" containsInteger="1" minValue="1000" maxValue="1500"/>
    </cacheField>
    <cacheField name="seau_localisation_fournisseur" numFmtId="0">
      <sharedItems containsBlank="1" count="6">
        <s v="meme_pays"/>
        <s v="meme_localite"/>
        <m/>
        <s v="etranger"/>
        <s v="meme_commune" u="1"/>
        <s v="meme_province" u="1"/>
      </sharedItems>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5" maxValue="90"/>
    </cacheField>
    <cacheField name="seau_reapprovissionnement" numFmtId="0">
      <sharedItems containsString="0" containsBlank="1" containsNumber="1" containsInteger="1" minValue="1" maxValue="30"/>
    </cacheField>
    <cacheField name="seau_stock_warning" numFmtId="0">
      <sharedItems containsString="0" containsBlank="1" containsNumber="1" containsInteger="1" minValue="0" maxValue="1"/>
    </cacheField>
    <cacheField name="note_h_bidon" numFmtId="0">
      <sharedItems containsNonDate="0" containsString="0" containsBlank="1"/>
    </cacheField>
    <cacheField name="bidon_disponibilite" numFmtId="0">
      <sharedItems containsBlank="1" count="4">
        <s v="disponible"/>
        <m/>
        <s v="nondisponible"/>
        <s v="peudisponible"/>
      </sharedItems>
    </cacheField>
    <cacheField name="bidon_unite" numFmtId="0">
      <sharedItems containsBlank="1"/>
    </cacheField>
    <cacheField name="bidon_unite_20l" numFmtId="0">
      <sharedItems containsString="0" containsBlank="1" containsNumber="1" containsInteger="1" minValue="1"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800" maxValue="5500"/>
    </cacheField>
    <cacheField name="bidon_prix_25l" numFmtId="0">
      <sharedItems containsString="0" containsBlank="1" containsNumber="1" containsInteger="1" minValue="1000" maxValue="6500"/>
    </cacheField>
    <cacheField name="bidon_localisation_fournisseur" numFmtId="0">
      <sharedItems containsBlank="1" count="7">
        <s v="meme_pays"/>
        <s v="meme_localite"/>
        <m/>
        <s v="meme_commune"/>
        <s v="etranger" u="1"/>
        <s v="meme_region" u="1"/>
        <s v="meme_province" u="1"/>
      </sharedItems>
    </cacheField>
    <cacheField name="bidon_pays_fournisseur" numFmtId="0">
      <sharedItems containsNonDate="0" containsString="0" containsBlank="1"/>
    </cacheField>
    <cacheField name="bidon_pays_fournisseur_autre" numFmtId="0">
      <sharedItems containsNonDate="0" containsString="0" containsBlank="1"/>
    </cacheField>
    <cacheField name="bidon_stock" numFmtId="0">
      <sharedItems containsString="0" containsBlank="1" containsNumber="1" containsInteger="1" minValue="2" maxValue="180"/>
    </cacheField>
    <cacheField name="bidon_reapprovissionnement" numFmtId="0">
      <sharedItems containsString="0" containsBlank="1" containsNumber="1" containsInteger="1" minValue="1" maxValue="7"/>
    </cacheField>
    <cacheField name="bidon_stock_warning" numFmtId="0">
      <sharedItems containsString="0" containsBlank="1" containsNumber="1" containsInteger="1" minValue="0" maxValue="0"/>
    </cacheField>
    <cacheField name="note_h_savon400gr" numFmtId="0">
      <sharedItems containsNonDate="0" containsString="0" containsBlank="1"/>
    </cacheField>
    <cacheField name="savon400gr_disponibilite" numFmtId="0">
      <sharedItems containsBlank="1" count="3">
        <s v="disponible"/>
        <m/>
        <s v="peudisponible"/>
      </sharedItems>
    </cacheField>
    <cacheField name="savon400gr_unite" numFmtId="0">
      <sharedItems containsBlank="1"/>
    </cacheField>
    <cacheField name="savon400gr_unite_boule400g" numFmtId="0">
      <sharedItems containsString="0" containsBlank="1" containsNumber="1" containsInteger="1" minValue="1"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300" maxValue="600"/>
    </cacheField>
    <cacheField name="savon400gr_prix_250gr" numFmtId="0">
      <sharedItems containsString="0" containsBlank="1" containsNumber="1" containsInteger="1" minValue="250" maxValue="400"/>
    </cacheField>
    <cacheField name="savon400gr_localisation_fournisseur" numFmtId="0">
      <sharedItems containsBlank="1" count="6">
        <s v="meme_pays"/>
        <s v="meme_localite"/>
        <m/>
        <s v="meme_commune"/>
        <s v="etranger" u="1"/>
        <s v="meme_region" u="1"/>
      </sharedItems>
    </cacheField>
    <cacheField name="savon400gr_pays_fournisseur" numFmtId="0">
      <sharedItems containsNonDate="0" containsString="0"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2" maxValue="60"/>
    </cacheField>
    <cacheField name="savon400gr_reapprovissionnement" numFmtId="0">
      <sharedItems containsString="0" containsBlank="1" containsNumber="1" containsInteger="1" minValue="1" maxValue="20"/>
    </cacheField>
    <cacheField name="savon400gr_stock_warning" numFmtId="0">
      <sharedItems containsString="0" containsBlank="1" containsNumber="1" containsInteger="1" minValue="0" maxValue="1"/>
    </cacheField>
    <cacheField name="note_h_reapprov" numFmtId="0">
      <sharedItems containsNonDate="0" containsString="0" containsBlank="1"/>
    </cacheField>
    <cacheField name="h_difficultes_reapprov_ouinon" numFmtId="0">
      <sharedItems containsBlank="1" count="4">
        <s v="non"/>
        <s v="oui"/>
        <m/>
        <s v="nsp" u="1"/>
      </sharedItems>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0"/>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1"/>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0"/>
    </cacheField>
    <cacheField name="h_difficultes_reapprov_raisons_tracasseries" numFmtId="0">
      <sharedItems containsString="0" containsBlank="1" containsNumber="1" containsInteger="1" minValue="0" maxValue="0"/>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1"/>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0"/>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0"/>
    </cacheField>
    <cacheField name="h_variations_hausse_raisons_hausse_demande_clients" numFmtId="0">
      <sharedItems containsString="0" containsBlank="1" containsNumber="1" containsInteger="1" minValue="0" maxValue="0"/>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0"/>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acheField>
    <cacheField name="a_1_vendus_bache" numFmtId="0">
      <sharedItems containsSemiMixedTypes="0" containsString="0" containsNumber="1" containsInteger="1" minValue="0" maxValue="1"/>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ount="3">
        <s v="disponible"/>
        <m/>
        <s v="peudisponible"/>
      </sharedItems>
    </cacheField>
    <cacheField name="bache_prix_unite" numFmtId="0">
      <sharedItems containsString="0" containsBlank="1" containsNumber="1" containsInteger="1" minValue="4000" maxValue="8000"/>
    </cacheField>
    <cacheField name="bache_localisation_fournisseur" numFmtId="0">
      <sharedItems containsBlank="1" count="7">
        <s v="meme_pays"/>
        <s v="meme_localite"/>
        <m/>
        <s v="meme_commune"/>
        <s v="etranger"/>
        <s v="meme_region" u="1"/>
        <s v="meme_province" u="1"/>
      </sharedItems>
    </cacheField>
    <cacheField name="bache_pays_fournisseur" numFmtId="0">
      <sharedItems containsBlank="1"/>
    </cacheField>
    <cacheField name="bache_pays_fournisseur_autre" numFmtId="0">
      <sharedItems containsNonDate="0" containsString="0" containsBlank="1"/>
    </cacheField>
    <cacheField name="bache_stock" numFmtId="0">
      <sharedItems containsString="0" containsBlank="1" containsNumber="1" containsInteger="1" minValue="2" maxValue="120"/>
    </cacheField>
    <cacheField name="bache_reapprovissionnement" numFmtId="0">
      <sharedItems containsString="0" containsBlank="1" containsNumber="1" containsInteger="1" minValue="1" maxValue="20"/>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ount="4">
        <m/>
        <s v="disponible"/>
        <s v="peudisponible"/>
        <s v="nondisponible" u="1"/>
      </sharedItems>
    </cacheField>
    <cacheField name="corde_prix_unite" numFmtId="0">
      <sharedItems containsString="0" containsBlank="1" containsNumber="1" containsInteger="1" minValue="500" maxValue="15000"/>
    </cacheField>
    <cacheField name="corde_localisation_fournisseur" numFmtId="0">
      <sharedItems containsBlank="1" count="6">
        <m/>
        <s v="meme_localite"/>
        <s v="meme_pays"/>
        <s v="meme_commune"/>
        <s v="etranger" u="1"/>
        <s v="meme_region" u="1"/>
      </sharedItems>
    </cacheField>
    <cacheField name="corde_pays_fournisseur" numFmtId="0">
      <sharedItems containsNonDate="0" containsString="0" containsBlank="1"/>
    </cacheField>
    <cacheField name="corde_pays_fournisseur_autre" numFmtId="0">
      <sharedItems containsNonDate="0" containsString="0" containsBlank="1"/>
    </cacheField>
    <cacheField name="corde_stock" numFmtId="0">
      <sharedItems containsString="0" containsBlank="1" containsNumber="1" containsInteger="1" minValue="2" maxValue="12000"/>
    </cacheField>
    <cacheField name="corde_reapprovissionnement" numFmtId="0">
      <sharedItems containsString="0" containsBlank="1" containsNumber="1" containsInteger="1" minValue="1" maxValue="2500"/>
    </cacheField>
    <cacheField name="corde_stock_warning" numFmtId="0">
      <sharedItems containsString="0" containsBlank="1" containsNumber="1" containsInteger="1" minValue="0" maxValue="1"/>
    </cacheField>
    <cacheField name="note_a_1_tenaille" numFmtId="0">
      <sharedItems containsNonDate="0" containsString="0" containsBlank="1"/>
    </cacheField>
    <cacheField name="tenaille_disponibilite" numFmtId="0">
      <sharedItems containsBlank="1" count="3">
        <m/>
        <s v="disponible"/>
        <s v="peudisponible"/>
      </sharedItems>
    </cacheField>
    <cacheField name="tenaille_prix_unite" numFmtId="0">
      <sharedItems containsString="0" containsBlank="1" containsNumber="1" containsInteger="1" minValue="1000" maxValue="2200"/>
    </cacheField>
    <cacheField name="tenaille_localisation_fournisseur" numFmtId="0">
      <sharedItems containsBlank="1" count="5">
        <m/>
        <s v="meme_localite"/>
        <s v="meme_pays"/>
        <s v="meme_region" u="1"/>
        <s v="meme_commune" u="1"/>
      </sharedItems>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4" maxValue="180"/>
    </cacheField>
    <cacheField name="tenaille_reapprovissionnement" numFmtId="0">
      <sharedItems containsString="0" containsBlank="1" containsNumber="1" containsInteger="1" minValue="1" maxValue="20"/>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ount="3">
        <m/>
        <s v="disponible"/>
        <s v="peudisponible"/>
      </sharedItems>
    </cacheField>
    <cacheField name="pelle_prix_unite" numFmtId="0">
      <sharedItems containsString="0" containsBlank="1" containsNumber="1" containsInteger="1" minValue="500" maxValue="2750"/>
    </cacheField>
    <cacheField name="pelle_localisation_fournisseur" numFmtId="0">
      <sharedItems containsBlank="1" count="5">
        <m/>
        <s v="meme_localite"/>
        <s v="meme_pays"/>
        <s v="meme_region" u="1"/>
        <s v="meme_commune" u="1"/>
      </sharedItems>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5" maxValue="180"/>
    </cacheField>
    <cacheField name="pelle_reapprovissionnement" numFmtId="0">
      <sharedItems containsString="0" containsBlank="1" containsNumber="1" containsInteger="1" minValue="1" maxValue="20"/>
    </cacheField>
    <cacheField name="pelle_stock_warning" numFmtId="0">
      <sharedItems containsString="0" containsBlank="1" containsNumber="1" containsInteger="1" minValue="0" maxValue="1"/>
    </cacheField>
    <cacheField name="note_a_1_reapprov" numFmtId="0">
      <sharedItems containsNonDate="0" containsString="0" containsBlank="1"/>
    </cacheField>
    <cacheField name="a_1_difficultes_reapprov_ouinon" numFmtId="0">
      <sharedItems containsBlank="1" count="4">
        <s v="non"/>
        <m/>
        <s v="oui"/>
        <s v="nsp" u="1"/>
      </sharedItems>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0"/>
    </cacheField>
    <cacheField name="a_1_difficultes_reapprov_raisons_route_etat"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1"/>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0"/>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0"/>
    </cacheField>
    <cacheField name="a_1_variations_prix_nsp" numFmtId="0">
      <sharedItems containsString="0" containsBlank="1" containsNumber="1" containsInteger="1" minValue="0" maxValue="0"/>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1"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0"/>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NonDate="0" containsString="0" containsBlank="1"/>
    </cacheField>
    <cacheField name="a_1_variations_baisse_articles_bache" numFmtId="0">
      <sharedItems containsNonDate="0" containsString="0" containsBlank="1"/>
    </cacheField>
    <cacheField name="a_1_variations_baisse_articles_corde" numFmtId="0">
      <sharedItems containsNonDate="0" containsString="0" containsBlank="1"/>
    </cacheField>
    <cacheField name="a_1_variations_baisse_articles_tenaille" numFmtId="0">
      <sharedItems containsNonDate="0" containsString="0" containsBlank="1"/>
    </cacheField>
    <cacheField name="a_1_variations_baisse_articles_pelle" numFmtId="0">
      <sharedItems containsNonDate="0" containsString="0" containsBlank="1"/>
    </cacheField>
    <cacheField name="a_1_variations_baisse_articles_aucun" numFmtId="0">
      <sharedItems containsNonDate="0" containsString="0" containsBlank="1"/>
    </cacheField>
    <cacheField name="a_1_variations_baisse_raisons" numFmtId="0">
      <sharedItems containsNonDate="0" containsString="0" containsBlank="1"/>
    </cacheField>
    <cacheField name="a_1_variations_baisse_raisons_baisse_couts" numFmtId="0">
      <sharedItems containsNonDate="0" containsString="0" containsBlank="1"/>
    </cacheField>
    <cacheField name="a_1_variations_baisse_raisons_baisse_demande_distribution" numFmtId="0">
      <sharedItems containsNonDate="0" containsString="0" containsBlank="1"/>
    </cacheField>
    <cacheField name="a_1_variations_baisse_raisons_baisse_change" numFmtId="0">
      <sharedItems containsNonDate="0" containsString="0" containsBlank="1"/>
    </cacheField>
    <cacheField name="a_1_variations_baisse_raisons_baisse_demande_autoproduction" numFmtId="0">
      <sharedItems containsNonDate="0" containsString="0" containsBlank="1"/>
    </cacheField>
    <cacheField name="a_1_variations_baisse_raisons_baisse_demande_departs" numFmtId="0">
      <sharedItems containsNonDate="0" containsString="0" containsBlank="1"/>
    </cacheField>
    <cacheField name="a_1_variations_baisse_raisons_baisse_prix_fournisseurs" numFmtId="0">
      <sharedItems containsNonDate="0" containsString="0" containsBlank="1"/>
    </cacheField>
    <cacheField name="a_1_variations_baisse_raisons_hausse_offre_quantites" numFmtId="0">
      <sharedItems containsNonDate="0" containsString="0" containsBlank="1"/>
    </cacheField>
    <cacheField name="a_1_variations_baisse_raisons_hausse_offre_circulation_routes" numFmtId="0">
      <sharedItems containsNonDate="0" containsString="0" containsBlank="1"/>
    </cacheField>
    <cacheField name="a_1_variations_baisse_raisons_hausse_offre_routes_surete" numFmtId="0">
      <sharedItems containsNonDate="0" containsString="0" containsBlank="1"/>
    </cacheField>
    <cacheField name="a_1_variations_baisse_raisons_hausse_offre_production_saison" numFmtId="0">
      <sharedItems containsNonDate="0" containsString="0" containsBlank="1"/>
    </cacheField>
    <cacheField name="a_1_variations_baisse_raisons_autre" numFmtId="0">
      <sharedItems containsNonDate="0" containsString="0" containsBlank="1"/>
    </cacheField>
    <cacheField name="a_1_variations_baisse_raisons_nsp" numFmtId="0">
      <sharedItems containsNonDate="0" containsString="0" containsBlank="1"/>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3"/>
    </cacheField>
    <cacheField name="calc_selected_total" numFmtId="0">
      <sharedItems containsSemiMixedTypes="0" containsString="0" containsNumber="1" containsInteger="1" minValue="3" maxValue="20"/>
    </cacheField>
    <cacheField name="note_h_combustible_bois" numFmtId="0">
      <sharedItems containsNonDate="0" containsString="0" containsBlank="1"/>
    </cacheField>
    <cacheField name="combustible_bois_disponibilite" numFmtId="0">
      <sharedItems containsBlank="1" count="4">
        <m/>
        <s v="disponible"/>
        <s v="peudisponible"/>
        <s v="nondisponible" u="1"/>
      </sharedItems>
    </cacheField>
    <cacheField name="combustible_bois_prix_tas" numFmtId="0">
      <sharedItems containsString="0" containsBlank="1" containsNumber="1" containsInteger="1" minValue="200" maxValue="7500"/>
    </cacheField>
    <cacheField name="combustible_bois_localisation_fournisseur" numFmtId="0">
      <sharedItems containsBlank="1" count="5">
        <m/>
        <s v="meme_localite"/>
        <s v="meme_province"/>
        <s v="meme_commune"/>
        <s v="meme_region" u="1"/>
      </sharedItems>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7" maxValue="90"/>
    </cacheField>
    <cacheField name="combustible_bois_reapprovisionnement" numFmtId="0">
      <sharedItems containsString="0" containsBlank="1" containsNumber="1" containsInteger="1" minValue="1" maxValue="10"/>
    </cacheField>
    <cacheField name="combustible_bois_stock_warning" numFmtId="0">
      <sharedItems containsString="0" containsBlank="1" containsNumber="1" containsInteger="1" minValue="0" maxValue="0"/>
    </cacheField>
    <cacheField name="note_h_combustible_charbon" numFmtId="0">
      <sharedItems containsNonDate="0" containsString="0" containsBlank="1"/>
    </cacheField>
    <cacheField name="combustible_charbon_disponibilite" numFmtId="0">
      <sharedItems containsBlank="1" count="4">
        <m/>
        <s v="disponible"/>
        <s v="peudisponible"/>
        <s v="nondisponible" u="1"/>
      </sharedItems>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0" maxValue="1"/>
    </cacheField>
    <cacheField name="combustible_charbon_prix_100kg" numFmtId="0">
      <sharedItems containsString="0" containsBlank="1" containsNumber="1" containsInteger="1" minValue="5000" maxValue="9000"/>
    </cacheField>
    <cacheField name="combustible_charbon_prix_sachet" numFmtId="0">
      <sharedItems containsString="0" containsBlank="1" containsNumber="1" containsInteger="1" minValue="100" maxValue="200"/>
    </cacheField>
    <cacheField name="combustible_charbon_localisation_fournisseur" numFmtId="0">
      <sharedItems containsBlank="1" count="6">
        <m/>
        <s v="meme_localite"/>
        <s v="meme_province"/>
        <s v="meme_region"/>
        <s v="meme_commune"/>
        <s v="meme_pays"/>
      </sharedItems>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10" maxValue="60"/>
    </cacheField>
    <cacheField name="combustible_charbon_reapprovisionnement" numFmtId="0">
      <sharedItems containsString="0" containsBlank="1" containsNumber="1" containsInteger="1" minValue="1" maxValue="14"/>
    </cacheField>
    <cacheField name="combustible_charbon_stock_warning" numFmtId="0">
      <sharedItems containsString="0" containsBlank="1" containsNumber="1" containsInteger="1" minValue="0" maxValue="0"/>
    </cacheField>
    <cacheField name="note_h_combustible_gaz" numFmtId="0">
      <sharedItems containsNonDate="0" containsString="0" containsBlank="1"/>
    </cacheField>
    <cacheField name="combustible_gaz_disponibilite" numFmtId="0">
      <sharedItems containsBlank="1" count="4">
        <m/>
        <s v="disponible"/>
        <s v="peudisponible"/>
        <s v="nondisponible" u="1"/>
      </sharedItems>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0" maxValue="1"/>
    </cacheField>
    <cacheField name="combustible_gaz_unite_12kg" numFmtId="0">
      <sharedItems containsString="0" containsBlank="1" containsNumber="1" containsInteger="1" minValue="0" maxValue="1"/>
    </cacheField>
    <cacheField name="combustible_gaz_prix_3kg" numFmtId="0">
      <sharedItems containsString="0" containsBlank="1" containsNumber="1" containsInteger="1" minValue="13500" maxValue="15000"/>
    </cacheField>
    <cacheField name="combustible_gaz_prix_6kg" numFmtId="0">
      <sharedItems containsString="0" containsBlank="1" containsNumber="1" containsInteger="1" minValue="15340" maxValue="33000"/>
    </cacheField>
    <cacheField name="combustible_gaz_prix_12kg" numFmtId="0">
      <sharedItems containsString="0" containsBlank="1" containsNumber="1" containsInteger="1" minValue="22400" maxValue="45000"/>
    </cacheField>
    <cacheField name="combustible_gaz_localisation_fournisseur" numFmtId="0">
      <sharedItems containsBlank="1" count="6">
        <m/>
        <s v="meme_pays"/>
        <s v="meme_region"/>
        <s v="meme_localite"/>
        <s v="meme_commune" u="1"/>
        <s v="meme_province" u="1"/>
      </sharedItems>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5" maxValue="180"/>
    </cacheField>
    <cacheField name="combustible_gaz_reapprovisionnement" numFmtId="0">
      <sharedItems containsString="0" containsBlank="1" containsNumber="1" containsInteger="1" minValue="1" maxValue="15"/>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ount="3">
        <s v="disponible"/>
        <m/>
        <s v="peudisponible"/>
      </sharedItems>
    </cacheField>
    <cacheField name="marmite_n7_prix_unite" numFmtId="0">
      <sharedItems containsString="0" containsBlank="1" containsNumber="1" containsInteger="1" minValue="5750" maxValue="9500"/>
    </cacheField>
    <cacheField name="marmite_n7_localisation_fournisseur" numFmtId="0">
      <sharedItems containsBlank="1" count="4">
        <s v="meme_pays"/>
        <s v="meme_localite"/>
        <m/>
        <s v="meme_commune"/>
      </sharedItems>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2" maxValue="180"/>
    </cacheField>
    <cacheField name="marmite_n7_reapprovissionnement" numFmtId="0">
      <sharedItems containsString="0" containsBlank="1" containsNumber="1" containsInteger="1" minValue="2" maxValue="15"/>
    </cacheField>
    <cacheField name="marmite_n7_stock_warning" numFmtId="0">
      <sharedItems containsString="0" containsBlank="1" containsNumber="1" containsInteger="1" minValue="0" maxValue="1"/>
    </cacheField>
    <cacheField name="note_a_2_marmite_n5" numFmtId="0">
      <sharedItems containsNonDate="0" containsString="0" containsBlank="1"/>
    </cacheField>
    <cacheField name="marmite_n5_disponibilite" numFmtId="0">
      <sharedItems containsBlank="1" count="3">
        <s v="disponible"/>
        <m/>
        <s v="peudisponible"/>
      </sharedItems>
    </cacheField>
    <cacheField name="marmite_n5_prix_unite" numFmtId="0">
      <sharedItems containsString="0" containsBlank="1" containsNumber="1" containsInteger="1" minValue="4000" maxValue="7200"/>
    </cacheField>
    <cacheField name="marmite_n5_localisation_fournisseur" numFmtId="0">
      <sharedItems containsBlank="1" count="4">
        <s v="meme_pays"/>
        <s v="meme_localite"/>
        <m/>
        <s v="meme_commune"/>
      </sharedItems>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5" maxValue="180"/>
    </cacheField>
    <cacheField name="marmite_n5_reapprovissionnement" numFmtId="0">
      <sharedItems containsString="0" containsBlank="1" containsNumber="1" containsInteger="1" minValue="1" maxValue="15"/>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ount="3">
        <s v="disponible"/>
        <m/>
        <s v="peudisponible"/>
      </sharedItems>
    </cacheField>
    <cacheField name="assiette_metalique_prix_unite" numFmtId="0">
      <sharedItems containsString="0" containsBlank="1" containsNumber="1" containsInteger="1" minValue="300" maxValue="2000"/>
    </cacheField>
    <cacheField name="assiette_metalique_localisation_fournisseur" numFmtId="0">
      <sharedItems containsBlank="1" count="6">
        <s v="meme_region"/>
        <s v="meme_pays"/>
        <s v="meme_localite"/>
        <m/>
        <s v="meme_commune"/>
        <s v="etranger" u="1"/>
      </sharedItems>
    </cacheField>
    <cacheField name="assiette_metalique_pays_fournisseur" numFmtId="0">
      <sharedItems containsNonDate="0" containsString="0"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44"/>
    </cacheField>
    <cacheField name="assiette_metalique_stock_warning" numFmtId="0">
      <sharedItems containsString="0" containsBlank="1" containsNumber="1" containsInteger="1" minValue="0" maxValue="1"/>
    </cacheField>
    <cacheField name="note_a_2_gobelet_plastique" numFmtId="0">
      <sharedItems containsNonDate="0" containsString="0" containsBlank="1"/>
    </cacheField>
    <cacheField name="gobelet_plastique_disponibilite" numFmtId="0">
      <sharedItems containsBlank="1" count="3">
        <s v="disponible"/>
        <m/>
        <s v="peudisponible"/>
      </sharedItems>
    </cacheField>
    <cacheField name="gobelet_plastique_prix_unite" numFmtId="0">
      <sharedItems containsString="0" containsBlank="1" containsNumber="1" containsInteger="1" minValue="125" maxValue="500"/>
    </cacheField>
    <cacheField name="gobelet_plastique_localisation_fournisseur" numFmtId="0">
      <sharedItems containsBlank="1" count="6">
        <s v="meme_region"/>
        <s v="meme_pays"/>
        <s v="meme_localite"/>
        <m/>
        <s v="meme_commune"/>
        <s v="etranger"/>
      </sharedItems>
    </cacheField>
    <cacheField name="gobelet_plastique_pays_fournisseur" numFmtId="0">
      <sharedItems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5" maxValue="90"/>
    </cacheField>
    <cacheField name="gobelet_plastique_reapprovissionnement" numFmtId="0">
      <sharedItems containsString="0" containsBlank="1" containsNumber="1" containsInteger="1" minValue="1" maxValue="15"/>
    </cacheField>
    <cacheField name="gobelet_plastique_stock_warning" numFmtId="0">
      <sharedItems containsString="0" containsBlank="1" containsNumber="1" containsInteger="1" minValue="0" maxValue="0"/>
    </cacheField>
    <cacheField name="note_a_2_gobelet_acier" numFmtId="0">
      <sharedItems containsNonDate="0" containsString="0" containsBlank="1"/>
    </cacheField>
    <cacheField name="gobelet_acier_disponibilite" numFmtId="0">
      <sharedItems containsBlank="1" count="3">
        <s v="disponible"/>
        <m/>
        <s v="peudisponible"/>
      </sharedItems>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1" maxValue="1"/>
    </cacheField>
    <cacheField name="gobelet_acier_volume_1l" numFmtId="0">
      <sharedItems containsString="0" containsBlank="1" containsNumber="1" containsInteger="1" minValue="0" maxValue="1"/>
    </cacheField>
    <cacheField name="gobelet_acier_prix_0_25l" numFmtId="0">
      <sharedItems containsString="0" containsBlank="1" containsNumber="1" containsInteger="1" minValue="300" maxValue="1500"/>
    </cacheField>
    <cacheField name="gobelet_acier_prix_0_5l" numFmtId="0">
      <sharedItems containsString="0" containsBlank="1" containsNumber="1" containsInteger="1" minValue="600" maxValue="2250"/>
    </cacheField>
    <cacheField name="gobelet_acier_prix_1l" numFmtId="0">
      <sharedItems containsString="0" containsBlank="1" containsNumber="1" containsInteger="1" minValue="14" maxValue="3250"/>
    </cacheField>
    <cacheField name="gobelet_acier_localisation_fournisseur" numFmtId="0">
      <sharedItems containsBlank="1" count="6">
        <s v="meme_pays"/>
        <s v="meme_localite"/>
        <m/>
        <s v="meme_commune"/>
        <s v="etranger" u="1"/>
        <s v="meme_region" u="1"/>
      </sharedItems>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7" maxValue="90"/>
    </cacheField>
    <cacheField name="gobelet_acier_reapprovissionnement" numFmtId="0">
      <sharedItems containsString="0" containsBlank="1" containsNumber="1" containsInteger="1" minValue="1" maxValue="15"/>
    </cacheField>
    <cacheField name="gobelet_acier_stock_warning" numFmtId="0">
      <sharedItems containsString="0" containsBlank="1" containsNumber="1" containsInteger="1" minValue="0" maxValue="0"/>
    </cacheField>
    <cacheField name="note_a_2_bassine" numFmtId="0">
      <sharedItems containsNonDate="0" containsString="0" containsBlank="1"/>
    </cacheField>
    <cacheField name="bassine_disponibilite" numFmtId="0">
      <sharedItems containsBlank="1" count="3">
        <s v="disponible"/>
        <m/>
        <s v="peudisponible"/>
      </sharedItems>
    </cacheField>
    <cacheField name="bassine_prix_unite" numFmtId="0">
      <sharedItems containsString="0" containsBlank="1" containsNumber="1" containsInteger="1" minValue="1000" maxValue="4750"/>
    </cacheField>
    <cacheField name="bassine_localisation_fournisseur" numFmtId="0">
      <sharedItems containsBlank="1" count="6">
        <s v="meme_pays"/>
        <s v="meme_localite"/>
        <m/>
        <s v="meme_commune"/>
        <s v="etranger"/>
        <s v="meme_region" u="1"/>
      </sharedItems>
    </cacheField>
    <cacheField name="bassine_pays_fournisseur" numFmtId="0">
      <sharedItems containsBlank="1"/>
    </cacheField>
    <cacheField name="bassine_pays_fournisseur_autre" numFmtId="0">
      <sharedItems containsNonDate="0" containsString="0" containsBlank="1"/>
    </cacheField>
    <cacheField name="bassine_stock" numFmtId="0">
      <sharedItems containsString="0" containsBlank="1" containsNumber="1" containsInteger="1" minValue="6" maxValue="90"/>
    </cacheField>
    <cacheField name="bassine_reapprovissionnement" numFmtId="0">
      <sharedItems containsString="0" containsBlank="1" containsNumber="1" containsInteger="1" minValue="1" maxValue="15"/>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ount="3">
        <s v="disponible"/>
        <m/>
        <s v="peudisponible"/>
      </sharedItems>
    </cacheField>
    <cacheField name="natte_prix_unite" numFmtId="0">
      <sharedItems containsString="0" containsBlank="1" containsNumber="1" containsInteger="1" minValue="2000" maxValue="3500"/>
    </cacheField>
    <cacheField name="natte_localisation_fournisseur" numFmtId="0">
      <sharedItems containsBlank="1" count="6">
        <s v="meme_pays"/>
        <s v="meme_localite"/>
        <m/>
        <s v="meme_commune"/>
        <s v="meme_region"/>
        <s v="etranger" u="1"/>
      </sharedItems>
    </cacheField>
    <cacheField name="natte_pays_fournisseur" numFmtId="0">
      <sharedItems containsNonDate="0" containsString="0" containsBlank="1"/>
    </cacheField>
    <cacheField name="natte_pays_fournisseur_autre" numFmtId="0">
      <sharedItems containsNonDate="0" containsString="0" containsBlank="1"/>
    </cacheField>
    <cacheField name="natte_stock" numFmtId="0">
      <sharedItems containsString="0" containsBlank="1" containsNumber="1" containsInteger="1" minValue="5" maxValue="90"/>
    </cacheField>
    <cacheField name="natte_reapprovissionnement" numFmtId="0">
      <sharedItems containsString="0" containsBlank="1" containsNumber="1" containsInteger="1" minValue="1" maxValue="15"/>
    </cacheField>
    <cacheField name="natte_stock_warning" numFmtId="0">
      <sharedItems containsString="0" containsBlank="1" containsNumber="1" containsInteger="1" minValue="0" maxValue="1"/>
    </cacheField>
    <cacheField name="note_a_2_couverture" numFmtId="0">
      <sharedItems containsNonDate="0" containsString="0" containsBlank="1"/>
    </cacheField>
    <cacheField name="couverture_disponibilite" numFmtId="0">
      <sharedItems containsBlank="1" count="4">
        <m/>
        <s v="disponible"/>
        <s v="peudisponible"/>
        <s v="nondisponible"/>
      </sharedItems>
    </cacheField>
    <cacheField name="couverture_prix_unite" numFmtId="0">
      <sharedItems containsString="0" containsBlank="1" containsNumber="1" containsInteger="1" minValue="2000" maxValue="5250"/>
    </cacheField>
    <cacheField name="couverture_localisation_fournisseur" numFmtId="0">
      <sharedItems containsBlank="1" count="5">
        <m/>
        <s v="meme_localite"/>
        <s v="meme_pays"/>
        <s v="meme_region"/>
        <s v="meme_commune" u="1"/>
      </sharedItems>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5" maxValue="90"/>
    </cacheField>
    <cacheField name="couverture_reapprovissionnement" numFmtId="0">
      <sharedItems containsString="0" containsBlank="1" containsNumber="1" containsInteger="1" minValue="1" maxValue="15"/>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2000" maxValue="5000"/>
    </cacheField>
    <cacheField name="moustiquaire_localisation_fournisseur" numFmtId="0">
      <sharedItems containsBlank="1" count="6">
        <m/>
        <s v="meme_localite"/>
        <s v="meme_region"/>
        <s v="meme_pays"/>
        <s v="etranger" u="1"/>
        <s v="meme_commune" u="1"/>
      </sharedItems>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5" maxValue="90"/>
    </cacheField>
    <cacheField name="moustiquaire_reapprovissionnement" numFmtId="0">
      <sharedItems containsString="0" containsBlank="1" containsNumber="1" containsInteger="1" minValue="1" maxValue="15"/>
    </cacheField>
    <cacheField name="moustiquaire_stock_warning" numFmtId="0">
      <sharedItems containsString="0" containsBlank="1" containsNumber="1" containsInteger="1" minValue="0" maxValue="1"/>
    </cacheField>
    <cacheField name="note_a_2_lampe" numFmtId="0">
      <sharedItems containsNonDate="0" containsString="0" containsBlank="1"/>
    </cacheField>
    <cacheField name="lampe_disponibilite" numFmtId="0">
      <sharedItems containsBlank="1" count="4">
        <m/>
        <s v="disponible"/>
        <s v="peudisponible"/>
        <s v="nondisponible" u="1"/>
      </sharedItems>
    </cacheField>
    <cacheField name="lampe_prix_unite" numFmtId="0">
      <sharedItems containsString="0" containsBlank="1" containsNumber="1" containsInteger="1" minValue="400" maxValue="2000"/>
    </cacheField>
    <cacheField name="lampe_localisation_fournisseur" numFmtId="0">
      <sharedItems containsBlank="1" count="6">
        <m/>
        <s v="meme_commune"/>
        <s v="meme_localite"/>
        <s v="meme_pays"/>
        <s v="etranger" u="1"/>
        <s v="meme_region" u="1"/>
      </sharedItems>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5" maxValue="90"/>
    </cacheField>
    <cacheField name="lampe_reapprovissionnement" numFmtId="0">
      <sharedItems containsString="0" containsBlank="1" containsNumber="1" containsInteger="1" minValue="1" maxValue="15"/>
    </cacheField>
    <cacheField name="lampe_stock_warning" numFmtId="0">
      <sharedItems containsString="0" containsBlank="1" containsNumber="1" containsInteger="1" minValue="0" maxValue="1"/>
    </cacheField>
    <cacheField name="note_a_2_pagne" numFmtId="0">
      <sharedItems containsNonDate="0" containsString="0" containsBlank="1"/>
    </cacheField>
    <cacheField name="a_2_pagne_disponibilite" numFmtId="0">
      <sharedItems containsBlank="1" count="3">
        <m/>
        <s v="disponible"/>
        <s v="peudisponible"/>
      </sharedItems>
    </cacheField>
    <cacheField name="a_2_pagne_unite_oui_non" numFmtId="0">
      <sharedItems containsBlank="1"/>
    </cacheField>
    <cacheField name="a_2_pagne6yards_prix_unite" numFmtId="0">
      <sharedItems containsString="0" containsBlank="1" containsNumber="1" containsInteger="1" minValue="2250" maxValue="7000"/>
    </cacheField>
    <cacheField name="a_2_pagne_unite_nombre_morceaux" numFmtId="0">
      <sharedItems containsNonDate="0" containsString="0" containsBlank="1"/>
    </cacheField>
    <cacheField name="a_2_pagne_prix_autre_unite" numFmtId="0">
      <sharedItems containsNonDate="0" containsString="0" containsBlank="1"/>
    </cacheField>
    <cacheField name="a_2_pagne_localisation_fournisseur" numFmtId="0">
      <sharedItems containsBlank="1" count="5">
        <m/>
        <s v="meme_localite"/>
        <s v="meme_region"/>
        <s v="meme_pays"/>
        <s v="meme_commune" u="1"/>
      </sharedItems>
    </cacheField>
    <cacheField name="a_2_pagne_pays_fournisseur" numFmtId="0">
      <sharedItems containsNonDate="0" containsString="0"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7" maxValue="90"/>
    </cacheField>
    <cacheField name="a_2_pagne_reapprovissionnement" numFmtId="0">
      <sharedItems containsString="0" containsBlank="1" containsNumber="1" containsInteger="1" minValue="1" maxValue="15"/>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ount="4">
        <m/>
        <s v="disponible"/>
        <s v="peudisponible"/>
        <s v="nondisponible" u="1"/>
      </sharedItems>
    </cacheField>
    <cacheField name="sac_boro_prix_unite" numFmtId="0">
      <sharedItems containsString="0" containsBlank="1" containsNumber="1" containsInteger="1" minValue="200" maxValue="500"/>
    </cacheField>
    <cacheField name="sac_boro_localisation_fournisseur" numFmtId="0">
      <sharedItems containsBlank="1" count="6">
        <m/>
        <s v="meme_localite"/>
        <s v="meme_pays"/>
        <s v="meme_commune"/>
        <s v="meme_region"/>
        <s v="meme_province" u="1"/>
      </sharedItems>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6" maxValue="100"/>
    </cacheField>
    <cacheField name="sac_boro_reapprovissionnement" numFmtId="0">
      <sharedItems containsString="0" containsBlank="1" containsNumber="1" containsInteger="1" minValue="1" maxValue="8"/>
    </cacheField>
    <cacheField name="sac_boro_stock_warning" numFmtId="0">
      <sharedItems containsString="0" containsBlank="1" containsNumber="1" containsInteger="1" minValue="0" maxValue="1"/>
    </cacheField>
    <cacheField name="note_a_2_reapprov" numFmtId="0">
      <sharedItems containsNonDate="0" containsString="0" containsBlank="1"/>
    </cacheField>
    <cacheField name="a_2_difficultes_reapprov_ouinon" numFmtId="0">
      <sharedItems containsBlank="1" count="4">
        <s v="non"/>
        <m/>
        <s v="oui"/>
        <s v="nsp"/>
      </sharedItems>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0"/>
    </cacheField>
    <cacheField name="a_2_difficultes_reapprov_raisons_autre" numFmtId="0">
      <sharedItems containsString="0" containsBlank="1" containsNumber="1" containsInteger="1" minValue="0" maxValue="1"/>
    </cacheField>
    <cacheField name="a_2_difficultes_reapprov_raisons_nsp" numFmtId="0">
      <sharedItems containsString="0" containsBlank="1" containsNumber="1" containsInteger="1" minValue="0" maxValue="0"/>
    </cacheField>
    <cacheField name="a_2_difficultes_reapprov_raisons_autre_2" numFmtId="0">
      <sharedItems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1"/>
    </cacheField>
    <cacheField name="a_2_variations_prix_nsp" numFmtId="0">
      <sharedItems containsString="0" containsBlank="1" containsNumber="1" containsInteger="1" minValue="0" maxValue="0"/>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0"/>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0"/>
    </cacheField>
    <cacheField name="a_2_variations_hausse_raisons_nsp" numFmtId="0">
      <sharedItems containsString="0" containsBlank="1" containsNumber="1" containsInteger="1" minValue="0" maxValue="0"/>
    </cacheField>
    <cacheField name="a_2_variations_hausse_raisons_autre_2" numFmtId="0">
      <sharedItems containsNonDate="0" containsString="0" containsBlank="1"/>
    </cacheField>
    <cacheField name="a_2_variations_baisse_articles" numFmtId="0">
      <sharedItems containsBlank="1"/>
    </cacheField>
    <cacheField name="a_2_variations_baisse_articles_combustible_bois" numFmtId="0">
      <sharedItems containsString="0" containsBlank="1" containsNumber="1" containsInteger="1" minValue="0" maxValue="0"/>
    </cacheField>
    <cacheField name="a_2_variations_baisse_articles_combustible_charbon" numFmtId="0">
      <sharedItems containsString="0" containsBlank="1" containsNumber="1" containsInteger="1" minValue="1" maxValue="1"/>
    </cacheField>
    <cacheField name="a_2_variations_baisse_articles_combustible_gaz" numFmtId="0">
      <sharedItems containsString="0" containsBlank="1" containsNumber="1" containsInteger="1" minValue="0" maxValue="0"/>
    </cacheField>
    <cacheField name="a_2_variations_baisse_articles_marmite7" numFmtId="0">
      <sharedItems containsString="0" containsBlank="1" containsNumber="1" containsInteger="1" minValue="0" maxValue="0"/>
    </cacheField>
    <cacheField name="a_2_variations_baisse_articles_marmite5" numFmtId="0">
      <sharedItems containsString="0" containsBlank="1" containsNumber="1" containsInteger="1" minValue="0" maxValue="0"/>
    </cacheField>
    <cacheField name="a_2_variations_baisse_articles_assiette" numFmtId="0">
      <sharedItems containsString="0" containsBlank="1" containsNumber="1" containsInteger="1" minValue="0" maxValue="0"/>
    </cacheField>
    <cacheField name="a_2_variations_baisse_articles_gobelet_plastique" numFmtId="0">
      <sharedItems containsString="0" containsBlank="1" containsNumber="1" containsInteger="1" minValue="0" maxValue="0"/>
    </cacheField>
    <cacheField name="a_2_variations_baisse_articles_gobelet_acier" numFmtId="0">
      <sharedItems containsString="0" containsBlank="1" containsNumber="1" containsInteger="1" minValue="0" maxValue="0"/>
    </cacheField>
    <cacheField name="a_2_variations_baisse_articles_bassine" numFmtId="0">
      <sharedItems containsString="0" containsBlank="1" containsNumber="1" containsInteger="1" minValue="0" maxValue="0"/>
    </cacheField>
    <cacheField name="a_2_variations_baisse_articles_natte" numFmtId="0">
      <sharedItems containsString="0" containsBlank="1" containsNumber="1" containsInteger="1" minValue="0" maxValue="0"/>
    </cacheField>
    <cacheField name="a_2_variations_baisse_articles_couverture" numFmtId="0">
      <sharedItems containsString="0" containsBlank="1" containsNumber="1" containsInteger="1" minValue="0" maxValue="0"/>
    </cacheField>
    <cacheField name="a_2_variations_baisse_articles_moustiquaire" numFmtId="0">
      <sharedItems containsString="0" containsBlank="1" containsNumber="1" containsInteger="1" minValue="0" maxValue="0"/>
    </cacheField>
    <cacheField name="a_2_variations_baisse_articles_lampe" numFmtId="0">
      <sharedItems containsString="0" containsBlank="1" containsNumber="1" containsInteger="1" minValue="0" maxValue="0"/>
    </cacheField>
    <cacheField name="a_2_variations_baisse_articles_pagne" numFmtId="0">
      <sharedItems containsString="0" containsBlank="1" containsNumber="1" containsInteger="1" minValue="0" maxValue="0"/>
    </cacheField>
    <cacheField name="a_2_variations_baisse_articles_sac_boro" numFmtId="0">
      <sharedItems containsString="0" containsBlank="1" containsNumber="1" containsInteger="1" minValue="0" maxValue="0"/>
    </cacheField>
    <cacheField name="a_2_variations_baisse_articles_aucun" numFmtId="0">
      <sharedItems containsString="0" containsBlank="1" containsNumber="1" containsInteger="1" minValue="0" maxValue="0"/>
    </cacheField>
    <cacheField name="a_2_variations_baisse_raisons" numFmtId="0">
      <sharedItems containsBlank="1"/>
    </cacheField>
    <cacheField name="a_2_variations_baisse_raisons_baisse_couts" numFmtId="0">
      <sharedItems containsString="0" containsBlank="1" containsNumber="1" containsInteger="1" minValue="0" maxValue="0"/>
    </cacheField>
    <cacheField name="a_2_variations_baisse_raisons_baisse_demande_distribution" numFmtId="0">
      <sharedItems containsString="0" containsBlank="1" containsNumber="1" containsInteger="1" minValue="0" maxValue="0"/>
    </cacheField>
    <cacheField name="a_2_variations_baisse_raisons_baisse_change" numFmtId="0">
      <sharedItems containsString="0" containsBlank="1" containsNumber="1" containsInteger="1" minValue="0" maxValue="0"/>
    </cacheField>
    <cacheField name="a_2_variations_baisse_raisons_baisse_demande_autoproduction" numFmtId="0">
      <sharedItems containsString="0" containsBlank="1" containsNumber="1" containsInteger="1" minValue="0" maxValue="0"/>
    </cacheField>
    <cacheField name="a_2_variations_baisse_raisons_baisse_demande_departs" numFmtId="0">
      <sharedItems containsString="0" containsBlank="1" containsNumber="1" containsInteger="1" minValue="0" maxValue="0"/>
    </cacheField>
    <cacheField name="a_2_variations_baisse_raisons_baisse_prix_fournisseurs" numFmtId="0">
      <sharedItems containsString="0" containsBlank="1" containsNumber="1" containsInteger="1" minValue="0" maxValue="0"/>
    </cacheField>
    <cacheField name="a_2_variations_baisse_raisons_hausse_offre_quantites" numFmtId="0">
      <sharedItems containsString="0" containsBlank="1" containsNumber="1" containsInteger="1" minValue="0" maxValue="0"/>
    </cacheField>
    <cacheField name="a_2_variations_baisse_raisons_hausse_offre_circulation_routes" numFmtId="0">
      <sharedItems containsString="0" containsBlank="1" containsNumber="1" containsInteger="1" minValue="0" maxValue="0"/>
    </cacheField>
    <cacheField name="a_2_variations_baisse_raisons_hausse_offre_routes_surete" numFmtId="0">
      <sharedItems containsString="0" containsBlank="1" containsNumber="1" containsInteger="1" minValue="0" maxValue="0"/>
    </cacheField>
    <cacheField name="a_2_variations_baisse_raisons_hausse_offre_production_saison" numFmtId="0">
      <sharedItems containsString="0" containsBlank="1" containsNumber="1" containsInteger="1" minValue="0" maxValue="0"/>
    </cacheField>
    <cacheField name="a_2_variations_baisse_raisons_autre" numFmtId="0">
      <sharedItems containsString="0" containsBlank="1" containsNumber="1" containsInteger="1" minValue="1" maxValue="1"/>
    </cacheField>
    <cacheField name="a_2_variations_baisse_raisons_nsp" numFmtId="0">
      <sharedItems containsString="0" containsBlank="1" containsNumber="1" containsInteger="1" minValue="0" maxValue="0"/>
    </cacheField>
    <cacheField name="a_2_variations_baisse_raisons_autre_2" numFmtId="0">
      <sharedItems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0"/>
    </cacheField>
    <cacheField name="alimentaire_vendus_manioc" numFmtId="0">
      <sharedItems containsString="0" containsBlank="1" containsNumber="1" containsInteger="1" minValue="0" maxValue="1"/>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9"/>
    </cacheField>
    <cacheField name="note_alimentaire_mais" numFmtId="0">
      <sharedItems containsNonDate="0" containsString="0" containsBlank="1"/>
    </cacheField>
    <cacheField name="mais_disponibilite" numFmtId="0">
      <sharedItems containsBlank="1" count="2">
        <m/>
        <s v="disponible"/>
      </sharedItems>
    </cacheField>
    <cacheField name="mais_unite" numFmtId="0">
      <sharedItems containsBlank="1"/>
    </cacheField>
    <cacheField name="mais_unite_kg" numFmtId="0">
      <sharedItems containsString="0" containsBlank="1" containsNumber="1" containsInteger="1" minValue="0" maxValue="0"/>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1" maxValue="1"/>
    </cacheField>
    <cacheField name="mais_prix_kg" numFmtId="0">
      <sharedItems containsNonDate="0" containsString="0" containsBlank="1"/>
    </cacheField>
    <cacheField name="mais_prix_yorouba" numFmtId="0">
      <sharedItems containsString="0" containsBlank="1" containsNumber="1" containsInteger="1" minValue="750" maxValue="750"/>
    </cacheField>
    <cacheField name="mais_prix_tine" numFmtId="0">
      <sharedItems containsString="0" containsBlank="1" containsNumber="1" containsInteger="1" minValue="5250" maxValue="5250"/>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15" maxValue="25"/>
    </cacheField>
    <cacheField name="mais_reapprovissionnement" numFmtId="0">
      <sharedItems containsString="0" containsBlank="1" containsNumber="1" containsInteger="1" minValue="1" maxValue="3"/>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0"/>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1" maxValue="1"/>
    </cacheField>
    <cacheField name="sorgho_blanc_prix_kg" numFmtId="0">
      <sharedItems containsNonDate="0" containsString="0" containsBlank="1"/>
    </cacheField>
    <cacheField name="sorgho_blanc_prix_yorouba" numFmtId="0">
      <sharedItems containsString="0" containsBlank="1" containsNumber="1" containsInteger="1" minValue="600" maxValue="600"/>
    </cacheField>
    <cacheField name="sorgho_blanc_prix_tine" numFmtId="0">
      <sharedItems containsString="0" containsBlank="1" containsNumber="1" containsInteger="1" minValue="4200" maxValue="420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21" maxValue="35"/>
    </cacheField>
    <cacheField name="sorgho_blanc_reapprovissionnement" numFmtId="0">
      <sharedItems containsString="0" containsBlank="1" containsNumber="1" containsInteger="1" minValue="1" maxValue="3"/>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0"/>
    </cacheField>
    <cacheField name="sorgho_rouge_unite_yorouba" numFmtId="0">
      <sharedItems containsString="0" containsBlank="1" containsNumber="1" containsInteger="1" minValue="1" maxValue="1"/>
    </cacheField>
    <cacheField name="sorgho_rouge_unite_tine" numFmtId="0">
      <sharedItems containsString="0" containsBlank="1" containsNumber="1" containsInteger="1" minValue="1" maxValue="1"/>
    </cacheField>
    <cacheField name="sorgho_rouge_prix_kg" numFmtId="0">
      <sharedItems containsNonDate="0" containsString="0" containsBlank="1"/>
    </cacheField>
    <cacheField name="sorgho_rouge_prix_yorouba" numFmtId="0">
      <sharedItems containsString="0" containsBlank="1" containsNumber="1" containsInteger="1" minValue="900" maxValue="900"/>
    </cacheField>
    <cacheField name="sorgho_rouge_prix_tine" numFmtId="0">
      <sharedItems containsString="0" containsBlank="1" containsNumber="1" containsInteger="1" minValue="6300" maxValue="63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21" maxValue="30"/>
    </cacheField>
    <cacheField name="sorgho_rouge_reapprovissionnement" numFmtId="0">
      <sharedItems containsString="0" containsBlank="1" containsNumber="1" containsInteger="1" minValue="2" maxValue="3"/>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0"/>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1" maxValue="1"/>
    </cacheField>
    <cacheField name="mil_local_prix_kg" numFmtId="0">
      <sharedItems containsNonDate="0" containsString="0" containsBlank="1"/>
    </cacheField>
    <cacheField name="mil_local_prix_yorouba" numFmtId="0">
      <sharedItems containsString="0" containsBlank="1" containsNumber="1" containsInteger="1" minValue="650" maxValue="650"/>
    </cacheField>
    <cacheField name="mil_local_prix_tine" numFmtId="0">
      <sharedItems containsString="0" containsBlank="1" containsNumber="1" containsInteger="1" minValue="4550" maxValue="455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20" maxValue="30"/>
    </cacheField>
    <cacheField name="mil_local_reapprovissionnement" numFmtId="0">
      <sharedItems containsString="0" containsBlank="1" containsNumber="1" containsInteger="1" minValue="1" maxValue="3"/>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acheField>
    <cacheField name="riz_local_unite" numFmtId="0">
      <sharedItems containsBlank="1"/>
    </cacheField>
    <cacheField name="riz_local_unite_kg" numFmtId="0">
      <sharedItems containsString="0" containsBlank="1" containsNumber="1" containsInteger="1" minValue="1" maxValue="1"/>
    </cacheField>
    <cacheField name="riz_local_unite_yorouba" numFmtId="0">
      <sharedItems containsString="0" containsBlank="1" containsNumber="1" containsInteger="1" minValue="1" maxValue="1"/>
    </cacheField>
    <cacheField name="riz_local_unite_tine" numFmtId="0">
      <sharedItems containsString="0" containsBlank="1" containsNumber="1" containsInteger="1" minValue="1" maxValue="1"/>
    </cacheField>
    <cacheField name="riz_local_prix_kg" numFmtId="0">
      <sharedItems containsString="0" containsBlank="1" containsNumber="1" containsInteger="1" minValue="450" maxValue="450"/>
    </cacheField>
    <cacheField name="riz_local_prix_yorouba" numFmtId="0">
      <sharedItems containsString="0" containsBlank="1" containsNumber="1" containsInteger="1" minValue="1350" maxValue="1350"/>
    </cacheField>
    <cacheField name="riz_local_prix_tine" numFmtId="0">
      <sharedItems containsString="0" containsBlank="1" containsNumber="1" containsInteger="1" minValue="9450" maxValue="945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20" maxValue="30"/>
    </cacheField>
    <cacheField name="riz_local_reapprovissionnement" numFmtId="0">
      <sharedItems containsString="0" containsBlank="1" containsNumber="1" containsInteger="1" minValue="1" maxValue="3"/>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1" maxValue="1"/>
    </cacheField>
    <cacheField name="riz_importe_unite_yorouba" numFmtId="0">
      <sharedItems containsString="0" containsBlank="1" containsNumber="1" containsInteger="1" minValue="1" maxValue="1"/>
    </cacheField>
    <cacheField name="riz_importe_unite_tine" numFmtId="0">
      <sharedItems containsString="0" containsBlank="1" containsNumber="1" containsInteger="1" minValue="0" maxValue="0"/>
    </cacheField>
    <cacheField name="riz_importe_prix_kg" numFmtId="0">
      <sharedItems containsString="0" containsBlank="1" containsNumber="1" containsInteger="1" minValue="400" maxValue="400"/>
    </cacheField>
    <cacheField name="riz_importe_prix_yorouba" numFmtId="0">
      <sharedItems containsString="0" containsBlank="1" containsNumber="1" containsInteger="1" minValue="1200" maxValue="1200"/>
    </cacheField>
    <cacheField name="riz_importe_prix_tine" numFmtId="0">
      <sharedItems containsNonDate="0" containsString="0" containsBlank="1"/>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15" maxValue="30"/>
    </cacheField>
    <cacheField name="riz_importe_reapprovissionnement" numFmtId="0">
      <sharedItems containsString="0" containsBlank="1" containsNumber="1" containsInteger="1" minValue="1" maxValue="3"/>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NonDate="0" containsString="0" containsBlank="1"/>
    </cacheField>
    <cacheField name="fonio_unite" numFmtId="0">
      <sharedItems containsNonDate="0" containsString="0" containsBlank="1"/>
    </cacheField>
    <cacheField name="fonio_unite_kg" numFmtId="0">
      <sharedItems containsNonDate="0" containsString="0" containsBlank="1"/>
    </cacheField>
    <cacheField name="fonio_unite_yorouba" numFmtId="0">
      <sharedItems containsNonDate="0" containsString="0" containsBlank="1"/>
    </cacheField>
    <cacheField name="fonio_unite_tine" numFmtId="0">
      <sharedItems containsNonDate="0" containsString="0" containsBlank="1"/>
    </cacheField>
    <cacheField name="fonio_prix_kg" numFmtId="0">
      <sharedItems containsNonDate="0" containsString="0" containsBlank="1"/>
    </cacheField>
    <cacheField name="fonio_prix_yorouba" numFmtId="0">
      <sharedItems containsNonDate="0" containsString="0" containsBlank="1"/>
    </cacheField>
    <cacheField name="fonio_prix_tine" numFmtId="0">
      <sharedItems containsNonDate="0" containsString="0" containsBlank="1"/>
    </cacheField>
    <cacheField name="fonios_localisation_fournisseur" numFmtId="0">
      <sharedItems containsNonDate="0" containsString="0"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NonDate="0" containsString="0" containsBlank="1"/>
    </cacheField>
    <cacheField name="fonio_reapprovissionnement" numFmtId="0">
      <sharedItems containsNonDate="0" containsString="0" containsBlank="1"/>
    </cacheField>
    <cacheField name="fonio_stock_warning" numFmtId="0">
      <sharedItems containsNonDate="0" containsString="0" containsBlank="1"/>
    </cacheField>
    <cacheField name="note_alimentaire_manioc" numFmtId="0">
      <sharedItems containsNonDate="0" containsString="0" containsBlank="1"/>
    </cacheField>
    <cacheField name="manioc_disponibilite" numFmtId="0">
      <sharedItems containsBlank="1"/>
    </cacheField>
    <cacheField name="manioc_prix_unite" numFmtId="0">
      <sharedItems containsString="0" containsBlank="1" containsNumber="1" containsInteger="1" minValue="350" maxValue="350"/>
    </cacheField>
    <cacheField name="manioc_localisation_fournisseur" numFmtId="0">
      <sharedItems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String="0" containsBlank="1" containsNumber="1" containsInteger="1" minValue="5" maxValue="15"/>
    </cacheField>
    <cacheField name="manioc_reapprovissionnement" numFmtId="0">
      <sharedItems containsString="0" containsBlank="1" containsNumber="1" containsInteger="1" minValue="1" maxValue="2"/>
    </cacheField>
    <cacheField name="manioc_stock_warning" numFmtId="0">
      <sharedItems containsString="0" containsBlank="1" containsNumber="1" containsInteger="1" minValue="0" maxValue="0"/>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750" maxValue="75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10" maxValue="15"/>
    </cacheField>
    <cacheField name="igname_reapprovissionnement" numFmtId="0">
      <sharedItems containsString="0" containsBlank="1" containsNumber="1" containsInteger="1" minValue="2" maxValue="2"/>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acheField>
    <cacheField name="patate_prix_unite" numFmtId="0">
      <sharedItems containsString="0" containsBlank="1" containsNumber="1" containsInteger="1" minValue="7000" maxValue="700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5" maxValue="5"/>
    </cacheField>
    <cacheField name="patate_reapprovissionnement" numFmtId="0">
      <sharedItems containsString="0" containsBlank="1" containsNumber="1" containsInteger="1" minValue="3" maxValue="3"/>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Blank="1"/>
    </cacheField>
    <cacheField name="pomme_de_terre_prix_unite" numFmtId="0">
      <sharedItems containsString="0" containsBlank="1" containsNumber="1" containsInteger="1" minValue="600" maxValue="600"/>
    </cacheField>
    <cacheField name="pomme_de_terre_localisation_fournisseur" numFmtId="0">
      <sharedItems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String="0" containsBlank="1" containsNumber="1" containsInteger="1" minValue="5" maxValue="20"/>
    </cacheField>
    <cacheField name="pomme_de_terre_reapprovissionnement" numFmtId="0">
      <sharedItems containsString="0" containsBlank="1" containsNumber="1" containsInteger="1" minValue="2" maxValue="3"/>
    </cacheField>
    <cacheField name="pomme_de_terre_stock_warning" numFmtId="0">
      <sharedItems containsString="0" containsBlank="1" containsNumber="1" containsInteger="1" minValue="0" maxValue="0"/>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3" maxValue="5"/>
    </cacheField>
    <cacheField name="viande_beuf_reapprovissionnement" numFmtId="0">
      <sharedItems containsString="0" containsBlank="1" containsNumber="1" containsInteger="1" minValue="1" maxValue="2"/>
    </cacheField>
    <cacheField name="viande_beuf_stock_warning" numFmtId="0">
      <sharedItems containsString="0" containsBlank="1" containsNumber="1" containsInteger="1" minValue="0" maxValue="0"/>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3000" maxValue="30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3" maxValue="3"/>
    </cacheField>
    <cacheField name="viande_mouton_reapprovissionnement" numFmtId="0">
      <sharedItems containsString="0" containsBlank="1" containsNumber="1" containsInteger="1" minValue="1" maxValue="1"/>
    </cacheField>
    <cacheField name="viande_mouton_stock_warning" numFmtId="0">
      <sharedItems containsString="0" containsBlank="1" containsNumber="1" containsInteger="1" minValue="0" maxValue="0"/>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0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10" maxValue="14"/>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1300" maxValue="13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0" maxValue="30"/>
    </cacheField>
    <cacheField name="lait_en_poudre_reapprovissionnement" numFmtId="0">
      <sharedItems containsString="0" containsBlank="1" containsNumber="1" containsInteger="1" minValue="1" maxValue="3"/>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60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5" maxValue="10"/>
    </cacheField>
    <cacheField name="lait_frais_reapprovissionnement" numFmtId="0">
      <sharedItems containsString="0" containsBlank="1" containsNumber="1" containsInteger="1" minValue="1" maxValue="1"/>
    </cacheField>
    <cacheField name="lait_frais_stock_warning" numFmtId="0">
      <sharedItems containsString="0" containsBlank="1" containsNumber="1" containsInteger="1" minValue="0" maxValue="0"/>
    </cacheField>
    <cacheField name="note_alimentaire_haricots" numFmtId="0">
      <sharedItems containsNonDate="0" containsString="0" containsBlank="1"/>
    </cacheField>
    <cacheField name="haricot_disponibilite" numFmtId="0">
      <sharedItems containsBlank="1"/>
    </cacheField>
    <cacheField name="haricot_unite" numFmtId="0">
      <sharedItems containsBlank="1"/>
    </cacheField>
    <cacheField name="haricot_unite_kg" numFmtId="0">
      <sharedItems containsString="0" containsBlank="1" containsNumber="1" containsInteger="1" minValue="0" maxValue="0"/>
    </cacheField>
    <cacheField name="haricot_unite_yorouba" numFmtId="0">
      <sharedItems containsString="0" containsBlank="1" containsNumber="1" containsInteger="1" minValue="1" maxValue="1"/>
    </cacheField>
    <cacheField name="haricot_unite_tine" numFmtId="0">
      <sharedItems containsString="0" containsBlank="1" containsNumber="1" containsInteger="1" minValue="1" maxValue="1"/>
    </cacheField>
    <cacheField name="haricot_prix_kg" numFmtId="0">
      <sharedItems containsNonDate="0" containsString="0" containsBlank="1"/>
    </cacheField>
    <cacheField name="haricot_prix_yorouba" numFmtId="0">
      <sharedItems containsString="0" containsBlank="1" containsNumber="1" containsInteger="1" minValue="1200" maxValue="1200"/>
    </cacheField>
    <cacheField name="haricot_prix_tine" numFmtId="0">
      <sharedItems containsString="0" containsBlank="1" containsNumber="1" containsInteger="1" minValue="8400" maxValue="8400"/>
    </cacheField>
    <cacheField name="haricots_localisation_fournisseur" numFmtId="0">
      <sharedItems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String="0" containsBlank="1" containsNumber="1" containsInteger="1" minValue="15" maxValue="25"/>
    </cacheField>
    <cacheField name="haricot_reapprovissionnement" numFmtId="0">
      <sharedItems containsString="0" containsBlank="1" containsNumber="1" containsInteger="1" minValue="1" maxValue="3"/>
    </cacheField>
    <cacheField name="haricot_stock_warning" numFmtId="0">
      <sharedItems containsString="0" containsBlank="1" containsNumber="1" containsInteger="1" minValue="0" maxValue="0"/>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0"/>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1" maxValue="1"/>
    </cacheField>
    <cacheField name="arachide_coque_coque_prix_kg" numFmtId="0">
      <sharedItems containsNonDate="0" containsString="0" containsBlank="1"/>
    </cacheField>
    <cacheField name="arachide_coque_prix_yorouba" numFmtId="0">
      <sharedItems containsString="0" containsBlank="1" containsNumber="1" containsInteger="1" minValue="500" maxValue="500"/>
    </cacheField>
    <cacheField name="arachide_coque_prix_tine" numFmtId="0">
      <sharedItems containsString="0" containsBlank="1" containsNumber="1" containsInteger="1" minValue="3500" maxValue="35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5" maxValue="35"/>
    </cacheField>
    <cacheField name="arachide_coque_reapprovissionnement" numFmtId="0">
      <sharedItems containsString="0" containsBlank="1" containsNumber="1" containsInteger="1" minValue="1" maxValue="3"/>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0" maxValue="1"/>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String="0" containsBlank="1" containsNumber="1" containsInteger="1" minValue="500" maxValue="500"/>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21" maxValue="35"/>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0"/>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1" maxValue="1"/>
    </cacheField>
    <cacheField name="voandzou_prix_unite_kg" numFmtId="0">
      <sharedItems containsNonDate="0" containsString="0" containsBlank="1"/>
    </cacheField>
    <cacheField name="voandzou_prix_unite_yorouba" numFmtId="0">
      <sharedItems containsString="0" containsBlank="1" containsNumber="1" containsInteger="1" minValue="1400" maxValue="1400"/>
    </cacheField>
    <cacheField name="voandzou_prix_unite_tine" numFmtId="0">
      <sharedItems containsString="0" containsBlank="1" containsNumber="1" containsInteger="1" minValue="980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15" maxValue="25"/>
    </cacheField>
    <cacheField name="voandzou_reapprovissionnement" numFmtId="0">
      <sharedItems containsString="0" containsBlank="1" containsNumber="1" containsInteger="1" minValue="1" maxValue="3"/>
    </cacheField>
    <cacheField name="voandzou_stock_warning" numFmtId="0">
      <sharedItems containsString="0" containsBlank="1" containsNumber="1" containsInteger="1" minValue="0" maxValue="0"/>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0" maxValue="0"/>
    </cacheField>
    <cacheField name="oignon_unite_yorouba" numFmtId="0">
      <sharedItems containsString="0" containsBlank="1" containsNumber="1" containsInteger="1" minValue="1" maxValue="1"/>
    </cacheField>
    <cacheField name="oignon_unite_tas" numFmtId="0">
      <sharedItems containsString="0" containsBlank="1" containsNumber="1" containsInteger="1" minValue="1" maxValue="1"/>
    </cacheField>
    <cacheField name="oignon_prix_unite_kg" numFmtId="0">
      <sharedItems containsNonDate="0" containsString="0" containsBlank="1"/>
    </cacheField>
    <cacheField name="oignon_prix_unite_yorouba" numFmtId="0">
      <sharedItems containsString="0" containsBlank="1" containsNumber="1" containsInteger="1" minValue="750" maxValue="75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10" maxValue="20"/>
    </cacheField>
    <cacheField name="oignon_reapprovissionnement" numFmtId="0">
      <sharedItems containsString="0" containsBlank="1" containsNumber="1" containsInteger="1" minValue="1" maxValue="3"/>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0" maxValue="0"/>
    </cacheField>
    <cacheField name="tomate_unite_tas" numFmtId="0">
      <sharedItems containsString="0" containsBlank="1" containsNumber="1" containsInteger="1" minValue="1" maxValue="1"/>
    </cacheField>
    <cacheField name="tomate_prix_unite_kg" numFmtId="0">
      <sharedItems containsNonDate="0" containsString="0" containsBlank="1"/>
    </cacheField>
    <cacheField name="tomate_prix_unite_tas" numFmtId="0">
      <sharedItems containsString="0" containsBlank="1" containsNumber="1" containsInteger="1" minValue="2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5"/>
    </cacheField>
    <cacheField name="tomate_reapprovissionnement" numFmtId="0">
      <sharedItems containsString="0" containsBlank="1" containsNumber="1" containsInteger="1" minValue="1" maxValue="1"/>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200" maxValue="2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3" maxValue="3"/>
    </cacheField>
    <cacheField name="feuille_reapprovissionnement" numFmtId="0">
      <sharedItems containsString="0" containsBlank="1" containsNumber="1" containsInteger="1" minValue="1" maxValue="1"/>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300" maxValue="13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10" maxValue="21"/>
    </cacheField>
    <cacheField name="huile_reapprovissionnement" numFmtId="0">
      <sharedItems containsString="0" containsBlank="1" containsNumber="1" containsInteger="1" minValue="1" maxValue="2"/>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0" maxValue="0"/>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700" maxValue="2700"/>
    </cacheField>
    <cacheField name="beurre_prix_unite_kg" numFmtId="0">
      <sharedItems containsNonDate="0" containsString="0" containsBlank="1"/>
    </cacheField>
    <cacheField name="beurre_prix_unite_boule" numFmtId="0">
      <sharedItems containsString="0" containsBlank="1" containsNumber="1" containsInteger="1" minValue="100" maxValue="2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7" maxValue="21"/>
    </cacheField>
    <cacheField name="beurre_reapprovissionnement" numFmtId="0">
      <sharedItems containsString="0" containsBlank="1" containsNumber="1" containsInteger="1" minValue="1"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700" maxValue="700"/>
    </cacheField>
    <cacheField name="sucre_prix_unite_morceaux" numFmtId="0">
      <sharedItems containsString="0" containsBlank="1" containsNumber="1" containsInteger="1" minValue="900" maxValue="90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10" maxValue="30"/>
    </cacheField>
    <cacheField name="sucre_reapprovissionnement" numFmtId="0">
      <sharedItems containsString="0" containsBlank="1" containsNumber="1" containsInteger="1" minValue="1" maxValue="3"/>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750" maxValue="75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5" maxValue="30"/>
    </cacheField>
    <cacheField name="sel_reapprovissionnement" numFmtId="0">
      <sharedItems containsString="0" containsBlank="1" containsNumber="1" containsInteger="1" minValue="1" maxValue="3"/>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ount="3">
        <m/>
        <s v="non"/>
        <s v="oui"/>
      </sharedItems>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0"/>
    </cacheField>
    <cacheField name="alimentaire_difficultes_reapprov_articles_sorgho_rouge" numFmtId="0">
      <sharedItems containsString="0" containsBlank="1" containsNumber="1" containsInteger="1" minValue="0" maxValue="0"/>
    </cacheField>
    <cacheField name="alimentaire_difficultes_reapprov_articles_sorgho_blanc" numFmtId="0">
      <sharedItems containsString="0" containsBlank="1" containsNumber="1" containsInteger="1" minValue="0" maxValue="0"/>
    </cacheField>
    <cacheField name="alimentaire_difficultes_reapprov_articles_mil" numFmtId="0">
      <sharedItems containsString="0" containsBlank="1" containsNumber="1" containsInteger="1" minValue="0" maxValue="0"/>
    </cacheField>
    <cacheField name="alimentaire_difficultes_reapprov_articles_riz_local" numFmtId="0">
      <sharedItems containsString="0" containsBlank="1" containsNumber="1" containsInteger="1" minValue="0" maxValue="0"/>
    </cacheField>
    <cacheField name="alimentaire_difficultes_reapprov_articles_riz_importe" numFmtId="0">
      <sharedItems containsString="0" containsBlank="1" containsNumber="1" containsInteger="1" minValue="0" maxValue="0"/>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0"/>
    </cacheField>
    <cacheField name="alimentaire_difficultes_reapprov_articles_igname" numFmtId="0">
      <sharedItems containsString="0" containsBlank="1" containsNumber="1" containsInteger="1" minValue="0" maxValue="0"/>
    </cacheField>
    <cacheField name="alimentaire_difficultes_reapprov_articles_patate" numFmtId="0">
      <sharedItems containsString="0" containsBlank="1" containsNumber="1" containsInteger="1" minValue="0" maxValue="0"/>
    </cacheField>
    <cacheField name="alimentaire_difficultes_reapprov_articles_pomme_de_terre" numFmtId="0">
      <sharedItems containsString="0" containsBlank="1" containsNumber="1" containsInteger="1" minValue="0" maxValue="0"/>
    </cacheField>
    <cacheField name="alimentaire_difficultes_reapprov_articles_viande_beuf" numFmtId="0">
      <sharedItems containsString="0" containsBlank="1" containsNumber="1" containsInteger="1" minValue="0" maxValue="1"/>
    </cacheField>
    <cacheField name="alimentaire_difficultes_reapprov_articles_viande_mouton" numFmtId="0">
      <sharedItems containsString="0" containsBlank="1" containsNumber="1" containsInteger="1" minValue="0" maxValue="1"/>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0"/>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0"/>
    </cacheField>
    <cacheField name="alimentaire_difficultes_reapprov_articles_sel" numFmtId="0">
      <sharedItems containsString="0" containsBlank="1" containsNumber="1" containsInteger="1" minValue="0" maxValue="0"/>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1"/>
    </cacheField>
    <cacheField name="alimentaire_difficultes_reapprov_raisons_vols" numFmtId="0">
      <sharedItems containsString="0" containsBlank="1" containsNumber="1" containsInteger="1" minValue="0" maxValue="0"/>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1"/>
    </cacheField>
    <cacheField name="alimentaire_difficultes_reapprov_raisons_article_indisponible_saison" numFmtId="0">
      <sharedItems containsString="0" containsBlank="1" containsNumber="1" containsInteger="1" minValue="0" maxValue="0"/>
    </cacheField>
    <cacheField name="alimentaire_difficultes_reapprov_raisons_prix_fournisseurs" numFmtId="0">
      <sharedItems containsString="0" containsBlank="1" containsNumber="1" containsInteger="1" minValue="0" maxValue="0"/>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0"/>
    </cacheField>
    <cacheField name="alimentaire_difficultes_reapprov_raisons_taxes" numFmtId="0">
      <sharedItems containsString="0" containsBlank="1" containsNumber="1" containsInteger="1" minValue="0" maxValue="0"/>
    </cacheField>
    <cacheField name="alimentaire_difficultes_reapprov_raisons_tracasseries" numFmtId="0">
      <sharedItems containsString="0" containsBlank="1" containsNumber="1" containsInteger="1" minValue="0" maxValue="0"/>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0"/>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0"/>
    </cacheField>
    <cacheField name="variations_alimentaire_hausse_articles_sorgho_rouge" numFmtId="0">
      <sharedItems containsString="0" containsBlank="1" containsNumber="1" containsInteger="1" minValue="0" maxValue="0"/>
    </cacheField>
    <cacheField name="variations_alimentaire_hausse_articles_sorgho_blanc" numFmtId="0">
      <sharedItems containsString="0" containsBlank="1" containsNumber="1" containsInteger="1" minValue="0" maxValue="0"/>
    </cacheField>
    <cacheField name="variations_alimentaire_hausse_articles_mil" numFmtId="0">
      <sharedItems containsString="0" containsBlank="1" containsNumber="1" containsInteger="1" minValue="0" maxValue="0"/>
    </cacheField>
    <cacheField name="variations_alimentaire_hausse_articles_riz_local" numFmtId="0">
      <sharedItems containsString="0" containsBlank="1" containsNumber="1" containsInteger="1" minValue="0" maxValue="0"/>
    </cacheField>
    <cacheField name="variations_alimentaire_hausse_articles_riz_importe" numFmtId="0">
      <sharedItems containsString="0" containsBlank="1" containsNumber="1" containsInteger="1" minValue="0" maxValue="0"/>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0"/>
    </cacheField>
    <cacheField name="variations_alimentaire_hausse_articles_viande_mouton" numFmtId="0">
      <sharedItems containsString="0" containsBlank="1" containsNumber="1" containsInteger="1" minValue="0" maxValue="0"/>
    </cacheField>
    <cacheField name="variations_alimentaire_hausse_articles_poisson" numFmtId="0">
      <sharedItems containsString="0" containsBlank="1" containsNumber="1" containsInteger="1" minValue="0" maxValue="0"/>
    </cacheField>
    <cacheField name="variations_alimentaire_hausse_articles_lait_en_poudre" numFmtId="0">
      <sharedItems containsString="0" containsBlank="1" containsNumber="1" containsInteger="1" minValue="0" maxValue="0"/>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1"/>
    </cacheField>
    <cacheField name="variations_alimentaire_hausse_articles_beurre" numFmtId="0">
      <sharedItems containsString="0" containsBlank="1" containsNumber="1" containsInteger="1" minValue="0" maxValue="1"/>
    </cacheField>
    <cacheField name="variations_alimentaire_hausse_articles_sucre" numFmtId="0">
      <sharedItems containsString="0" containsBlank="1" containsNumber="1" containsInteger="1" minValue="0" maxValue="1"/>
    </cacheField>
    <cacheField name="variations_alimentaire_hausse_articles_sel" numFmtId="0">
      <sharedItems containsString="0" containsBlank="1" containsNumber="1" containsInteger="1" minValue="0" maxValue="1"/>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1"/>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0" maxValue="1"/>
    </cacheField>
    <cacheField name="variations_alimentaire_hausse_raisons_baisse_offre_rupturestocks" numFmtId="0">
      <sharedItems containsString="0" containsBlank="1" containsNumber="1" containsInteger="1" minValue="0" maxValue="1"/>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1"/>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NonDate="0" containsString="0" containsBlank="1"/>
    </cacheField>
    <cacheField name="variations_alimentaire_baisse_articles_mais" numFmtId="0">
      <sharedItems containsNonDate="0" containsString="0" containsBlank="1"/>
    </cacheField>
    <cacheField name="variations_alimentaire_baisse_articles_sorgho_rouge" numFmtId="0">
      <sharedItems containsNonDate="0" containsString="0" containsBlank="1"/>
    </cacheField>
    <cacheField name="variations_alimentaire_baisse_articles_sorgho_blanc" numFmtId="0">
      <sharedItems containsNonDate="0" containsString="0" containsBlank="1"/>
    </cacheField>
    <cacheField name="variations_alimentaire_baisse_articles_mil" numFmtId="0">
      <sharedItems containsNonDate="0" containsString="0" containsBlank="1"/>
    </cacheField>
    <cacheField name="variations_alimentaire_baisse_articles_riz_local" numFmtId="0">
      <sharedItems containsNonDate="0" containsString="0" containsBlank="1"/>
    </cacheField>
    <cacheField name="variations_alimentaire_baisse_articles_riz_importe" numFmtId="0">
      <sharedItems containsNonDate="0" containsString="0" containsBlank="1"/>
    </cacheField>
    <cacheField name="variations_alimentaire_baisse_articles_fonio" numFmtId="0">
      <sharedItems containsNonDate="0" containsString="0" containsBlank="1"/>
    </cacheField>
    <cacheField name="variations_alimentaire_baisse_articles_manioc" numFmtId="0">
      <sharedItems containsNonDate="0" containsString="0" containsBlank="1"/>
    </cacheField>
    <cacheField name="variations_alimentaire_baisse_articles_igname" numFmtId="0">
      <sharedItems containsNonDate="0" containsString="0" containsBlank="1"/>
    </cacheField>
    <cacheField name="variations_alimentaire_baisse_articles_patate" numFmtId="0">
      <sharedItems containsNonDate="0" containsString="0" containsBlank="1"/>
    </cacheField>
    <cacheField name="variations_alimentaire_baisse_articles_pomme_de_terre" numFmtId="0">
      <sharedItems containsNonDate="0" containsString="0" containsBlank="1"/>
    </cacheField>
    <cacheField name="variations_alimentaire_baisse_articles_viande_beuf" numFmtId="0">
      <sharedItems containsNonDate="0" containsString="0" containsBlank="1"/>
    </cacheField>
    <cacheField name="variations_alimentaire_baisse_articles_viande_mouton" numFmtId="0">
      <sharedItems containsNonDate="0" containsString="0" containsBlank="1"/>
    </cacheField>
    <cacheField name="variations_alimentaire_baisse_articles_poisson" numFmtId="0">
      <sharedItems containsNonDate="0" containsString="0" containsBlank="1"/>
    </cacheField>
    <cacheField name="variations_alimentaire_baisse_articles_lait_en_poudre" numFmtId="0">
      <sharedItems containsNonDate="0" containsString="0" containsBlank="1"/>
    </cacheField>
    <cacheField name="variations_alimentaire_baisse_articles_lait_frais" numFmtId="0">
      <sharedItems containsNonDate="0" containsString="0" containsBlank="1"/>
    </cacheField>
    <cacheField name="variations_alimentaire_baisse_articles_niebe" numFmtId="0">
      <sharedItems containsNonDate="0" containsString="0" containsBlank="1"/>
    </cacheField>
    <cacheField name="variations_alimentaire_baisse_articles_arachide_coque" numFmtId="0">
      <sharedItems containsNonDate="0" containsString="0" containsBlank="1"/>
    </cacheField>
    <cacheField name="variations_alimentaire_baisse_articles_arachide_graine" numFmtId="0">
      <sharedItems containsNonDate="0" containsString="0" containsBlank="1"/>
    </cacheField>
    <cacheField name="variations_alimentaire_baisse_articles_voandzou" numFmtId="0">
      <sharedItems containsNonDate="0" containsString="0" containsBlank="1"/>
    </cacheField>
    <cacheField name="variations_alimentaire_baisse_articles_oignon" numFmtId="0">
      <sharedItems containsNonDate="0" containsString="0" containsBlank="1"/>
    </cacheField>
    <cacheField name="variations_alimentaire_baisse_articles_tomate" numFmtId="0">
      <sharedItems containsNonDate="0" containsString="0" containsBlank="1"/>
    </cacheField>
    <cacheField name="variations_alimentaire_baisse_articles_feuille" numFmtId="0">
      <sharedItems containsNonDate="0" containsString="0" containsBlank="1"/>
    </cacheField>
    <cacheField name="variations_alimentaire_baisse_articles_huile" numFmtId="0">
      <sharedItems containsNonDate="0" containsString="0" containsBlank="1"/>
    </cacheField>
    <cacheField name="variations_alimentaire_baisse_articles_beurre" numFmtId="0">
      <sharedItems containsNonDate="0" containsString="0" containsBlank="1"/>
    </cacheField>
    <cacheField name="variations_alimentaire_baisse_articles_sucre" numFmtId="0">
      <sharedItems containsNonDate="0" containsString="0" containsBlank="1"/>
    </cacheField>
    <cacheField name="variations_alimentaire_baisse_articles_sel" numFmtId="0">
      <sharedItems containsNonDate="0" containsString="0" containsBlank="1"/>
    </cacheField>
    <cacheField name="variations_alimentaire_baisse_articles_aucun" numFmtId="0">
      <sharedItems containsNonDate="0" containsString="0" containsBlank="1"/>
    </cacheField>
    <cacheField name="variations_alimentaire_baisse_raisons" numFmtId="0">
      <sharedItems containsNonDate="0" containsString="0" containsBlank="1"/>
    </cacheField>
    <cacheField name="variations_alimentaire_baisse_raisons_baisse_couts" numFmtId="0">
      <sharedItems containsNonDate="0" containsString="0" containsBlank="1"/>
    </cacheField>
    <cacheField name="variations_alimentaire_baisse_raisons_baisse_demande_distribution" numFmtId="0">
      <sharedItems containsNonDate="0" containsString="0" containsBlank="1"/>
    </cacheField>
    <cacheField name="variations_alimentaire_baisse_raisons_baisse_change" numFmtId="0">
      <sharedItems containsNonDate="0" containsString="0" containsBlank="1"/>
    </cacheField>
    <cacheField name="variations_alimentaire_baisse_raisons_baisse_demande_autoproduction" numFmtId="0">
      <sharedItems containsNonDate="0" containsString="0" containsBlank="1"/>
    </cacheField>
    <cacheField name="variations_alimentaire_baisse_raisons_baisse_demande_departs" numFmtId="0">
      <sharedItems containsNonDate="0" containsString="0" containsBlank="1"/>
    </cacheField>
    <cacheField name="variations_alimentaire_baisse_raisons_baisse_prix_fournisseurs" numFmtId="0">
      <sharedItems containsNonDate="0" containsString="0" containsBlank="1"/>
    </cacheField>
    <cacheField name="variations_alimentaire_baisse_raisons_hausse_offre_quantites" numFmtId="0">
      <sharedItems containsNonDate="0" containsString="0" containsBlank="1"/>
    </cacheField>
    <cacheField name="variations_alimentaire_baisse_raisons_hausse_offre_circulation_routes" numFmtId="0">
      <sharedItems containsNonDate="0" containsString="0" containsBlank="1"/>
    </cacheField>
    <cacheField name="variations_alimentaire_baisse_raisons_hausse_offre_routes_surete" numFmtId="0">
      <sharedItems containsNonDate="0" containsString="0" containsBlank="1"/>
    </cacheField>
    <cacheField name="variations_alimentaire_baisse_raisons_hausse_offre_production_saison" numFmtId="0">
      <sharedItems containsNonDate="0" containsString="0" containsBlank="1"/>
    </cacheField>
    <cacheField name="variations_alimentaire_baisse_raisons_autre" numFmtId="0">
      <sharedItems containsNonDate="0" containsString="0" containsBlank="1"/>
    </cacheField>
    <cacheField name="variations_alimentaire_baisse_raisons_nsp" numFmtId="0">
      <sharedItems containsNonDate="0" containsString="0" containsBlank="1"/>
    </cacheField>
    <cacheField name="variations_alimentaire_baisse_raisons_autre_2" numFmtId="0">
      <sharedItems containsNonDate="0" containsString="0" containsBlank="1"/>
    </cacheField>
    <cacheField name="note_fonctionnalite_accessibilite" numFmtId="0">
      <sharedItems containsNonDate="0" containsString="0" containsBlank="1"/>
    </cacheField>
    <cacheField name="modalites_acceptees" numFmtId="0">
      <sharedItems/>
    </cacheField>
    <cacheField name="modalites_acceptees_espece" numFmtId="0">
      <sharedItems containsSemiMixedTypes="0" containsString="0" containsNumber="1" containsInteger="1" minValue="0" maxValue="1"/>
    </cacheField>
    <cacheField name="modalites_acceptees_credit" numFmtId="0">
      <sharedItems containsSemiMixedTypes="0" containsString="0" containsNumber="1" containsInteger="1" minValue="0" maxValue="1"/>
    </cacheField>
    <cacheField name="modalites_acceptees_coupons" numFmtId="0">
      <sharedItems containsSemiMixedTypes="0" containsString="0" containsNumber="1" containsInteger="1" minValue="0" maxValue="1"/>
    </cacheField>
    <cacheField name="modalites_acceptees_paiementmob" numFmtId="0">
      <sharedItems containsSemiMixedTypes="0" containsString="0" containsNumber="1" containsInteger="1" minValue="0" maxValue="1"/>
    </cacheField>
    <cacheField name="modalites_acceptees_troc" numFmtId="0">
      <sharedItems containsSemiMixedTypes="0" containsString="0" containsNumber="1" containsInteger="1" minValue="0" maxValue="0"/>
    </cacheField>
    <cacheField name="modalites_acceptees_autre" numFmtId="0">
      <sharedItems containsSemiMixedTypes="0" containsString="0" containsNumber="1" containsInteger="1" minValue="0" maxValue="0"/>
    </cacheField>
    <cacheField name="modalites_acceptees_autre_2" numFmtId="0">
      <sharedItems containsNonDate="0" containsString="0" containsBlank="1"/>
    </cacheField>
    <cacheField name="frequentation_marche" numFmtId="0">
      <sharedItems containsBlank="1" count="5">
        <s v="oui_hausse"/>
        <s v="non_meme"/>
        <s v="oui_baisse"/>
        <s v="nsp"/>
        <m u="1"/>
      </sharedItems>
    </cacheField>
    <cacheField name="incidents_ouinon" numFmtId="0">
      <sharedItems containsBlank="1" count="4">
        <s v="non"/>
        <s v="nsp"/>
        <m u="1"/>
        <s v="oui" u="1"/>
      </sharedItems>
    </cacheField>
    <cacheField name="incidents_types" numFmtId="0">
      <sharedItems containsNonDate="0" containsString="0" containsBlank="1"/>
    </cacheField>
    <cacheField name="incidents_types_agression_commercant" numFmtId="0">
      <sharedItems containsNonDate="0" containsString="0" containsBlank="1"/>
    </cacheField>
    <cacheField name="incidents_types_agression_clients" numFmtId="0">
      <sharedItems containsNonDate="0" containsString="0" containsBlank="1"/>
    </cacheField>
    <cacheField name="incidents_types_vols_biens" numFmtId="0">
      <sharedItems containsNonDate="0" containsString="0" containsBlank="1"/>
    </cacheField>
    <cacheField name="incidents_types_vols_argent" numFmtId="0">
      <sharedItems containsNonDate="0" containsString="0" containsBlank="1"/>
    </cacheField>
    <cacheField name="incidents_types_infrastructure" numFmtId="0">
      <sharedItems containsNonDate="0" containsString="0" containsBlank="1"/>
    </cacheField>
    <cacheField name="incidents_types_insecurite" numFmtId="0">
      <sharedItems containsNonDate="0" containsString="0" containsBlank="1"/>
    </cacheField>
    <cacheField name="incidents_types_autre" numFmtId="0">
      <sharedItems containsNonDate="0" containsString="0" containsBlank="1"/>
    </cacheField>
    <cacheField name="incidents_types_nsp" numFmtId="0">
      <sharedItems containsNonDate="0" containsString="0" containsBlank="1"/>
    </cacheField>
    <cacheField name="incidents_types_autre_2" numFmtId="0">
      <sharedItems containsNonDate="0" containsString="0" containsBlank="1"/>
    </cacheField>
    <cacheField name="accessibilite_vulnerables" numFmtId="0">
      <sharedItems/>
    </cacheField>
    <cacheField name="accessibilite_vulnerables_hommes" numFmtId="0">
      <sharedItems containsSemiMixedTypes="0" containsString="0" containsNumber="1" containsInteger="1" minValue="0" maxValue="1"/>
    </cacheField>
    <cacheField name="accessibilite_vulnerables_femmes" numFmtId="0">
      <sharedItems containsSemiMixedTypes="0" containsString="0" containsNumber="1" containsInteger="1" minValue="0" maxValue="0"/>
    </cacheField>
    <cacheField name="accessibilite_vulnerables_moins18" numFmtId="0">
      <sharedItems containsSemiMixedTypes="0" containsString="0" containsNumber="1" containsInteger="1" minValue="0" maxValue="0"/>
    </cacheField>
    <cacheField name="accessibilite_vulnerables_plus60" numFmtId="0">
      <sharedItems containsSemiMixedTypes="0" containsString="0" containsNumber="1" containsInteger="1" minValue="0" maxValue="1"/>
    </cacheField>
    <cacheField name="accessibilite_vulnerables_handicap" numFmtId="0">
      <sharedItems containsSemiMixedTypes="0" containsString="0" containsNumber="1" containsInteger="1" minValue="0" maxValue="1"/>
    </cacheField>
    <cacheField name="accessibilite_vulnerables_maladies" numFmtId="0">
      <sharedItems containsSemiMixedTypes="0" containsString="0" containsNumber="1" containsInteger="1" minValue="0" maxValue="1"/>
    </cacheField>
    <cacheField name="accessibilite_vulnerables_autre" numFmtId="0">
      <sharedItems containsSemiMixedTypes="0" containsString="0" containsNumber="1" containsInteger="1" minValue="0" maxValue="0"/>
    </cacheField>
    <cacheField name="accessibilite_vulnerables_personne" numFmtId="0">
      <sharedItems containsSemiMixedTypes="0" containsString="0" containsNumber="1" containsInteger="1" minValue="0" maxValue="1"/>
    </cacheField>
    <cacheField name="accessibilite_vulnerables_nsp" numFmtId="0">
      <sharedItems containsSemiMixedTypes="0" containsString="0" containsNumber="1" containsInteger="1" minValue="0" maxValue="1"/>
    </cacheField>
    <cacheField name="accessibilite_vulnerables_autre_2" numFmtId="0">
      <sharedItems containsNonDate="0" containsString="0" containsBlank="1"/>
    </cacheField>
    <cacheField name="comment" numFmtId="0">
      <sharedItems containsBlank="1"/>
    </cacheField>
    <cacheField name="end_note_1" numFmtId="0">
      <sharedItems containsNonDate="0" containsString="0" containsBlank="1"/>
    </cacheField>
    <cacheField name="end_note_2" numFmtId="0">
      <sharedItems containsNonDate="0" containsString="0" containsBlank="1"/>
    </cacheField>
    <cacheField name="id" numFmtId="0">
      <sharedItems containsSemiMixedTypes="0" containsString="0" containsNumber="1" containsInteger="1" minValue="418423955" maxValue="421913444"/>
    </cacheField>
    <cacheField name="submission_time" numFmtId="165">
      <sharedItems containsSemiMixedTypes="0" containsNonDate="0" containsDate="1" containsString="0" minDate="2023-04-19T14:47:06" maxDate="2023-05-02T08:20:08"/>
    </cacheField>
    <cacheField name="validation_status" numFmtId="0">
      <sharedItems containsNonDate="0" containsString="0" containsBlank="1"/>
    </cacheField>
    <cacheField name="notes" numFmtId="0">
      <sharedItems containsNonDate="0" containsString="0" containsBlank="1"/>
    </cacheField>
    <cacheField name="status" numFmtId="0">
      <sharedItems/>
    </cacheField>
    <cacheField name="submitted_by" numFmtId="0">
      <sharedItems/>
    </cacheField>
    <cacheField name="tag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
  <r>
    <n v="1"/>
    <s v="85b12e14-e223-47a3-bda0-a2852a6b5cb5"/>
    <d v="2023-04-19T00:00:00"/>
    <s v="boussouma"/>
    <d v="2023-04-19T10:45:21"/>
    <d v="2023-04-19T11:07:16"/>
    <s v="audit.csv"/>
    <m/>
    <m/>
    <x v="0"/>
    <d v="2023-04-19T00:00:00"/>
    <s v="centre_nord"/>
    <s v="sanmatenga"/>
    <x v="0"/>
    <s v="central"/>
    <m/>
    <m/>
    <s v="ACTED"/>
    <s v="Marché de Boussouma"/>
    <m/>
    <s v="oui"/>
    <m/>
    <x v="0"/>
    <m/>
    <m/>
    <s v="seau bidon savon400gr"/>
    <n v="1"/>
    <n v="1"/>
    <n v="1"/>
    <n v="0"/>
    <n v="3"/>
    <m/>
    <x v="0"/>
    <n v="1100"/>
    <x v="0"/>
    <m/>
    <m/>
    <n v="35"/>
    <n v="1"/>
    <n v="0"/>
    <m/>
    <x v="0"/>
    <s v="20l 25l"/>
    <n v="1"/>
    <n v="1"/>
    <n v="800"/>
    <n v="1000"/>
    <x v="0"/>
    <m/>
    <m/>
    <n v="20"/>
    <n v="1"/>
    <n v="0"/>
    <m/>
    <x v="0"/>
    <s v="boule400g boule250g"/>
    <n v="1"/>
    <n v="1"/>
    <n v="500"/>
    <n v="250"/>
    <x v="0"/>
    <m/>
    <m/>
    <n v="30"/>
    <n v="1"/>
    <n v="0"/>
    <m/>
    <x v="0"/>
    <m/>
    <m/>
    <m/>
    <m/>
    <m/>
    <m/>
    <m/>
    <m/>
    <m/>
    <m/>
    <m/>
    <m/>
    <m/>
    <m/>
    <m/>
    <m/>
    <m/>
    <m/>
    <m/>
    <m/>
    <m/>
    <s v="prix_constants"/>
    <n v="1"/>
    <n v="0"/>
    <n v="0"/>
    <n v="0"/>
    <m/>
    <m/>
    <m/>
    <m/>
    <m/>
    <m/>
    <m/>
    <m/>
    <m/>
    <m/>
    <m/>
    <m/>
    <m/>
    <m/>
    <m/>
    <m/>
    <m/>
    <m/>
    <m/>
    <m/>
    <m/>
    <m/>
    <m/>
    <m/>
    <m/>
    <m/>
    <m/>
    <m/>
    <m/>
    <m/>
    <m/>
    <m/>
    <m/>
    <m/>
    <m/>
    <m/>
    <m/>
    <m/>
    <m/>
    <s v="bache"/>
    <n v="1"/>
    <n v="0"/>
    <n v="0"/>
    <n v="0"/>
    <n v="0"/>
    <n v="1"/>
    <m/>
    <x v="0"/>
    <n v="6000"/>
    <x v="0"/>
    <m/>
    <m/>
    <n v="25"/>
    <n v="1"/>
    <n v="0"/>
    <m/>
    <x v="0"/>
    <m/>
    <x v="0"/>
    <m/>
    <m/>
    <m/>
    <m/>
    <m/>
    <m/>
    <x v="0"/>
    <m/>
    <x v="0"/>
    <m/>
    <m/>
    <m/>
    <m/>
    <m/>
    <m/>
    <x v="0"/>
    <m/>
    <x v="0"/>
    <m/>
    <m/>
    <m/>
    <m/>
    <m/>
    <m/>
    <x v="0"/>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11"/>
    <m/>
    <x v="0"/>
    <m/>
    <x v="0"/>
    <m/>
    <m/>
    <m/>
    <m/>
    <m/>
    <m/>
    <x v="0"/>
    <m/>
    <m/>
    <m/>
    <m/>
    <m/>
    <x v="0"/>
    <m/>
    <m/>
    <m/>
    <m/>
    <m/>
    <m/>
    <x v="0"/>
    <m/>
    <m/>
    <m/>
    <m/>
    <m/>
    <m/>
    <m/>
    <x v="0"/>
    <m/>
    <m/>
    <m/>
    <m/>
    <m/>
    <m/>
    <x v="0"/>
    <n v="6000"/>
    <x v="0"/>
    <m/>
    <m/>
    <n v="40"/>
    <n v="2"/>
    <n v="0"/>
    <m/>
    <x v="0"/>
    <n v="5000"/>
    <x v="0"/>
    <m/>
    <m/>
    <n v="30"/>
    <n v="1"/>
    <n v="0"/>
    <m/>
    <x v="0"/>
    <n v="300"/>
    <x v="0"/>
    <m/>
    <m/>
    <n v="20"/>
    <n v="1"/>
    <n v="0"/>
    <m/>
    <x v="0"/>
    <n v="150"/>
    <x v="0"/>
    <m/>
    <m/>
    <n v="15"/>
    <n v="1"/>
    <n v="0"/>
    <m/>
    <x v="0"/>
    <s v="0_25l 0_5l 1l"/>
    <n v="1"/>
    <n v="1"/>
    <n v="1"/>
    <n v="300"/>
    <n v="600"/>
    <n v="1000"/>
    <x v="0"/>
    <m/>
    <m/>
    <n v="30"/>
    <n v="1"/>
    <n v="0"/>
    <m/>
    <x v="0"/>
    <n v="1500"/>
    <x v="0"/>
    <m/>
    <m/>
    <n v="35"/>
    <n v="1"/>
    <n v="0"/>
    <m/>
    <x v="0"/>
    <n v="3500"/>
    <x v="0"/>
    <m/>
    <m/>
    <n v="40"/>
    <n v="1"/>
    <n v="0"/>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x v="0"/>
    <x v="0"/>
    <m/>
    <m/>
    <m/>
    <m/>
    <m/>
    <m/>
    <m/>
    <m/>
    <m/>
    <m/>
    <s v="personne"/>
    <n v="0"/>
    <n v="0"/>
    <n v="0"/>
    <n v="0"/>
    <n v="0"/>
    <n v="0"/>
    <n v="0"/>
    <n v="1"/>
    <n v="0"/>
    <m/>
    <s v="Merci"/>
    <m/>
    <m/>
    <n v="418423955"/>
    <d v="2023-04-19T14:47:06"/>
    <m/>
    <m/>
    <s v="submitted_via_web"/>
    <s v="bkf_icsm"/>
    <s v="vQLNc9EtR3jP2L4P9dUpL8"/>
  </r>
  <r>
    <n v="2"/>
    <s v="868ad697-8695-4dc5-91af-39adbab26412"/>
    <d v="2023-04-19T00:00:00"/>
    <s v="boussouma"/>
    <d v="2023-04-19T11:18:23"/>
    <d v="2023-04-19T11:53:36"/>
    <s v="audit.csv"/>
    <m/>
    <m/>
    <x v="0"/>
    <d v="2023-04-19T00:00:00"/>
    <s v="centre_nord"/>
    <s v="sanmatenga"/>
    <x v="0"/>
    <s v="central"/>
    <m/>
    <m/>
    <s v="ACTED"/>
    <s v="Marché de Boussouma"/>
    <m/>
    <s v="oui"/>
    <m/>
    <x v="0"/>
    <m/>
    <m/>
    <s v="seau bidon savon400gr"/>
    <n v="1"/>
    <n v="1"/>
    <n v="1"/>
    <n v="0"/>
    <n v="3"/>
    <m/>
    <x v="0"/>
    <n v="1100"/>
    <x v="0"/>
    <m/>
    <m/>
    <n v="30"/>
    <n v="1"/>
    <n v="0"/>
    <m/>
    <x v="0"/>
    <s v="20l 25l"/>
    <n v="1"/>
    <n v="1"/>
    <n v="800"/>
    <n v="1000"/>
    <x v="1"/>
    <m/>
    <m/>
    <n v="20"/>
    <n v="1"/>
    <n v="0"/>
    <m/>
    <x v="0"/>
    <s v="boule400g boule250g"/>
    <n v="1"/>
    <n v="1"/>
    <n v="500"/>
    <n v="250"/>
    <x v="0"/>
    <m/>
    <m/>
    <n v="15"/>
    <n v="1"/>
    <n v="0"/>
    <m/>
    <x v="1"/>
    <m/>
    <s v="seau bidon savon400gr"/>
    <n v="1"/>
    <n v="1"/>
    <n v="1"/>
    <n v="0"/>
    <m/>
    <s v="degradation_perte prix_fournisseurs"/>
    <n v="0"/>
    <n v="0"/>
    <n v="1"/>
    <n v="0"/>
    <n v="1"/>
    <n v="0"/>
    <n v="0"/>
    <n v="0"/>
    <n v="0"/>
    <n v="0"/>
    <n v="0"/>
    <m/>
    <m/>
    <s v="prix_constants"/>
    <n v="1"/>
    <n v="0"/>
    <n v="0"/>
    <n v="0"/>
    <m/>
    <m/>
    <m/>
    <m/>
    <m/>
    <m/>
    <m/>
    <m/>
    <m/>
    <m/>
    <m/>
    <m/>
    <m/>
    <m/>
    <m/>
    <m/>
    <m/>
    <m/>
    <m/>
    <m/>
    <m/>
    <m/>
    <m/>
    <m/>
    <m/>
    <m/>
    <m/>
    <m/>
    <m/>
    <m/>
    <m/>
    <m/>
    <m/>
    <m/>
    <m/>
    <m/>
    <m/>
    <m/>
    <m/>
    <s v="bache"/>
    <n v="1"/>
    <n v="0"/>
    <n v="0"/>
    <n v="0"/>
    <n v="0"/>
    <n v="1"/>
    <m/>
    <x v="0"/>
    <n v="6000"/>
    <x v="0"/>
    <m/>
    <m/>
    <n v="20"/>
    <n v="1"/>
    <n v="0"/>
    <m/>
    <x v="0"/>
    <m/>
    <x v="0"/>
    <m/>
    <m/>
    <m/>
    <m/>
    <m/>
    <m/>
    <x v="0"/>
    <m/>
    <x v="0"/>
    <m/>
    <m/>
    <m/>
    <m/>
    <m/>
    <m/>
    <x v="0"/>
    <m/>
    <x v="0"/>
    <m/>
    <m/>
    <m/>
    <m/>
    <m/>
    <m/>
    <x v="0"/>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11"/>
    <m/>
    <x v="0"/>
    <m/>
    <x v="0"/>
    <m/>
    <m/>
    <m/>
    <m/>
    <m/>
    <m/>
    <x v="0"/>
    <m/>
    <m/>
    <m/>
    <m/>
    <m/>
    <x v="0"/>
    <m/>
    <m/>
    <m/>
    <m/>
    <m/>
    <m/>
    <x v="0"/>
    <m/>
    <m/>
    <m/>
    <m/>
    <m/>
    <m/>
    <m/>
    <x v="0"/>
    <m/>
    <m/>
    <m/>
    <m/>
    <m/>
    <m/>
    <x v="0"/>
    <n v="6000"/>
    <x v="0"/>
    <m/>
    <m/>
    <n v="30"/>
    <n v="2"/>
    <n v="0"/>
    <m/>
    <x v="0"/>
    <n v="5000"/>
    <x v="0"/>
    <m/>
    <m/>
    <n v="30"/>
    <n v="2"/>
    <n v="0"/>
    <m/>
    <x v="0"/>
    <n v="300"/>
    <x v="1"/>
    <m/>
    <m/>
    <n v="20"/>
    <n v="1"/>
    <n v="0"/>
    <m/>
    <x v="0"/>
    <n v="150"/>
    <x v="1"/>
    <m/>
    <m/>
    <n v="15"/>
    <n v="1"/>
    <n v="0"/>
    <m/>
    <x v="0"/>
    <s v="0_25l 0_5l 1l"/>
    <n v="1"/>
    <n v="1"/>
    <n v="1"/>
    <n v="300"/>
    <n v="600"/>
    <n v="1000"/>
    <x v="0"/>
    <m/>
    <m/>
    <n v="20"/>
    <n v="1"/>
    <n v="0"/>
    <m/>
    <x v="0"/>
    <n v="1500"/>
    <x v="0"/>
    <m/>
    <m/>
    <n v="30"/>
    <n v="1"/>
    <n v="0"/>
    <m/>
    <x v="0"/>
    <n v="3500"/>
    <x v="0"/>
    <m/>
    <m/>
    <n v="40"/>
    <n v="1"/>
    <n v="0"/>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Merci"/>
    <m/>
    <m/>
    <n v="418423980"/>
    <d v="2023-04-19T14:47:09"/>
    <m/>
    <m/>
    <s v="submitted_via_web"/>
    <s v="bkf_icsm"/>
    <s v="vQLNc9EtR3jP2L4P9dUpL8"/>
  </r>
  <r>
    <n v="3"/>
    <s v="a04926d7-f8a2-4837-b77e-cb14a7e3e4fb"/>
    <d v="2023-04-19T00:00:00"/>
    <s v="boussouma"/>
    <d v="2023-04-19T10:45:29"/>
    <d v="2023-04-19T11:02:58"/>
    <s v="audit.csv"/>
    <m/>
    <m/>
    <x v="0"/>
    <d v="2023-04-19T00:00:00"/>
    <s v="centre_nord"/>
    <s v="sanmatenga"/>
    <x v="0"/>
    <s v="central"/>
    <m/>
    <m/>
    <s v="ACTED"/>
    <s v="Marché de Boussouma"/>
    <m/>
    <s v="oui"/>
    <m/>
    <x v="0"/>
    <m/>
    <m/>
    <s v="seau bidon savon400gr"/>
    <n v="1"/>
    <n v="1"/>
    <n v="1"/>
    <n v="0"/>
    <n v="3"/>
    <m/>
    <x v="1"/>
    <n v="1100"/>
    <x v="1"/>
    <m/>
    <m/>
    <n v="30"/>
    <n v="2"/>
    <n v="0"/>
    <m/>
    <x v="0"/>
    <s v="20l 25l"/>
    <n v="1"/>
    <n v="1"/>
    <n v="800"/>
    <n v="1000"/>
    <x v="1"/>
    <m/>
    <m/>
    <n v="35"/>
    <n v="2"/>
    <n v="0"/>
    <m/>
    <x v="0"/>
    <s v="boule400g boule250g"/>
    <n v="1"/>
    <n v="1"/>
    <n v="500"/>
    <n v="250"/>
    <x v="1"/>
    <m/>
    <m/>
    <n v="30"/>
    <n v="2"/>
    <n v="0"/>
    <m/>
    <x v="0"/>
    <m/>
    <m/>
    <m/>
    <m/>
    <m/>
    <m/>
    <m/>
    <m/>
    <m/>
    <m/>
    <m/>
    <m/>
    <m/>
    <m/>
    <m/>
    <m/>
    <m/>
    <m/>
    <m/>
    <m/>
    <m/>
    <s v="prix_constants"/>
    <n v="1"/>
    <n v="0"/>
    <n v="0"/>
    <n v="0"/>
    <m/>
    <m/>
    <m/>
    <m/>
    <m/>
    <m/>
    <m/>
    <m/>
    <m/>
    <m/>
    <m/>
    <m/>
    <m/>
    <m/>
    <m/>
    <m/>
    <m/>
    <m/>
    <m/>
    <m/>
    <m/>
    <m/>
    <m/>
    <m/>
    <m/>
    <m/>
    <m/>
    <m/>
    <m/>
    <m/>
    <m/>
    <m/>
    <m/>
    <m/>
    <m/>
    <m/>
    <m/>
    <m/>
    <m/>
    <s v="bache"/>
    <n v="1"/>
    <n v="0"/>
    <n v="0"/>
    <n v="0"/>
    <n v="0"/>
    <n v="1"/>
    <m/>
    <x v="0"/>
    <n v="6000"/>
    <x v="1"/>
    <m/>
    <m/>
    <n v="60"/>
    <n v="2"/>
    <n v="0"/>
    <m/>
    <x v="0"/>
    <m/>
    <x v="0"/>
    <m/>
    <m/>
    <m/>
    <m/>
    <m/>
    <m/>
    <x v="0"/>
    <m/>
    <x v="0"/>
    <m/>
    <m/>
    <m/>
    <m/>
    <m/>
    <m/>
    <x v="0"/>
    <m/>
    <x v="0"/>
    <m/>
    <m/>
    <m/>
    <m/>
    <m/>
    <m/>
    <x v="0"/>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11"/>
    <m/>
    <x v="0"/>
    <m/>
    <x v="0"/>
    <m/>
    <m/>
    <m/>
    <m/>
    <m/>
    <m/>
    <x v="0"/>
    <m/>
    <m/>
    <m/>
    <m/>
    <m/>
    <x v="0"/>
    <m/>
    <m/>
    <m/>
    <m/>
    <m/>
    <m/>
    <x v="0"/>
    <m/>
    <m/>
    <m/>
    <m/>
    <m/>
    <m/>
    <m/>
    <x v="0"/>
    <m/>
    <m/>
    <m/>
    <m/>
    <m/>
    <m/>
    <x v="0"/>
    <n v="6000"/>
    <x v="1"/>
    <m/>
    <m/>
    <n v="90"/>
    <n v="3"/>
    <n v="0"/>
    <m/>
    <x v="0"/>
    <n v="5000"/>
    <x v="1"/>
    <m/>
    <m/>
    <n v="60"/>
    <n v="3"/>
    <n v="0"/>
    <m/>
    <x v="0"/>
    <n v="300"/>
    <x v="2"/>
    <m/>
    <m/>
    <n v="90"/>
    <n v="3"/>
    <n v="0"/>
    <m/>
    <x v="0"/>
    <n v="150"/>
    <x v="2"/>
    <m/>
    <m/>
    <n v="35"/>
    <n v="2"/>
    <n v="0"/>
    <m/>
    <x v="0"/>
    <s v="0_25l 0_5l 1l"/>
    <n v="1"/>
    <n v="1"/>
    <n v="1"/>
    <n v="300"/>
    <n v="600"/>
    <n v="1000"/>
    <x v="1"/>
    <m/>
    <m/>
    <n v="60"/>
    <n v="3"/>
    <n v="0"/>
    <m/>
    <x v="0"/>
    <n v="1500"/>
    <x v="1"/>
    <m/>
    <m/>
    <n v="60"/>
    <n v="2"/>
    <n v="0"/>
    <m/>
    <x v="0"/>
    <n v="3500"/>
    <x v="1"/>
    <m/>
    <m/>
    <n v="35"/>
    <n v="2"/>
    <n v="0"/>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24020"/>
    <d v="2023-04-19T14:47:15"/>
    <m/>
    <m/>
    <s v="submitted_via_web"/>
    <s v="bkf_icsm"/>
    <s v="vQLNc9EtR3jP2L4P9dUpL8"/>
  </r>
  <r>
    <n v="4"/>
    <s v="b1dae631-67db-4507-b3b2-185ed464f747"/>
    <d v="2023-04-19T00:00:00"/>
    <s v="boussouma"/>
    <d v="2023-04-19T12:06:03"/>
    <d v="2023-04-19T12:17:10"/>
    <s v="audit.csv"/>
    <m/>
    <m/>
    <x v="0"/>
    <d v="2023-04-19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combustible_charbon combustible_gaz"/>
    <n v="1"/>
    <n v="1"/>
    <n v="1"/>
    <n v="0"/>
    <n v="0"/>
    <n v="0"/>
    <n v="0"/>
    <n v="0"/>
    <n v="0"/>
    <n v="0"/>
    <n v="0"/>
    <n v="0"/>
    <n v="0"/>
    <n v="0"/>
    <n v="0"/>
    <n v="0"/>
    <n v="3"/>
    <n v="5"/>
    <m/>
    <x v="1"/>
    <n v="500"/>
    <x v="1"/>
    <m/>
    <m/>
    <n v="7"/>
    <n v="1"/>
    <n v="0"/>
    <m/>
    <x v="1"/>
    <s v="sac sachet"/>
    <n v="1"/>
    <n v="1"/>
    <n v="9000"/>
    <n v="100"/>
    <x v="1"/>
    <m/>
    <m/>
    <n v="10"/>
    <n v="1"/>
    <n v="0"/>
    <m/>
    <x v="1"/>
    <s v="6kg 12kg"/>
    <n v="0"/>
    <n v="1"/>
    <n v="1"/>
    <m/>
    <n v="27500"/>
    <n v="45000"/>
    <x v="1"/>
    <m/>
    <m/>
    <n v="20"/>
    <n v="2"/>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charbon"/>
    <n v="0"/>
    <n v="1"/>
    <n v="0"/>
    <n v="0"/>
    <n v="0"/>
    <n v="0"/>
    <n v="0"/>
    <n v="0"/>
    <n v="0"/>
    <n v="0"/>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n v="0"/>
    <n v="0"/>
    <n v="0"/>
    <n v="1"/>
    <n v="0"/>
    <n v="0"/>
    <m/>
    <x v="0"/>
    <x v="0"/>
    <m/>
    <m/>
    <m/>
    <m/>
    <m/>
    <m/>
    <m/>
    <m/>
    <m/>
    <m/>
    <s v="personne"/>
    <n v="0"/>
    <n v="0"/>
    <n v="0"/>
    <n v="0"/>
    <n v="0"/>
    <n v="0"/>
    <n v="0"/>
    <n v="1"/>
    <n v="0"/>
    <m/>
    <s v="Merci"/>
    <m/>
    <m/>
    <n v="418424265"/>
    <d v="2023-04-19T14:47:49"/>
    <m/>
    <m/>
    <s v="submitted_via_web"/>
    <s v="bkf_icsm"/>
    <s v="vQLNc9EtR3jP2L4P9dUpL8"/>
  </r>
  <r>
    <n v="5"/>
    <s v="b3b87227-ba56-45ea-aa1d-b46d610cd155"/>
    <d v="2023-04-19T00:00:00"/>
    <s v="boussouma"/>
    <d v="2023-04-19T12:29:09"/>
    <d v="2023-04-19T12:53:24"/>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combustible_charbon combustible_gaz"/>
    <n v="1"/>
    <n v="1"/>
    <n v="1"/>
    <n v="0"/>
    <n v="0"/>
    <n v="0"/>
    <n v="0"/>
    <n v="0"/>
    <n v="0"/>
    <n v="0"/>
    <n v="0"/>
    <n v="0"/>
    <n v="0"/>
    <n v="0"/>
    <n v="0"/>
    <n v="0"/>
    <n v="3"/>
    <n v="5"/>
    <m/>
    <x v="1"/>
    <n v="500"/>
    <x v="2"/>
    <m/>
    <m/>
    <n v="15"/>
    <n v="3"/>
    <n v="0"/>
    <m/>
    <x v="1"/>
    <s v="sac sachet"/>
    <n v="1"/>
    <n v="1"/>
    <n v="9000"/>
    <n v="100"/>
    <x v="2"/>
    <m/>
    <m/>
    <n v="15"/>
    <n v="3"/>
    <n v="0"/>
    <m/>
    <x v="1"/>
    <s v="6kg 12kg"/>
    <n v="0"/>
    <n v="1"/>
    <n v="1"/>
    <m/>
    <n v="27500"/>
    <n v="45000"/>
    <x v="2"/>
    <m/>
    <m/>
    <n v="15"/>
    <n v="3"/>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charbon"/>
    <n v="0"/>
    <n v="1"/>
    <n v="0"/>
    <n v="0"/>
    <n v="0"/>
    <n v="0"/>
    <n v="0"/>
    <n v="0"/>
    <n v="0"/>
    <n v="0"/>
    <n v="0"/>
    <n v="0"/>
    <n v="0"/>
    <n v="0"/>
    <n v="0"/>
    <n v="0"/>
    <s v="hausse_change hausse_demande_clients Hausse_prix_fournisseurs baisse_offre_rupturestocks"/>
    <n v="0"/>
    <n v="0"/>
    <n v="1"/>
    <n v="1"/>
    <n v="0"/>
    <n v="1"/>
    <n v="1"/>
    <n v="0"/>
    <n v="0"/>
    <n v="0"/>
    <n v="0"/>
    <n v="0"/>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425066"/>
    <d v="2023-04-19T14:50:24"/>
    <m/>
    <m/>
    <s v="submitted_via_web"/>
    <s v="bkf_icsm"/>
    <s v="vQLNc9EtR3jP2L4P9dUpL8"/>
  </r>
  <r>
    <n v="6"/>
    <s v="f1b87ee2-3697-45bb-8b9f-259114701eb9"/>
    <d v="2023-04-19T00:00:00"/>
    <s v="boussouma"/>
    <d v="2023-04-19T13:15:40"/>
    <d v="2023-04-19T13:25:30"/>
    <s v="audit.csv"/>
    <m/>
    <m/>
    <x v="0"/>
    <d v="2023-04-19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corde tenaille pelle"/>
    <n v="0"/>
    <n v="1"/>
    <n v="1"/>
    <n v="1"/>
    <n v="0"/>
    <n v="3"/>
    <m/>
    <x v="1"/>
    <m/>
    <x v="2"/>
    <m/>
    <m/>
    <m/>
    <m/>
    <m/>
    <m/>
    <x v="1"/>
    <n v="9000"/>
    <x v="1"/>
    <m/>
    <m/>
    <n v="90"/>
    <n v="2"/>
    <n v="0"/>
    <m/>
    <x v="1"/>
    <n v="2000"/>
    <x v="1"/>
    <m/>
    <m/>
    <n v="90"/>
    <n v="3"/>
    <n v="0"/>
    <m/>
    <x v="1"/>
    <n v="1750"/>
    <x v="1"/>
    <m/>
    <m/>
    <n v="90"/>
    <n v="3"/>
    <n v="0"/>
    <m/>
    <x v="0"/>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425106"/>
    <d v="2023-04-19T14:50:37"/>
    <m/>
    <m/>
    <s v="submitted_via_web"/>
    <s v="bkf_icsm"/>
    <s v="vQLNc9EtR3jP2L4P9dUpL8"/>
  </r>
  <r>
    <n v="7"/>
    <s v="40831a6b-6652-466a-8ee1-c3593bc0a50d"/>
    <d v="2023-04-19T00:00:00"/>
    <s v="boussouma"/>
    <d v="2023-04-19T13:28:51"/>
    <d v="2023-04-19T13:34:17"/>
    <s v="audit.csv"/>
    <m/>
    <m/>
    <x v="0"/>
    <d v="2023-04-19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corde tenaille pelle"/>
    <n v="0"/>
    <n v="1"/>
    <n v="1"/>
    <n v="1"/>
    <n v="0"/>
    <n v="3"/>
    <m/>
    <x v="1"/>
    <m/>
    <x v="2"/>
    <m/>
    <m/>
    <m/>
    <m/>
    <m/>
    <m/>
    <x v="1"/>
    <n v="9000"/>
    <x v="1"/>
    <m/>
    <m/>
    <n v="90"/>
    <n v="3"/>
    <n v="0"/>
    <m/>
    <x v="1"/>
    <n v="2000"/>
    <x v="1"/>
    <m/>
    <m/>
    <n v="90"/>
    <n v="3"/>
    <n v="0"/>
    <m/>
    <x v="1"/>
    <n v="2000"/>
    <x v="1"/>
    <m/>
    <m/>
    <n v="90"/>
    <n v="3"/>
    <n v="0"/>
    <m/>
    <x v="0"/>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425151"/>
    <d v="2023-04-19T14:50:49"/>
    <m/>
    <m/>
    <s v="submitted_via_web"/>
    <s v="bkf_icsm"/>
    <s v="vQLNc9EtR3jP2L4P9dUpL8"/>
  </r>
  <r>
    <n v="8"/>
    <s v="fe2e0150-0aeb-4ddb-b698-d8affffe852c"/>
    <d v="2023-04-19T00:00:00"/>
    <s v="boussouma"/>
    <d v="2023-04-19T13:35:49"/>
    <d v="2023-04-19T13:37:54"/>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1"/>
    <n v="300"/>
    <x v="1"/>
    <m/>
    <m/>
    <n v="60"/>
    <n v="3"/>
    <n v="0"/>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425170"/>
    <d v="2023-04-19T14:50:52"/>
    <m/>
    <m/>
    <s v="submitted_via_web"/>
    <s v="bkf_icsm"/>
    <s v="vQLNc9EtR3jP2L4P9dUpL8"/>
  </r>
  <r>
    <n v="9"/>
    <s v="ce4e4216-7805-4220-81fa-1bbe02076965"/>
    <d v="2023-04-19T00:00:00"/>
    <s v="boussouma"/>
    <d v="2023-04-19T13:38:01"/>
    <d v="2023-04-19T13:39:25"/>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1"/>
    <n v="300"/>
    <x v="1"/>
    <m/>
    <m/>
    <n v="90"/>
    <n v="3"/>
    <n v="0"/>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425203"/>
    <d v="2023-04-19T14:50:57"/>
    <m/>
    <m/>
    <s v="submitted_via_web"/>
    <s v="bkf_icsm"/>
    <s v="vQLNc9EtR3jP2L4P9dUpL8"/>
  </r>
  <r>
    <n v="10"/>
    <s v="bf880514-5890-400a-b2af-f849a49021a4"/>
    <d v="2023-04-19T00:00:00"/>
    <s v="boussouma"/>
    <d v="2023-04-19T13:40:28"/>
    <d v="2023-04-19T13:42:37"/>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2000"/>
    <x v="1"/>
    <m/>
    <m/>
    <n v="90"/>
    <n v="3"/>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425213"/>
    <d v="2023-04-19T14:50:59"/>
    <m/>
    <m/>
    <s v="submitted_via_web"/>
    <s v="bkf_icsm"/>
    <s v="vQLNc9EtR3jP2L4P9dUpL8"/>
  </r>
  <r>
    <n v="11"/>
    <s v="8d622893-18e0-45f3-8c5c-11774bea10d1"/>
    <d v="2023-04-19T00:00:00"/>
    <s v="boussouma"/>
    <d v="2023-04-19T13:42:42"/>
    <d v="2023-04-19T13:44:32"/>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2000"/>
    <x v="2"/>
    <m/>
    <m/>
    <n v="90"/>
    <n v="3"/>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425228"/>
    <d v="2023-04-19T14:51:03"/>
    <m/>
    <m/>
    <s v="submitted_via_web"/>
    <s v="bkf_icsm"/>
    <s v="vQLNc9EtR3jP2L4P9dUpL8"/>
  </r>
  <r>
    <n v="12"/>
    <s v="fb2c3de8-b5c5-4aa1-bf98-f2e60398b4d3"/>
    <d v="2023-04-19T00:00:00"/>
    <s v="boussouma"/>
    <d v="2023-04-19T11:18:41"/>
    <d v="2023-04-19T11:52:08"/>
    <s v="audit.csv"/>
    <m/>
    <m/>
    <x v="0"/>
    <d v="2023-04-19T00:00:00"/>
    <s v="centre_nord"/>
    <s v="sanmatenga"/>
    <x v="0"/>
    <s v="central"/>
    <m/>
    <m/>
    <s v="ACTED"/>
    <s v="Marché de Boussouma"/>
    <m/>
    <s v="oui"/>
    <m/>
    <x v="1"/>
    <m/>
    <m/>
    <s v="bidon savon400gr"/>
    <n v="0"/>
    <n v="1"/>
    <n v="1"/>
    <n v="0"/>
    <n v="2"/>
    <m/>
    <x v="2"/>
    <m/>
    <x v="2"/>
    <m/>
    <m/>
    <m/>
    <m/>
    <m/>
    <m/>
    <x v="0"/>
    <s v="20l 25l"/>
    <n v="1"/>
    <n v="1"/>
    <n v="800"/>
    <n v="1000"/>
    <x v="3"/>
    <m/>
    <m/>
    <n v="30"/>
    <n v="2"/>
    <n v="0"/>
    <m/>
    <x v="0"/>
    <s v="boule400g boule250g"/>
    <n v="1"/>
    <n v="1"/>
    <n v="500"/>
    <n v="250"/>
    <x v="3"/>
    <m/>
    <m/>
    <n v="30"/>
    <n v="2"/>
    <n v="0"/>
    <m/>
    <x v="0"/>
    <m/>
    <m/>
    <m/>
    <m/>
    <m/>
    <m/>
    <m/>
    <m/>
    <m/>
    <m/>
    <m/>
    <m/>
    <m/>
    <m/>
    <m/>
    <m/>
    <m/>
    <m/>
    <m/>
    <m/>
    <m/>
    <s v="prix_constants"/>
    <n v="1"/>
    <n v="0"/>
    <n v="0"/>
    <n v="0"/>
    <m/>
    <m/>
    <m/>
    <m/>
    <m/>
    <m/>
    <m/>
    <m/>
    <m/>
    <m/>
    <m/>
    <m/>
    <m/>
    <m/>
    <m/>
    <m/>
    <m/>
    <m/>
    <m/>
    <m/>
    <m/>
    <m/>
    <m/>
    <m/>
    <m/>
    <m/>
    <m/>
    <m/>
    <m/>
    <m/>
    <m/>
    <m/>
    <m/>
    <m/>
    <m/>
    <m/>
    <m/>
    <m/>
    <m/>
    <s v="bache"/>
    <n v="1"/>
    <n v="0"/>
    <n v="0"/>
    <n v="0"/>
    <n v="0"/>
    <n v="1"/>
    <m/>
    <x v="0"/>
    <n v="6000"/>
    <x v="3"/>
    <m/>
    <m/>
    <n v="60"/>
    <n v="3"/>
    <n v="0"/>
    <m/>
    <x v="0"/>
    <m/>
    <x v="0"/>
    <m/>
    <m/>
    <m/>
    <m/>
    <m/>
    <m/>
    <x v="0"/>
    <m/>
    <x v="0"/>
    <m/>
    <m/>
    <m/>
    <m/>
    <m/>
    <m/>
    <x v="0"/>
    <m/>
    <x v="0"/>
    <m/>
    <m/>
    <m/>
    <m/>
    <m/>
    <m/>
    <x v="0"/>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10"/>
    <m/>
    <x v="0"/>
    <m/>
    <x v="0"/>
    <m/>
    <m/>
    <m/>
    <m/>
    <m/>
    <m/>
    <x v="0"/>
    <m/>
    <m/>
    <m/>
    <m/>
    <m/>
    <x v="0"/>
    <m/>
    <m/>
    <m/>
    <m/>
    <m/>
    <m/>
    <x v="0"/>
    <m/>
    <m/>
    <m/>
    <m/>
    <m/>
    <m/>
    <m/>
    <x v="0"/>
    <m/>
    <m/>
    <m/>
    <m/>
    <m/>
    <m/>
    <x v="0"/>
    <n v="6000"/>
    <x v="3"/>
    <m/>
    <m/>
    <n v="60"/>
    <n v="3"/>
    <n v="0"/>
    <m/>
    <x v="0"/>
    <n v="5000"/>
    <x v="3"/>
    <m/>
    <m/>
    <n v="60"/>
    <n v="3"/>
    <n v="0"/>
    <m/>
    <x v="0"/>
    <n v="300"/>
    <x v="4"/>
    <m/>
    <m/>
    <n v="68"/>
    <n v="3"/>
    <n v="0"/>
    <m/>
    <x v="0"/>
    <n v="150"/>
    <x v="4"/>
    <m/>
    <m/>
    <n v="35"/>
    <n v="3"/>
    <n v="0"/>
    <m/>
    <x v="0"/>
    <s v="0_25l 1l 0_5l"/>
    <n v="1"/>
    <n v="1"/>
    <n v="1"/>
    <n v="300"/>
    <n v="600"/>
    <n v="1000"/>
    <x v="3"/>
    <m/>
    <m/>
    <n v="35"/>
    <n v="3"/>
    <n v="0"/>
    <m/>
    <x v="0"/>
    <n v="1500"/>
    <x v="3"/>
    <m/>
    <m/>
    <n v="35"/>
    <n v="3"/>
    <n v="0"/>
    <m/>
    <x v="0"/>
    <n v="3500"/>
    <x v="3"/>
    <m/>
    <m/>
    <n v="35"/>
    <n v="3"/>
    <n v="0"/>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27264"/>
    <d v="2023-04-19T14:58:03"/>
    <m/>
    <m/>
    <s v="submitted_via_web"/>
    <s v="bkf_icsm"/>
    <s v="vQLNc9EtR3jP2L4P9dUpL8"/>
  </r>
  <r>
    <n v="13"/>
    <s v="c2b46691-c91b-4f97-ad5f-a4ab34a7b476"/>
    <d v="2023-04-19T00:00:00"/>
    <s v="boussouma"/>
    <d v="2023-04-19T12:06:00"/>
    <d v="2023-04-19T12:26:52"/>
    <s v="audit.csv"/>
    <m/>
    <m/>
    <x v="0"/>
    <d v="2023-04-19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combustible_charbon combustible_gaz"/>
    <n v="1"/>
    <n v="1"/>
    <n v="1"/>
    <n v="0"/>
    <n v="0"/>
    <n v="0"/>
    <n v="0"/>
    <n v="0"/>
    <n v="0"/>
    <n v="0"/>
    <n v="0"/>
    <n v="0"/>
    <n v="0"/>
    <n v="0"/>
    <n v="0"/>
    <n v="0"/>
    <n v="3"/>
    <n v="5"/>
    <m/>
    <x v="1"/>
    <n v="500"/>
    <x v="2"/>
    <m/>
    <m/>
    <n v="15"/>
    <n v="3"/>
    <n v="0"/>
    <m/>
    <x v="1"/>
    <s v="sac sachet"/>
    <n v="1"/>
    <n v="1"/>
    <n v="9000"/>
    <n v="100"/>
    <x v="3"/>
    <m/>
    <m/>
    <n v="15"/>
    <n v="3"/>
    <n v="0"/>
    <m/>
    <x v="1"/>
    <s v="6kg 12kg"/>
    <n v="0"/>
    <n v="1"/>
    <n v="1"/>
    <m/>
    <n v="27500"/>
    <n v="45000"/>
    <x v="2"/>
    <m/>
    <m/>
    <n v="90"/>
    <n v="3"/>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427316"/>
    <d v="2023-04-19T14:58:12"/>
    <m/>
    <m/>
    <s v="submitted_via_web"/>
    <s v="bkf_icsm"/>
    <s v="vQLNc9EtR3jP2L4P9dUpL8"/>
  </r>
  <r>
    <n v="14"/>
    <s v="4b6f182c-40a9-4cef-ad6e-922a7b2f645d"/>
    <d v="2023-04-19T00:00:00"/>
    <s v="boussouma"/>
    <d v="2023-04-19T13:46:29"/>
    <d v="2023-04-19T13:54:46"/>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1"/>
    <n v="2000"/>
    <x v="1"/>
    <m/>
    <m/>
    <n v="60"/>
    <n v="3"/>
    <n v="0"/>
    <m/>
    <s v="disponible"/>
    <n v="2000"/>
    <x v="1"/>
    <m/>
    <m/>
    <n v="60"/>
    <n v="3"/>
    <n v="0"/>
    <m/>
    <x v="0"/>
    <m/>
    <x v="0"/>
    <m/>
    <m/>
    <m/>
    <m/>
    <m/>
    <m/>
    <x v="1"/>
    <s v="oui"/>
    <n v="3000"/>
    <m/>
    <m/>
    <x v="1"/>
    <m/>
    <m/>
    <n v="60"/>
    <n v="3"/>
    <n v="0"/>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427473"/>
    <d v="2023-04-19T14:58:44"/>
    <m/>
    <m/>
    <s v="submitted_via_web"/>
    <s v="bkf_icsm"/>
    <s v="vQLNc9EtR3jP2L4P9dUpL8"/>
  </r>
  <r>
    <n v="15"/>
    <s v="1f0e5ad7-d15a-40ea-bee0-ce6f67d35475"/>
    <d v="2023-04-19T00:00:00"/>
    <s v="boussouma"/>
    <d v="2023-04-19T13:58:29"/>
    <d v="2023-04-19T14:03:58"/>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1"/>
    <n v="2000"/>
    <x v="1"/>
    <m/>
    <m/>
    <n v="90"/>
    <n v="3"/>
    <n v="0"/>
    <m/>
    <s v="disponible"/>
    <n v="2000"/>
    <x v="1"/>
    <m/>
    <m/>
    <n v="90"/>
    <n v="3"/>
    <n v="0"/>
    <m/>
    <x v="0"/>
    <m/>
    <x v="0"/>
    <m/>
    <m/>
    <m/>
    <m/>
    <m/>
    <m/>
    <x v="1"/>
    <s v="oui"/>
    <n v="3000"/>
    <m/>
    <m/>
    <x v="1"/>
    <m/>
    <m/>
    <n v="90"/>
    <n v="3"/>
    <n v="0"/>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427494"/>
    <d v="2023-04-19T14:58:47"/>
    <m/>
    <m/>
    <s v="submitted_via_web"/>
    <s v="bkf_icsm"/>
    <s v="vQLNc9EtR3jP2L4P9dUpL8"/>
  </r>
  <r>
    <n v="16"/>
    <s v="bd0debbb-2258-4c6d-93af-7d5866be6a88"/>
    <d v="2023-04-19T00:00:00"/>
    <s v="boussouma"/>
    <d v="2023-04-19T13:33:01"/>
    <d v="2023-04-19T13:35:17"/>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1"/>
    <n v="300"/>
    <x v="2"/>
    <m/>
    <m/>
    <n v="15"/>
    <n v="1"/>
    <n v="0"/>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427546"/>
    <d v="2023-04-19T14:58:54"/>
    <m/>
    <m/>
    <s v="submitted_via_web"/>
    <s v="bkf_icsm"/>
    <s v="vQLNc9EtR3jP2L4P9dUpL8"/>
  </r>
  <r>
    <n v="17"/>
    <s v="134ca6e3-3354-4f4d-a754-a001f6fa3caa"/>
    <d v="2023-04-19T00:00:00"/>
    <s v="boussouma"/>
    <d v="2023-04-19T13:35:23"/>
    <d v="2023-04-19T13:37:20"/>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1"/>
    <n v="300"/>
    <x v="2"/>
    <m/>
    <m/>
    <n v="20"/>
    <n v="1"/>
    <n v="0"/>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427556"/>
    <d v="2023-04-19T14:58:56"/>
    <m/>
    <m/>
    <s v="submitted_via_web"/>
    <s v="bkf_icsm"/>
    <s v="vQLNc9EtR3jP2L4P9dUpL8"/>
  </r>
  <r>
    <n v="18"/>
    <s v="c68b9c33-6a32-4f1c-be46-8d2be037e719"/>
    <d v="2023-04-19T00:00:00"/>
    <s v="boussouma"/>
    <d v="2023-04-19T13:39:33"/>
    <d v="2023-04-19T13:41:43"/>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2000"/>
    <x v="2"/>
    <m/>
    <m/>
    <n v="20"/>
    <n v="1"/>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427595"/>
    <d v="2023-04-19T14:59:01"/>
    <m/>
    <m/>
    <s v="submitted_via_web"/>
    <s v="bkf_icsm"/>
    <s v="vQLNc9EtR3jP2L4P9dUpL8"/>
  </r>
  <r>
    <n v="19"/>
    <s v="cbf30365-08ce-412c-8108-cafc1fa90904"/>
    <d v="2023-04-18T00:00:00"/>
    <s v="boussouma"/>
    <d v="2023-04-18T12:18:23"/>
    <d v="2023-04-18T12:42:02"/>
    <s v="audit.csv"/>
    <m/>
    <m/>
    <x v="0"/>
    <d v="2023-04-18T00:00:00"/>
    <s v="centre_nord"/>
    <s v="sanmatenga"/>
    <x v="0"/>
    <s v="central"/>
    <m/>
    <m/>
    <s v="ACTED"/>
    <s v="Marché de Boussouma"/>
    <m/>
    <s v="oui"/>
    <m/>
    <x v="0"/>
    <m/>
    <m/>
    <s v="savon400gr bidon seau"/>
    <n v="1"/>
    <n v="1"/>
    <n v="1"/>
    <n v="0"/>
    <n v="3"/>
    <m/>
    <x v="0"/>
    <n v="1000"/>
    <x v="0"/>
    <m/>
    <m/>
    <n v="10"/>
    <n v="10"/>
    <n v="1"/>
    <m/>
    <x v="2"/>
    <m/>
    <m/>
    <m/>
    <m/>
    <m/>
    <x v="2"/>
    <m/>
    <m/>
    <m/>
    <m/>
    <m/>
    <m/>
    <x v="0"/>
    <s v="boule400g"/>
    <n v="1"/>
    <n v="0"/>
    <n v="500"/>
    <m/>
    <x v="0"/>
    <m/>
    <m/>
    <n v="5"/>
    <n v="10"/>
    <n v="1"/>
    <m/>
    <x v="1"/>
    <m/>
    <s v="savon400gr seau bidon"/>
    <n v="1"/>
    <n v="1"/>
    <n v="1"/>
    <n v="0"/>
    <m/>
    <s v="nsp"/>
    <n v="0"/>
    <n v="0"/>
    <n v="0"/>
    <n v="0"/>
    <n v="0"/>
    <n v="0"/>
    <n v="0"/>
    <n v="0"/>
    <n v="0"/>
    <n v="0"/>
    <n v="1"/>
    <m/>
    <m/>
    <s v="prix_constants"/>
    <n v="1"/>
    <n v="0"/>
    <n v="0"/>
    <n v="0"/>
    <m/>
    <m/>
    <m/>
    <m/>
    <m/>
    <m/>
    <m/>
    <m/>
    <m/>
    <m/>
    <m/>
    <m/>
    <m/>
    <m/>
    <m/>
    <m/>
    <m/>
    <m/>
    <m/>
    <m/>
    <m/>
    <m/>
    <m/>
    <m/>
    <m/>
    <m/>
    <m/>
    <m/>
    <m/>
    <m/>
    <m/>
    <m/>
    <m/>
    <m/>
    <m/>
    <m/>
    <m/>
    <m/>
    <m/>
    <s v="pelle tenaille corde bache"/>
    <n v="1"/>
    <n v="1"/>
    <n v="1"/>
    <n v="1"/>
    <n v="0"/>
    <n v="4"/>
    <m/>
    <x v="0"/>
    <n v="8000"/>
    <x v="0"/>
    <m/>
    <m/>
    <n v="10"/>
    <n v="5"/>
    <n v="0"/>
    <m/>
    <x v="1"/>
    <n v="500"/>
    <x v="2"/>
    <m/>
    <m/>
    <n v="10"/>
    <n v="5"/>
    <n v="0"/>
    <m/>
    <x v="1"/>
    <n v="1500"/>
    <x v="2"/>
    <m/>
    <m/>
    <n v="10"/>
    <n v="5"/>
    <n v="0"/>
    <m/>
    <x v="1"/>
    <n v="500"/>
    <x v="2"/>
    <m/>
    <m/>
    <n v="5"/>
    <n v="2"/>
    <n v="0"/>
    <m/>
    <x v="0"/>
    <m/>
    <m/>
    <m/>
    <m/>
    <m/>
    <m/>
    <m/>
    <m/>
    <m/>
    <m/>
    <m/>
    <m/>
    <m/>
    <m/>
    <m/>
    <m/>
    <m/>
    <m/>
    <m/>
    <m/>
    <m/>
    <m/>
    <s v="prix_constants"/>
    <n v="1"/>
    <n v="0"/>
    <n v="0"/>
    <n v="0"/>
    <m/>
    <m/>
    <m/>
    <m/>
    <m/>
    <m/>
    <m/>
    <m/>
    <m/>
    <m/>
    <m/>
    <m/>
    <m/>
    <m/>
    <m/>
    <m/>
    <m/>
    <m/>
    <m/>
    <m/>
    <m/>
    <m/>
    <m/>
    <m/>
    <m/>
    <m/>
    <m/>
    <m/>
    <m/>
    <m/>
    <m/>
    <m/>
    <m/>
    <m/>
    <m/>
    <m/>
    <m/>
    <m/>
    <m/>
    <m/>
    <m/>
    <s v="natte couverture"/>
    <n v="0"/>
    <n v="0"/>
    <n v="0"/>
    <n v="0"/>
    <n v="0"/>
    <n v="0"/>
    <n v="0"/>
    <n v="0"/>
    <n v="0"/>
    <n v="1"/>
    <n v="1"/>
    <n v="0"/>
    <n v="0"/>
    <n v="0"/>
    <n v="0"/>
    <n v="0"/>
    <n v="2"/>
    <n v="9"/>
    <m/>
    <x v="0"/>
    <m/>
    <x v="0"/>
    <m/>
    <m/>
    <m/>
    <m/>
    <m/>
    <m/>
    <x v="0"/>
    <m/>
    <m/>
    <m/>
    <m/>
    <m/>
    <x v="0"/>
    <m/>
    <m/>
    <m/>
    <m/>
    <m/>
    <m/>
    <x v="0"/>
    <m/>
    <m/>
    <m/>
    <m/>
    <m/>
    <m/>
    <m/>
    <x v="0"/>
    <m/>
    <m/>
    <m/>
    <m/>
    <m/>
    <m/>
    <x v="1"/>
    <m/>
    <x v="2"/>
    <m/>
    <m/>
    <m/>
    <m/>
    <m/>
    <m/>
    <x v="1"/>
    <m/>
    <x v="2"/>
    <m/>
    <m/>
    <m/>
    <m/>
    <m/>
    <m/>
    <x v="1"/>
    <m/>
    <x v="3"/>
    <m/>
    <m/>
    <m/>
    <m/>
    <m/>
    <m/>
    <x v="1"/>
    <m/>
    <x v="3"/>
    <m/>
    <m/>
    <m/>
    <m/>
    <m/>
    <m/>
    <x v="1"/>
    <m/>
    <m/>
    <m/>
    <m/>
    <m/>
    <m/>
    <m/>
    <x v="2"/>
    <m/>
    <m/>
    <m/>
    <m/>
    <m/>
    <m/>
    <x v="1"/>
    <m/>
    <x v="2"/>
    <m/>
    <m/>
    <m/>
    <m/>
    <m/>
    <m/>
    <x v="0"/>
    <n v="2000"/>
    <x v="0"/>
    <m/>
    <m/>
    <n v="5"/>
    <n v="5"/>
    <n v="1"/>
    <m/>
    <x v="1"/>
    <n v="3200"/>
    <x v="2"/>
    <m/>
    <m/>
    <n v="5"/>
    <n v="2"/>
    <n v="0"/>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patate pomme_de_terre"/>
    <n v="0"/>
    <n v="0"/>
    <n v="0"/>
    <n v="0"/>
    <n v="0"/>
    <n v="0"/>
    <n v="0"/>
    <n v="0"/>
    <n v="0"/>
    <n v="1"/>
    <n v="1"/>
    <n v="0"/>
    <n v="0"/>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s v="disponible"/>
    <n v="7000"/>
    <s v="meme_commune"/>
    <m/>
    <m/>
    <n v="5"/>
    <n v="3"/>
    <n v="0"/>
    <m/>
    <s v="disponible"/>
    <n v="600"/>
    <s v="meme_province"/>
    <m/>
    <m/>
    <n v="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hommes"/>
    <n v="1"/>
    <n v="0"/>
    <n v="0"/>
    <n v="0"/>
    <n v="0"/>
    <n v="0"/>
    <n v="0"/>
    <n v="0"/>
    <n v="0"/>
    <m/>
    <s v="Ras"/>
    <m/>
    <m/>
    <n v="418427634"/>
    <d v="2023-04-19T14:59:08"/>
    <m/>
    <m/>
    <s v="submitted_via_web"/>
    <s v="bkf_icsm"/>
    <s v="vQLNc9EtR3jP2L4P9dUpL8"/>
  </r>
  <r>
    <n v="20"/>
    <s v="0e45bc21-1100-47d0-adcb-61dbba2f7d82"/>
    <d v="2023-04-19T00:00:00"/>
    <s v="boussouma"/>
    <d v="2023-04-19T12:27:15"/>
    <d v="2023-04-19T12:53:34"/>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combustible_charbon combustible_gaz"/>
    <n v="1"/>
    <n v="1"/>
    <n v="1"/>
    <n v="0"/>
    <n v="0"/>
    <n v="0"/>
    <n v="0"/>
    <n v="0"/>
    <n v="0"/>
    <n v="0"/>
    <n v="0"/>
    <n v="0"/>
    <n v="0"/>
    <n v="0"/>
    <n v="0"/>
    <n v="0"/>
    <n v="3"/>
    <n v="5"/>
    <m/>
    <x v="1"/>
    <n v="500"/>
    <x v="1"/>
    <m/>
    <m/>
    <n v="10"/>
    <n v="1"/>
    <n v="0"/>
    <m/>
    <x v="1"/>
    <s v="sac sachet"/>
    <n v="1"/>
    <n v="1"/>
    <n v="9000"/>
    <n v="100"/>
    <x v="1"/>
    <m/>
    <m/>
    <n v="10"/>
    <n v="1"/>
    <n v="0"/>
    <m/>
    <x v="1"/>
    <s v="6kg 12kg"/>
    <n v="0"/>
    <n v="1"/>
    <n v="1"/>
    <m/>
    <n v="27500"/>
    <n v="45000"/>
    <x v="1"/>
    <m/>
    <m/>
    <n v="15"/>
    <n v="1"/>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Merci"/>
    <m/>
    <m/>
    <n v="418427648"/>
    <d v="2023-04-19T14:59:10"/>
    <m/>
    <m/>
    <s v="submitted_via_web"/>
    <s v="bkf_icsm"/>
    <s v="vQLNc9EtR3jP2L4P9dUpL8"/>
  </r>
  <r>
    <n v="21"/>
    <s v="b167a8ca-27d6-4db7-9770-1aaf923a1a63"/>
    <d v="2023-04-19T00:00:00"/>
    <s v="boussouma"/>
    <d v="2023-04-19T13:13:46"/>
    <d v="2023-04-19T13:25:32"/>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tenaille corde pelle"/>
    <n v="0"/>
    <n v="1"/>
    <n v="1"/>
    <n v="1"/>
    <n v="0"/>
    <n v="3"/>
    <m/>
    <x v="1"/>
    <m/>
    <x v="2"/>
    <m/>
    <m/>
    <m/>
    <m/>
    <m/>
    <m/>
    <x v="1"/>
    <n v="9000"/>
    <x v="2"/>
    <m/>
    <m/>
    <n v="30"/>
    <n v="1"/>
    <n v="0"/>
    <m/>
    <x v="1"/>
    <n v="2000"/>
    <x v="2"/>
    <m/>
    <m/>
    <n v="45"/>
    <n v="1"/>
    <n v="0"/>
    <m/>
    <x v="1"/>
    <n v="1750"/>
    <x v="2"/>
    <m/>
    <m/>
    <n v="30"/>
    <n v="1"/>
    <n v="0"/>
    <m/>
    <x v="0"/>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Merci"/>
    <m/>
    <m/>
    <n v="418427661"/>
    <d v="2023-04-19T14:59:12"/>
    <m/>
    <m/>
    <s v="submitted_via_web"/>
    <s v="bkf_icsm"/>
    <s v="vQLNc9EtR3jP2L4P9dUpL8"/>
  </r>
  <r>
    <n v="22"/>
    <s v="19a2cebd-bc50-498f-bb85-e8c6472cf8ca"/>
    <d v="2023-04-19T00:00:00"/>
    <s v="boussouma"/>
    <d v="2023-04-19T13:25:38"/>
    <d v="2023-04-19T13:31:32"/>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corde tenaille pelle"/>
    <n v="0"/>
    <n v="1"/>
    <n v="1"/>
    <n v="1"/>
    <n v="0"/>
    <n v="3"/>
    <m/>
    <x v="1"/>
    <m/>
    <x v="2"/>
    <m/>
    <m/>
    <m/>
    <m/>
    <m/>
    <m/>
    <x v="1"/>
    <n v="9000"/>
    <x v="2"/>
    <m/>
    <m/>
    <n v="30"/>
    <n v="1"/>
    <n v="0"/>
    <m/>
    <x v="1"/>
    <n v="2000"/>
    <x v="2"/>
    <m/>
    <m/>
    <n v="40"/>
    <n v="1"/>
    <n v="0"/>
    <m/>
    <x v="1"/>
    <n v="1750"/>
    <x v="2"/>
    <m/>
    <m/>
    <n v="40"/>
    <n v="1"/>
    <n v="0"/>
    <m/>
    <x v="0"/>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Merci"/>
    <m/>
    <m/>
    <n v="418427676"/>
    <d v="2023-04-19T14:59:14"/>
    <m/>
    <m/>
    <s v="submitted_via_web"/>
    <s v="bkf_icsm"/>
    <s v="vQLNc9EtR3jP2L4P9dUpL8"/>
  </r>
  <r>
    <n v="23"/>
    <s v="9366aee1-c886-45a9-b01c-fb0fe5018e7d"/>
    <d v="2023-04-19T00:00:00"/>
    <s v="boussouma"/>
    <d v="2023-04-19T13:41:48"/>
    <d v="2023-04-19T13:43:12"/>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2000"/>
    <x v="2"/>
    <m/>
    <m/>
    <n v="15"/>
    <n v="1"/>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427803"/>
    <d v="2023-04-19T14:59:37"/>
    <m/>
    <m/>
    <s v="submitted_via_web"/>
    <s v="bkf_icsm"/>
    <s v="vQLNc9EtR3jP2L4P9dUpL8"/>
  </r>
  <r>
    <n v="24"/>
    <s v="1306cca7-1044-4782-be1c-38dffa18c043"/>
    <d v="2023-04-19T00:00:00"/>
    <s v="boussouma"/>
    <d v="2023-04-19T13:46:29"/>
    <d v="2023-04-19T13:54:31"/>
    <s v="audit.csv"/>
    <m/>
    <m/>
    <x v="0"/>
    <d v="2023-04-19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1"/>
    <n v="2000"/>
    <x v="1"/>
    <m/>
    <m/>
    <n v="30"/>
    <n v="1"/>
    <n v="0"/>
    <m/>
    <s v="disponible"/>
    <n v="2000"/>
    <x v="2"/>
    <m/>
    <m/>
    <n v="45"/>
    <n v="1"/>
    <n v="0"/>
    <m/>
    <x v="0"/>
    <m/>
    <x v="0"/>
    <m/>
    <m/>
    <m/>
    <m/>
    <m/>
    <m/>
    <x v="1"/>
    <s v="oui"/>
    <n v="3000"/>
    <m/>
    <m/>
    <x v="2"/>
    <m/>
    <m/>
    <n v="25"/>
    <n v="1"/>
    <n v="0"/>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Merci"/>
    <m/>
    <m/>
    <n v="418427940"/>
    <d v="2023-04-19T14:59:58"/>
    <m/>
    <m/>
    <s v="submitted_via_web"/>
    <s v="bkf_icsm"/>
    <s v="vQLNc9EtR3jP2L4P9dUpL8"/>
  </r>
  <r>
    <n v="25"/>
    <s v="521ebd8a-004c-4dc0-a83e-7a766581fc2c"/>
    <d v="2023-04-19T00:00:00"/>
    <s v="boussouma"/>
    <d v="2023-04-19T13:55:45"/>
    <d v="2023-04-19T13:58:51"/>
    <s v="audit.csv"/>
    <m/>
    <m/>
    <x v="0"/>
    <d v="2023-04-19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1"/>
    <n v="2000"/>
    <x v="1"/>
    <m/>
    <m/>
    <n v="35"/>
    <n v="1"/>
    <n v="0"/>
    <m/>
    <s v="disponible"/>
    <n v="2000"/>
    <x v="2"/>
    <m/>
    <m/>
    <n v="25"/>
    <n v="1"/>
    <n v="0"/>
    <m/>
    <x v="0"/>
    <m/>
    <x v="0"/>
    <m/>
    <m/>
    <m/>
    <m/>
    <m/>
    <m/>
    <x v="1"/>
    <s v="oui"/>
    <n v="3000"/>
    <m/>
    <m/>
    <x v="2"/>
    <m/>
    <m/>
    <n v="20"/>
    <n v="1"/>
    <n v="0"/>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427951"/>
    <d v="2023-04-19T15:00:00"/>
    <m/>
    <m/>
    <s v="submitted_via_web"/>
    <s v="bkf_icsm"/>
    <s v="vQLNc9EtR3jP2L4P9dUpL8"/>
  </r>
  <r>
    <n v="26"/>
    <s v="d9cbb6e2-8c65-4832-9724-7096b5e1d979"/>
    <d v="2023-04-19T00:00:00"/>
    <s v="ouahigouya"/>
    <d v="2023-04-19T10:16:36"/>
    <d v="2023-04-19T10:23:40"/>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1"/>
    <n v="200"/>
    <x v="1"/>
    <m/>
    <m/>
    <n v="30"/>
    <n v="2"/>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448869"/>
    <d v="2023-04-19T15:56:55"/>
    <m/>
    <m/>
    <s v="submitted_via_web"/>
    <s v="bkf_icsm"/>
    <s v="vQLNc9EtR3jP2L4P9dUpL8"/>
  </r>
  <r>
    <n v="27"/>
    <s v="2e867d91-7cd4-4d54-8c04-2bf882ab98db"/>
    <d v="2023-04-19T00:00:00"/>
    <s v="ouahigouya"/>
    <d v="2023-04-19T10:31:55"/>
    <d v="2023-04-19T10:49:36"/>
    <s v="audit.csv"/>
    <m/>
    <m/>
    <x v="0"/>
    <d v="2023-04-19T00:00:00"/>
    <s v="nord"/>
    <s v="yatenga"/>
    <x v="1"/>
    <s v="central"/>
    <m/>
    <m/>
    <s v="ACTED"/>
    <s v="Marché de Ouahigouya"/>
    <m/>
    <s v="oui"/>
    <m/>
    <x v="1"/>
    <m/>
    <m/>
    <s v="seau"/>
    <n v="1"/>
    <n v="0"/>
    <n v="0"/>
    <n v="0"/>
    <n v="1"/>
    <m/>
    <x v="1"/>
    <n v="1000"/>
    <x v="3"/>
    <s v="ghana"/>
    <m/>
    <n v="7"/>
    <n v="30"/>
    <n v="1"/>
    <m/>
    <x v="1"/>
    <m/>
    <m/>
    <m/>
    <m/>
    <m/>
    <x v="2"/>
    <m/>
    <m/>
    <m/>
    <m/>
    <m/>
    <m/>
    <x v="1"/>
    <m/>
    <m/>
    <m/>
    <m/>
    <m/>
    <x v="2"/>
    <m/>
    <m/>
    <m/>
    <m/>
    <m/>
    <m/>
    <x v="1"/>
    <m/>
    <s v="seau"/>
    <n v="1"/>
    <n v="0"/>
    <n v="0"/>
    <n v="0"/>
    <m/>
    <s v="autre"/>
    <n v="0"/>
    <n v="0"/>
    <n v="0"/>
    <n v="0"/>
    <n v="0"/>
    <n v="0"/>
    <n v="0"/>
    <n v="0"/>
    <n v="0"/>
    <n v="1"/>
    <n v="0"/>
    <s v="Ce sont des seaux qui ne sont trop acheté par nos clients et chez les nos fournisseurs on les gages pas trop."/>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448875"/>
    <d v="2023-04-19T15:56:56"/>
    <m/>
    <m/>
    <s v="submitted_via_web"/>
    <s v="bkf_icsm"/>
    <s v="vQLNc9EtR3jP2L4P9dUpL8"/>
  </r>
  <r>
    <n v="28"/>
    <s v="15f5db3d-7dbb-4e38-963e-b59462607c8f"/>
    <d v="2023-04-19T00:00:00"/>
    <s v="ouahigouya"/>
    <d v="2023-04-19T11:04:51"/>
    <d v="2023-04-19T11:12:28"/>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corde"/>
    <n v="0"/>
    <n v="1"/>
    <n v="0"/>
    <n v="0"/>
    <n v="0"/>
    <n v="1"/>
    <m/>
    <x v="1"/>
    <m/>
    <x v="2"/>
    <m/>
    <m/>
    <m/>
    <m/>
    <m/>
    <m/>
    <x v="1"/>
    <n v="3000"/>
    <x v="2"/>
    <m/>
    <m/>
    <n v="6"/>
    <n v="1"/>
    <n v="0"/>
    <m/>
    <x v="0"/>
    <m/>
    <x v="0"/>
    <m/>
    <m/>
    <m/>
    <m/>
    <m/>
    <m/>
    <x v="0"/>
    <m/>
    <x v="0"/>
    <m/>
    <m/>
    <m/>
    <m/>
    <m/>
    <m/>
    <x v="0"/>
    <m/>
    <m/>
    <m/>
    <m/>
    <m/>
    <m/>
    <m/>
    <m/>
    <m/>
    <m/>
    <m/>
    <m/>
    <m/>
    <m/>
    <m/>
    <m/>
    <m/>
    <m/>
    <m/>
    <m/>
    <m/>
    <m/>
    <s v="prix_constants"/>
    <n v="1"/>
    <n v="0"/>
    <n v="0"/>
    <n v="0"/>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448880"/>
    <d v="2023-04-19T15:56:57"/>
    <m/>
    <m/>
    <s v="submitted_via_web"/>
    <s v="bkf_icsm"/>
    <s v="vQLNc9EtR3jP2L4P9dUpL8"/>
  </r>
  <r>
    <n v="29"/>
    <s v="14c7424c-297e-4393-bc72-ef245945f8eb"/>
    <d v="2023-04-19T00:00:00"/>
    <s v="ouahigouya"/>
    <d v="2023-04-19T11:33:47"/>
    <d v="2023-04-19T11:42:43"/>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bache pelle"/>
    <n v="1"/>
    <n v="0"/>
    <n v="0"/>
    <n v="1"/>
    <n v="0"/>
    <n v="2"/>
    <m/>
    <x v="0"/>
    <n v="5000"/>
    <x v="1"/>
    <m/>
    <m/>
    <n v="21"/>
    <n v="1"/>
    <n v="0"/>
    <m/>
    <x v="0"/>
    <m/>
    <x v="0"/>
    <m/>
    <m/>
    <m/>
    <m/>
    <m/>
    <m/>
    <x v="0"/>
    <m/>
    <x v="0"/>
    <m/>
    <m/>
    <m/>
    <m/>
    <m/>
    <m/>
    <x v="1"/>
    <n v="2000"/>
    <x v="2"/>
    <m/>
    <m/>
    <n v="30"/>
    <n v="2"/>
    <n v="0"/>
    <m/>
    <x v="0"/>
    <m/>
    <m/>
    <m/>
    <m/>
    <m/>
    <m/>
    <m/>
    <m/>
    <m/>
    <m/>
    <m/>
    <m/>
    <m/>
    <m/>
    <m/>
    <m/>
    <m/>
    <m/>
    <m/>
    <m/>
    <m/>
    <m/>
    <s v="prix_constants"/>
    <n v="1"/>
    <n v="0"/>
    <n v="0"/>
    <n v="0"/>
    <m/>
    <m/>
    <m/>
    <m/>
    <m/>
    <m/>
    <m/>
    <m/>
    <m/>
    <m/>
    <m/>
    <m/>
    <m/>
    <m/>
    <m/>
    <m/>
    <m/>
    <m/>
    <m/>
    <m/>
    <m/>
    <m/>
    <m/>
    <m/>
    <m/>
    <m/>
    <m/>
    <m/>
    <m/>
    <m/>
    <m/>
    <m/>
    <m/>
    <m/>
    <m/>
    <m/>
    <m/>
    <m/>
    <m/>
    <m/>
    <m/>
    <s v="aucun"/>
    <n v="0"/>
    <n v="0"/>
    <n v="0"/>
    <n v="0"/>
    <n v="0"/>
    <n v="0"/>
    <n v="0"/>
    <n v="0"/>
    <n v="0"/>
    <n v="0"/>
    <n v="0"/>
    <n v="0"/>
    <n v="0"/>
    <n v="0"/>
    <n v="0"/>
    <n v="1"/>
    <n v="1"/>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418448886"/>
    <d v="2023-04-19T15:56:58"/>
    <m/>
    <m/>
    <s v="submitted_via_web"/>
    <s v="bkf_icsm"/>
    <s v="vQLNc9EtR3jP2L4P9dUpL8"/>
  </r>
  <r>
    <n v="30"/>
    <s v="f7a3695b-fad8-43a0-896e-5d72bf1949f7"/>
    <d v="2023-04-19T00:00:00"/>
    <s v="ouahigouya"/>
    <d v="2023-04-19T11:46:29"/>
    <d v="2023-04-19T11:54:39"/>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bache"/>
    <n v="1"/>
    <n v="0"/>
    <n v="0"/>
    <n v="0"/>
    <n v="0"/>
    <n v="1"/>
    <m/>
    <x v="0"/>
    <n v="5000"/>
    <x v="1"/>
    <m/>
    <m/>
    <n v="20"/>
    <n v="1"/>
    <n v="0"/>
    <m/>
    <x v="0"/>
    <m/>
    <x v="0"/>
    <m/>
    <m/>
    <m/>
    <m/>
    <m/>
    <m/>
    <x v="0"/>
    <m/>
    <x v="0"/>
    <m/>
    <m/>
    <m/>
    <m/>
    <m/>
    <m/>
    <x v="0"/>
    <m/>
    <x v="0"/>
    <m/>
    <m/>
    <m/>
    <m/>
    <m/>
    <m/>
    <x v="0"/>
    <m/>
    <m/>
    <m/>
    <m/>
    <m/>
    <m/>
    <m/>
    <m/>
    <m/>
    <m/>
    <m/>
    <m/>
    <m/>
    <m/>
    <m/>
    <m/>
    <m/>
    <m/>
    <m/>
    <m/>
    <m/>
    <m/>
    <s v="prix_constants"/>
    <n v="1"/>
    <n v="0"/>
    <n v="0"/>
    <n v="0"/>
    <m/>
    <m/>
    <m/>
    <m/>
    <m/>
    <m/>
    <m/>
    <m/>
    <m/>
    <m/>
    <m/>
    <m/>
    <m/>
    <m/>
    <m/>
    <m/>
    <m/>
    <m/>
    <m/>
    <m/>
    <m/>
    <m/>
    <m/>
    <m/>
    <m/>
    <m/>
    <m/>
    <m/>
    <m/>
    <m/>
    <m/>
    <m/>
    <m/>
    <m/>
    <m/>
    <m/>
    <m/>
    <m/>
    <m/>
    <m/>
    <m/>
    <s v="natte"/>
    <n v="0"/>
    <n v="0"/>
    <n v="0"/>
    <n v="0"/>
    <n v="0"/>
    <n v="0"/>
    <n v="0"/>
    <n v="0"/>
    <n v="0"/>
    <n v="1"/>
    <n v="0"/>
    <n v="0"/>
    <n v="0"/>
    <n v="0"/>
    <n v="0"/>
    <n v="0"/>
    <n v="1"/>
    <n v="3"/>
    <m/>
    <x v="0"/>
    <m/>
    <x v="0"/>
    <m/>
    <m/>
    <m/>
    <m/>
    <m/>
    <m/>
    <x v="0"/>
    <m/>
    <m/>
    <m/>
    <m/>
    <m/>
    <x v="0"/>
    <m/>
    <m/>
    <m/>
    <m/>
    <m/>
    <m/>
    <x v="0"/>
    <m/>
    <m/>
    <m/>
    <m/>
    <m/>
    <m/>
    <m/>
    <x v="0"/>
    <m/>
    <m/>
    <m/>
    <m/>
    <m/>
    <m/>
    <x v="1"/>
    <m/>
    <x v="2"/>
    <m/>
    <m/>
    <m/>
    <m/>
    <m/>
    <m/>
    <x v="1"/>
    <m/>
    <x v="2"/>
    <m/>
    <m/>
    <m/>
    <m/>
    <m/>
    <m/>
    <x v="1"/>
    <m/>
    <x v="3"/>
    <m/>
    <m/>
    <m/>
    <m/>
    <m/>
    <m/>
    <x v="1"/>
    <m/>
    <x v="3"/>
    <m/>
    <m/>
    <m/>
    <m/>
    <m/>
    <m/>
    <x v="1"/>
    <m/>
    <m/>
    <m/>
    <m/>
    <m/>
    <m/>
    <m/>
    <x v="2"/>
    <m/>
    <m/>
    <m/>
    <m/>
    <m/>
    <m/>
    <x v="1"/>
    <m/>
    <x v="2"/>
    <m/>
    <m/>
    <m/>
    <m/>
    <m/>
    <m/>
    <x v="0"/>
    <n v="2000"/>
    <x v="1"/>
    <m/>
    <m/>
    <n v="14"/>
    <n v="1"/>
    <n v="0"/>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448889"/>
    <d v="2023-04-19T15:56:59"/>
    <m/>
    <m/>
    <s v="submitted_via_web"/>
    <s v="bkf_icsm"/>
    <s v="vQLNc9EtR3jP2L4P9dUpL8"/>
  </r>
  <r>
    <n v="31"/>
    <s v="7d489b1c-0699-43d6-95d7-4ef410cbd09c"/>
    <d v="2023-04-19T00:00:00"/>
    <s v="ouahigouya"/>
    <d v="2023-04-19T12:19:55"/>
    <d v="2023-04-19T12:32:18"/>
    <s v="audit.csv"/>
    <m/>
    <m/>
    <x v="0"/>
    <d v="2023-04-19T00:00:00"/>
    <s v="nord"/>
    <s v="yatenga"/>
    <x v="1"/>
    <s v="central"/>
    <m/>
    <m/>
    <s v="ACTED"/>
    <s v="Marché de Ouahigouya"/>
    <m/>
    <s v="oui"/>
    <m/>
    <x v="0"/>
    <m/>
    <m/>
    <s v="savon400gr"/>
    <n v="0"/>
    <n v="0"/>
    <n v="1"/>
    <n v="0"/>
    <n v="1"/>
    <m/>
    <x v="2"/>
    <m/>
    <x v="2"/>
    <m/>
    <m/>
    <m/>
    <m/>
    <m/>
    <m/>
    <x v="1"/>
    <m/>
    <m/>
    <m/>
    <m/>
    <m/>
    <x v="2"/>
    <m/>
    <m/>
    <m/>
    <m/>
    <m/>
    <m/>
    <x v="0"/>
    <s v="boule400g boule250g"/>
    <n v="1"/>
    <n v="1"/>
    <n v="500"/>
    <n v="300"/>
    <x v="1"/>
    <m/>
    <m/>
    <n v="30"/>
    <n v="1"/>
    <n v="0"/>
    <m/>
    <x v="0"/>
    <m/>
    <m/>
    <m/>
    <m/>
    <m/>
    <m/>
    <m/>
    <m/>
    <m/>
    <m/>
    <m/>
    <m/>
    <m/>
    <m/>
    <m/>
    <m/>
    <m/>
    <m/>
    <m/>
    <m/>
    <m/>
    <s v="prix_hausse"/>
    <n v="0"/>
    <n v="1"/>
    <n v="0"/>
    <n v="0"/>
    <s v="savon400gr"/>
    <n v="0"/>
    <n v="0"/>
    <n v="1"/>
    <n v="0"/>
    <s v="hausse_couts"/>
    <n v="1"/>
    <n v="0"/>
    <n v="0"/>
    <n v="0"/>
    <n v="0"/>
    <n v="0"/>
    <n v="0"/>
    <n v="0"/>
    <n v="0"/>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oustiquaire"/>
    <n v="0"/>
    <n v="0"/>
    <n v="0"/>
    <n v="0"/>
    <n v="0"/>
    <n v="0"/>
    <n v="0"/>
    <n v="0"/>
    <n v="0"/>
    <n v="0"/>
    <n v="0"/>
    <n v="1"/>
    <n v="0"/>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s v="disponible"/>
    <n v="3000"/>
    <x v="1"/>
    <m/>
    <m/>
    <n v="20"/>
    <n v="1"/>
    <n v="0"/>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448892"/>
    <d v="2023-04-19T15:57:00"/>
    <m/>
    <m/>
    <s v="submitted_via_web"/>
    <s v="bkf_icsm"/>
    <s v="vQLNc9EtR3jP2L4P9dUpL8"/>
  </r>
  <r>
    <n v="32"/>
    <s v="71cdc6e7-e5c5-4717-8678-af5ce689be1e"/>
    <d v="2023-04-19T00:00:00"/>
    <s v="ouahigouya"/>
    <d v="2023-04-19T12:57:31"/>
    <d v="2023-04-19T13:07:24"/>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sachet"/>
    <n v="1"/>
    <n v="1"/>
    <n v="8000"/>
    <n v="100"/>
    <x v="1"/>
    <m/>
    <m/>
    <n v="14"/>
    <n v="3"/>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charbon"/>
    <n v="0"/>
    <n v="1"/>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448897"/>
    <d v="2023-04-19T15:57:01"/>
    <m/>
    <m/>
    <s v="submitted_via_web"/>
    <s v="bkf_icsm"/>
    <s v="vQLNc9EtR3jP2L4P9dUpL8"/>
  </r>
  <r>
    <n v="33"/>
    <s v="a9d7c8e1-0df4-47dc-8d08-2335b78d6157"/>
    <d v="2023-04-19T00:00:00"/>
    <s v="ouahigouya"/>
    <d v="2023-04-19T13:17:18"/>
    <d v="2023-04-19T13:21:21"/>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3kg 6kg 12kg"/>
    <n v="1"/>
    <n v="1"/>
    <n v="1"/>
    <n v="13500"/>
    <n v="25000"/>
    <n v="38000"/>
    <x v="3"/>
    <m/>
    <m/>
    <n v="10"/>
    <n v="5"/>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448903"/>
    <d v="2023-04-19T15:57:02"/>
    <m/>
    <m/>
    <s v="submitted_via_web"/>
    <s v="bkf_icsm"/>
    <s v="vQLNc9EtR3jP2L4P9dUpL8"/>
  </r>
  <r>
    <n v="34"/>
    <s v="417eb8b3-4669-438e-94d9-42dc02182741"/>
    <d v="2023-04-19T00:00:00"/>
    <s v="ouahigouya"/>
    <d v="2023-04-19T15:04:28"/>
    <d v="2023-04-19T15:10:11"/>
    <s v="audit.csv"/>
    <m/>
    <m/>
    <x v="0"/>
    <d v="2023-04-19T00:00:00"/>
    <s v="nord"/>
    <s v="yatenga"/>
    <x v="1"/>
    <s v="central"/>
    <m/>
    <m/>
    <s v="ACTED"/>
    <s v="Marché de Ouahigouya"/>
    <m/>
    <s v="oui"/>
    <m/>
    <x v="0"/>
    <m/>
    <m/>
    <s v="savon400gr"/>
    <n v="0"/>
    <n v="0"/>
    <n v="1"/>
    <n v="0"/>
    <n v="1"/>
    <m/>
    <x v="2"/>
    <m/>
    <x v="2"/>
    <m/>
    <m/>
    <m/>
    <m/>
    <m/>
    <m/>
    <x v="1"/>
    <m/>
    <m/>
    <m/>
    <m/>
    <m/>
    <x v="2"/>
    <m/>
    <m/>
    <m/>
    <m/>
    <m/>
    <m/>
    <x v="0"/>
    <s v="boule400g"/>
    <n v="1"/>
    <n v="0"/>
    <n v="500"/>
    <m/>
    <x v="1"/>
    <m/>
    <m/>
    <n v="30"/>
    <n v="1"/>
    <n v="0"/>
    <m/>
    <x v="0"/>
    <m/>
    <m/>
    <m/>
    <m/>
    <m/>
    <m/>
    <m/>
    <m/>
    <m/>
    <m/>
    <m/>
    <m/>
    <m/>
    <m/>
    <m/>
    <m/>
    <m/>
    <m/>
    <m/>
    <m/>
    <m/>
    <s v="prix_hausse"/>
    <n v="0"/>
    <n v="1"/>
    <n v="0"/>
    <n v="0"/>
    <s v="savon400gr"/>
    <n v="0"/>
    <n v="0"/>
    <n v="1"/>
    <n v="0"/>
    <s v="hausse_couts"/>
    <n v="1"/>
    <n v="0"/>
    <n v="0"/>
    <n v="0"/>
    <n v="0"/>
    <n v="0"/>
    <n v="0"/>
    <n v="0"/>
    <n v="0"/>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448907"/>
    <d v="2023-04-19T15:57:03"/>
    <m/>
    <m/>
    <s v="submitted_via_web"/>
    <s v="bkf_icsm"/>
    <s v="vQLNc9EtR3jP2L4P9dUpL8"/>
  </r>
  <r>
    <n v="35"/>
    <s v="f4852663-1516-40e9-bf12-9f2ce2d6dede"/>
    <d v="2023-04-19T00:00:00"/>
    <s v="ouahigouya"/>
    <d v="2023-04-19T10:31:05"/>
    <d v="2023-04-19T10:41:09"/>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n v="0"/>
    <n v="0"/>
    <n v="0"/>
    <n v="1"/>
    <n v="1"/>
    <n v="0"/>
    <n v="0"/>
    <n v="0"/>
    <n v="0"/>
    <n v="0"/>
    <n v="0"/>
    <n v="0"/>
    <n v="0"/>
    <n v="0"/>
    <n v="0"/>
    <n v="0"/>
    <n v="2"/>
    <n v="4"/>
    <m/>
    <x v="0"/>
    <m/>
    <x v="0"/>
    <m/>
    <m/>
    <m/>
    <m/>
    <m/>
    <m/>
    <x v="0"/>
    <m/>
    <m/>
    <m/>
    <m/>
    <m/>
    <x v="0"/>
    <m/>
    <m/>
    <m/>
    <m/>
    <m/>
    <m/>
    <x v="0"/>
    <m/>
    <m/>
    <m/>
    <m/>
    <m/>
    <m/>
    <m/>
    <x v="0"/>
    <m/>
    <m/>
    <m/>
    <m/>
    <m/>
    <m/>
    <x v="0"/>
    <n v="7000"/>
    <x v="1"/>
    <m/>
    <m/>
    <n v="7"/>
    <n v="3"/>
    <n v="0"/>
    <m/>
    <x v="0"/>
    <n v="6000"/>
    <x v="1"/>
    <m/>
    <m/>
    <n v="5"/>
    <n v="3"/>
    <n v="0"/>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marmite7 marmite5"/>
    <n v="0"/>
    <n v="0"/>
    <n v="0"/>
    <n v="1"/>
    <n v="1"/>
    <n v="0"/>
    <n v="0"/>
    <n v="0"/>
    <n v="0"/>
    <n v="0"/>
    <n v="0"/>
    <n v="0"/>
    <n v="0"/>
    <n v="0"/>
    <n v="0"/>
    <n v="0"/>
    <s v="hausse_couts hausse_demande_clients Hausse_prix_fournisseurs hausse_change"/>
    <n v="1"/>
    <n v="0"/>
    <n v="1"/>
    <n v="1"/>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454648"/>
    <d v="2023-04-19T16:13:42"/>
    <m/>
    <m/>
    <s v="submitted_via_web"/>
    <s v="bkf_icsm"/>
    <s v="vQLNc9EtR3jP2L4P9dUpL8"/>
  </r>
  <r>
    <n v="36"/>
    <s v="3885b4ca-e5e0-457a-9dd2-1f0d7be7be4e"/>
    <d v="2023-04-19T00:00:00"/>
    <s v="ouahigouya"/>
    <d v="2023-04-19T11:07:29"/>
    <d v="2023-04-19T11:17:37"/>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bache corde tenaille pelle"/>
    <n v="1"/>
    <n v="1"/>
    <n v="1"/>
    <n v="1"/>
    <n v="0"/>
    <n v="4"/>
    <m/>
    <x v="0"/>
    <n v="6000"/>
    <x v="0"/>
    <m/>
    <m/>
    <n v="7"/>
    <n v="2"/>
    <n v="0"/>
    <m/>
    <x v="1"/>
    <n v="3500"/>
    <x v="2"/>
    <m/>
    <m/>
    <n v="14"/>
    <n v="3"/>
    <n v="0"/>
    <m/>
    <x v="1"/>
    <n v="1500"/>
    <x v="2"/>
    <m/>
    <m/>
    <n v="10"/>
    <n v="3"/>
    <n v="0"/>
    <m/>
    <x v="1"/>
    <n v="2000"/>
    <x v="2"/>
    <m/>
    <m/>
    <n v="12"/>
    <n v="2"/>
    <n v="0"/>
    <m/>
    <x v="0"/>
    <m/>
    <m/>
    <m/>
    <m/>
    <m/>
    <m/>
    <m/>
    <m/>
    <m/>
    <m/>
    <m/>
    <m/>
    <m/>
    <m/>
    <m/>
    <m/>
    <m/>
    <m/>
    <m/>
    <m/>
    <m/>
    <m/>
    <s v="prix_constants"/>
    <n v="1"/>
    <n v="0"/>
    <n v="0"/>
    <n v="0"/>
    <m/>
    <m/>
    <m/>
    <m/>
    <m/>
    <m/>
    <m/>
    <m/>
    <m/>
    <m/>
    <m/>
    <m/>
    <m/>
    <m/>
    <m/>
    <m/>
    <m/>
    <m/>
    <m/>
    <m/>
    <m/>
    <m/>
    <m/>
    <m/>
    <m/>
    <m/>
    <m/>
    <m/>
    <m/>
    <m/>
    <m/>
    <m/>
    <m/>
    <m/>
    <m/>
    <m/>
    <m/>
    <m/>
    <m/>
    <m/>
    <m/>
    <s v="lampe"/>
    <n v="0"/>
    <n v="0"/>
    <n v="0"/>
    <n v="0"/>
    <n v="0"/>
    <n v="0"/>
    <n v="0"/>
    <n v="0"/>
    <n v="0"/>
    <n v="0"/>
    <n v="0"/>
    <n v="0"/>
    <n v="1"/>
    <n v="0"/>
    <n v="0"/>
    <n v="0"/>
    <n v="1"/>
    <n v="6"/>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1500"/>
    <x v="3"/>
    <m/>
    <m/>
    <n v="5"/>
    <n v="2"/>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454662"/>
    <d v="2023-04-19T16:13:45"/>
    <m/>
    <m/>
    <s v="submitted_via_web"/>
    <s v="bkf_icsm"/>
    <s v="vQLNc9EtR3jP2L4P9dUpL8"/>
  </r>
  <r>
    <n v="37"/>
    <s v="84bd30a0-f086-4925-889f-051d43c5cc6b"/>
    <d v="2023-04-19T00:00:00"/>
    <s v="ouahigouya"/>
    <d v="2023-04-19T11:34:50"/>
    <d v="2023-04-19T11:44:22"/>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25250"/>
    <n v="41000"/>
    <x v="2"/>
    <m/>
    <m/>
    <n v="14"/>
    <n v="3"/>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454678"/>
    <d v="2023-04-19T16:13:48"/>
    <m/>
    <m/>
    <s v="submitted_via_web"/>
    <s v="bkf_icsm"/>
    <s v="vQLNc9EtR3jP2L4P9dUpL8"/>
  </r>
  <r>
    <n v="38"/>
    <s v="219f45af-8ea7-4917-ab58-c0ed7931abf0"/>
    <d v="2023-04-19T00:00:00"/>
    <s v="ouahigouya"/>
    <d v="2023-04-19T11:46:40"/>
    <d v="2023-04-19T12:05:30"/>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gobelet_plastique gobelet_acier bassine"/>
    <n v="0"/>
    <n v="0"/>
    <n v="0"/>
    <n v="1"/>
    <n v="1"/>
    <n v="0"/>
    <n v="1"/>
    <n v="1"/>
    <n v="1"/>
    <n v="0"/>
    <n v="0"/>
    <n v="0"/>
    <n v="0"/>
    <n v="0"/>
    <n v="0"/>
    <n v="0"/>
    <n v="5"/>
    <n v="7"/>
    <m/>
    <x v="0"/>
    <m/>
    <x v="0"/>
    <m/>
    <m/>
    <m/>
    <m/>
    <m/>
    <m/>
    <x v="0"/>
    <m/>
    <m/>
    <m/>
    <m/>
    <m/>
    <x v="0"/>
    <m/>
    <m/>
    <m/>
    <m/>
    <m/>
    <m/>
    <x v="0"/>
    <m/>
    <m/>
    <m/>
    <m/>
    <m/>
    <m/>
    <m/>
    <x v="0"/>
    <m/>
    <m/>
    <m/>
    <m/>
    <m/>
    <m/>
    <x v="0"/>
    <n v="5750"/>
    <x v="1"/>
    <m/>
    <m/>
    <n v="10"/>
    <n v="2"/>
    <n v="0"/>
    <m/>
    <x v="0"/>
    <n v="4000"/>
    <x v="1"/>
    <m/>
    <m/>
    <n v="7"/>
    <n v="3"/>
    <n v="0"/>
    <m/>
    <x v="1"/>
    <m/>
    <x v="3"/>
    <m/>
    <m/>
    <m/>
    <m/>
    <m/>
    <m/>
    <x v="0"/>
    <n v="150"/>
    <x v="2"/>
    <m/>
    <m/>
    <n v="5"/>
    <n v="3"/>
    <n v="0"/>
    <m/>
    <x v="0"/>
    <s v="0_25l 0_5l 1l"/>
    <n v="1"/>
    <n v="1"/>
    <n v="1"/>
    <n v="500"/>
    <n v="750"/>
    <n v="1250"/>
    <x v="1"/>
    <m/>
    <m/>
    <n v="7"/>
    <n v="3"/>
    <n v="0"/>
    <m/>
    <x v="0"/>
    <n v="2000"/>
    <x v="1"/>
    <m/>
    <m/>
    <n v="7"/>
    <n v="2"/>
    <n v="0"/>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454686"/>
    <d v="2023-04-19T16:13:50"/>
    <m/>
    <m/>
    <s v="submitted_via_web"/>
    <s v="bkf_icsm"/>
    <s v="vQLNc9EtR3jP2L4P9dUpL8"/>
  </r>
  <r>
    <n v="39"/>
    <s v="0556bda1-be33-4228-a2f6-c855334434b6"/>
    <d v="2023-04-19T00:00:00"/>
    <s v="ouahigouya"/>
    <d v="2023-04-19T12:24:27"/>
    <d v="2023-04-19T13:01:44"/>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25500"/>
    <n v="41250"/>
    <x v="1"/>
    <m/>
    <m/>
    <n v="7"/>
    <n v="3"/>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Ras"/>
    <m/>
    <m/>
    <n v="418454695"/>
    <d v="2023-04-19T16:13:51"/>
    <m/>
    <m/>
    <s v="submitted_via_web"/>
    <s v="bkf_icsm"/>
    <s v="vQLNc9EtR3jP2L4P9dUpL8"/>
  </r>
  <r>
    <n v="40"/>
    <s v="762c2dfc-8141-44a6-a107-ffca4f722f33"/>
    <d v="2023-04-19T00:00:00"/>
    <s v="ouahigouya"/>
    <d v="2023-04-19T13:35:01"/>
    <d v="2023-04-19T13:38:30"/>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sachet"/>
    <n v="1"/>
    <n v="1"/>
    <n v="7500"/>
    <n v="100"/>
    <x v="4"/>
    <m/>
    <m/>
    <n v="14"/>
    <n v="5"/>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454703"/>
    <d v="2023-04-19T16:13:52"/>
    <m/>
    <m/>
    <s v="submitted_via_web"/>
    <s v="bkf_icsm"/>
    <s v="vQLNc9EtR3jP2L4P9dUpL8"/>
  </r>
  <r>
    <n v="41"/>
    <s v="057d3848-cc6d-46b4-b9c7-c6f6c08a77f9"/>
    <d v="2023-04-19T00:00:00"/>
    <s v="ouahigouya"/>
    <d v="2023-04-19T13:57:39"/>
    <d v="2023-04-19T15:28:36"/>
    <s v="audit.csv"/>
    <m/>
    <m/>
    <x v="0"/>
    <d v="2023-04-19T00:00:00"/>
    <s v="nord"/>
    <s v="yatenga"/>
    <x v="1"/>
    <s v="central"/>
    <m/>
    <m/>
    <s v="ACTED"/>
    <s v="Marché de Ouahigouya"/>
    <m/>
    <s v="oui"/>
    <m/>
    <x v="1"/>
    <m/>
    <m/>
    <s v="bidon"/>
    <n v="0"/>
    <n v="1"/>
    <n v="0"/>
    <n v="0"/>
    <n v="1"/>
    <m/>
    <x v="2"/>
    <m/>
    <x v="2"/>
    <m/>
    <m/>
    <m/>
    <m/>
    <m/>
    <m/>
    <x v="0"/>
    <s v="20l 25l"/>
    <n v="1"/>
    <n v="1"/>
    <n v="5000"/>
    <n v="6000"/>
    <x v="0"/>
    <m/>
    <m/>
    <n v="14"/>
    <n v="5"/>
    <n v="0"/>
    <m/>
    <x v="1"/>
    <m/>
    <m/>
    <m/>
    <m/>
    <m/>
    <x v="2"/>
    <m/>
    <m/>
    <m/>
    <m/>
    <m/>
    <m/>
    <x v="0"/>
    <m/>
    <m/>
    <m/>
    <m/>
    <m/>
    <m/>
    <m/>
    <m/>
    <m/>
    <m/>
    <m/>
    <m/>
    <m/>
    <m/>
    <m/>
    <m/>
    <m/>
    <m/>
    <m/>
    <m/>
    <m/>
    <s v="prix_hausse"/>
    <n v="0"/>
    <n v="1"/>
    <n v="0"/>
    <n v="0"/>
    <s v="bidon"/>
    <n v="0"/>
    <n v="1"/>
    <n v="0"/>
    <n v="0"/>
    <s v="Hausse_prix_fournisseurs hausse_couts"/>
    <n v="1"/>
    <n v="0"/>
    <n v="0"/>
    <n v="0"/>
    <n v="0"/>
    <n v="1"/>
    <n v="0"/>
    <n v="0"/>
    <n v="0"/>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3kg"/>
    <n v="1"/>
    <n v="0"/>
    <n v="0"/>
    <n v="14000"/>
    <m/>
    <m/>
    <x v="1"/>
    <m/>
    <m/>
    <n v="5"/>
    <n v="3"/>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454711"/>
    <d v="2023-04-19T16:13:53"/>
    <m/>
    <m/>
    <s v="submitted_via_web"/>
    <s v="bkf_icsm"/>
    <s v="vQLNc9EtR3jP2L4P9dUpL8"/>
  </r>
  <r>
    <n v="42"/>
    <s v="b2b182e8-c0b3-4a4d-bb8d-20ae04a9aad7"/>
    <d v="2023-04-19T00:00:00"/>
    <s v="ouahigouya"/>
    <d v="2023-04-19T14:27:39"/>
    <d v="2023-04-19T14:36:36"/>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sachet"/>
    <n v="1"/>
    <n v="1"/>
    <n v="8000"/>
    <n v="100"/>
    <x v="1"/>
    <m/>
    <m/>
    <n v="14"/>
    <n v="5"/>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charbon"/>
    <n v="0"/>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454716"/>
    <d v="2023-04-19T16:13:54"/>
    <m/>
    <m/>
    <s v="submitted_via_web"/>
    <s v="bkf_icsm"/>
    <s v="vQLNc9EtR3jP2L4P9dUpL8"/>
  </r>
  <r>
    <n v="43"/>
    <s v="31930097-4aa9-471e-a202-3e3e8a20c2d3"/>
    <d v="2023-04-19T00:00:00"/>
    <s v="ouahigouya"/>
    <d v="2023-04-19T15:06:09"/>
    <d v="2023-04-19T15:17:03"/>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corde tenaille"/>
    <n v="0"/>
    <n v="1"/>
    <n v="1"/>
    <n v="0"/>
    <n v="0"/>
    <n v="2"/>
    <m/>
    <x v="1"/>
    <m/>
    <x v="2"/>
    <m/>
    <m/>
    <m/>
    <m/>
    <m/>
    <m/>
    <x v="1"/>
    <n v="3250"/>
    <x v="2"/>
    <m/>
    <m/>
    <n v="21"/>
    <n v="3"/>
    <n v="0"/>
    <m/>
    <x v="1"/>
    <n v="2200"/>
    <x v="2"/>
    <m/>
    <m/>
    <n v="30"/>
    <n v="3"/>
    <n v="0"/>
    <m/>
    <x v="0"/>
    <m/>
    <x v="0"/>
    <m/>
    <m/>
    <m/>
    <m/>
    <m/>
    <m/>
    <x v="0"/>
    <m/>
    <m/>
    <m/>
    <m/>
    <m/>
    <m/>
    <m/>
    <m/>
    <m/>
    <m/>
    <m/>
    <m/>
    <m/>
    <m/>
    <m/>
    <m/>
    <m/>
    <m/>
    <m/>
    <m/>
    <m/>
    <m/>
    <s v="prix_hausse"/>
    <n v="0"/>
    <n v="1"/>
    <n v="0"/>
    <n v="0"/>
    <s v="corde tenaille"/>
    <n v="0"/>
    <n v="1"/>
    <n v="1"/>
    <n v="0"/>
    <n v="0"/>
    <s v="hausse_couts Hausse_prix_fournisseurs"/>
    <n v="1"/>
    <n v="0"/>
    <n v="0"/>
    <n v="0"/>
    <n v="0"/>
    <n v="1"/>
    <n v="0"/>
    <n v="0"/>
    <n v="0"/>
    <n v="0"/>
    <n v="0"/>
    <n v="0"/>
    <m/>
    <m/>
    <m/>
    <m/>
    <m/>
    <m/>
    <m/>
    <m/>
    <m/>
    <m/>
    <m/>
    <m/>
    <m/>
    <m/>
    <m/>
    <m/>
    <m/>
    <m/>
    <m/>
    <m/>
    <m/>
    <m/>
    <s v="aucun"/>
    <n v="0"/>
    <n v="0"/>
    <n v="0"/>
    <n v="0"/>
    <n v="0"/>
    <n v="0"/>
    <n v="0"/>
    <n v="0"/>
    <n v="0"/>
    <n v="0"/>
    <n v="0"/>
    <n v="0"/>
    <n v="0"/>
    <n v="0"/>
    <n v="0"/>
    <n v="1"/>
    <n v="1"/>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454722"/>
    <d v="2023-04-19T16:13:55"/>
    <m/>
    <m/>
    <s v="submitted_via_web"/>
    <s v="bkf_icsm"/>
    <s v="vQLNc9EtR3jP2L4P9dUpL8"/>
  </r>
  <r>
    <n v="44"/>
    <s v="b2adc8f1-7be6-4813-a1dc-525a51a1dabc"/>
    <d v="2023-04-19T00:00:00"/>
    <s v="ouahigouya"/>
    <d v="2023-04-19T10:15:00"/>
    <d v="2023-04-19T10:27:55"/>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bache"/>
    <n v="1"/>
    <n v="0"/>
    <n v="0"/>
    <n v="0"/>
    <n v="0"/>
    <n v="1"/>
    <m/>
    <x v="2"/>
    <n v="4000"/>
    <x v="1"/>
    <m/>
    <m/>
    <n v="120"/>
    <n v="1"/>
    <n v="0"/>
    <m/>
    <x v="0"/>
    <m/>
    <x v="0"/>
    <m/>
    <m/>
    <m/>
    <m/>
    <m/>
    <m/>
    <x v="0"/>
    <m/>
    <x v="0"/>
    <m/>
    <m/>
    <m/>
    <m/>
    <m/>
    <m/>
    <x v="0"/>
    <m/>
    <x v="0"/>
    <m/>
    <m/>
    <m/>
    <m/>
    <m/>
    <m/>
    <x v="0"/>
    <m/>
    <m/>
    <m/>
    <m/>
    <m/>
    <m/>
    <m/>
    <m/>
    <m/>
    <m/>
    <m/>
    <m/>
    <m/>
    <m/>
    <m/>
    <m/>
    <m/>
    <m/>
    <m/>
    <m/>
    <m/>
    <m/>
    <s v="prix_constants"/>
    <n v="1"/>
    <n v="0"/>
    <n v="0"/>
    <n v="0"/>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0"/>
    <x v="0"/>
    <m/>
    <m/>
    <m/>
    <m/>
    <m/>
    <m/>
    <m/>
    <m/>
    <m/>
    <m/>
    <s v="personne"/>
    <n v="0"/>
    <n v="0"/>
    <n v="0"/>
    <n v="0"/>
    <n v="0"/>
    <n v="0"/>
    <n v="0"/>
    <n v="1"/>
    <n v="0"/>
    <m/>
    <m/>
    <m/>
    <m/>
    <n v="418454976"/>
    <d v="2023-04-19T16:14:36"/>
    <m/>
    <m/>
    <s v="submitted_via_web"/>
    <s v="bkf_icsm"/>
    <s v="vQLNc9EtR3jP2L4P9dUpL8"/>
  </r>
  <r>
    <n v="45"/>
    <s v="7fdf15e4-738d-4814-bb57-395d3d32b72f"/>
    <d v="2023-04-19T00:00:00"/>
    <s v="ouahigouya"/>
    <d v="2023-04-19T10:45:38"/>
    <d v="2023-04-19T10:49:51"/>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n v="0"/>
    <n v="0"/>
    <n v="0"/>
    <n v="0"/>
    <n v="0"/>
    <n v="0"/>
    <n v="0"/>
    <n v="0"/>
    <n v="0"/>
    <n v="0"/>
    <n v="0"/>
    <n v="0"/>
    <n v="0"/>
    <n v="0"/>
    <n v="1"/>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1"/>
    <n v="200"/>
    <x v="1"/>
    <m/>
    <m/>
    <n v="10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54986"/>
    <d v="2023-04-19T16:14:37"/>
    <m/>
    <m/>
    <s v="submitted_via_web"/>
    <s v="bkf_icsm"/>
    <s v="vQLNc9EtR3jP2L4P9dUpL8"/>
  </r>
  <r>
    <n v="46"/>
    <s v="f2ed6b3d-2a41-40b5-ad2a-e58f7700258a"/>
    <d v="2023-04-19T00:00:00"/>
    <s v="ouahigouya"/>
    <d v="2023-04-19T10:58:22"/>
    <d v="2023-04-19T11:04:11"/>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corde"/>
    <n v="0"/>
    <n v="1"/>
    <n v="0"/>
    <n v="0"/>
    <n v="0"/>
    <n v="1"/>
    <m/>
    <x v="1"/>
    <m/>
    <x v="2"/>
    <m/>
    <m/>
    <m/>
    <m/>
    <m/>
    <m/>
    <x v="1"/>
    <n v="3000"/>
    <x v="1"/>
    <m/>
    <m/>
    <n v="20"/>
    <n v="1"/>
    <n v="0"/>
    <m/>
    <x v="0"/>
    <m/>
    <x v="0"/>
    <m/>
    <m/>
    <m/>
    <m/>
    <m/>
    <m/>
    <x v="0"/>
    <m/>
    <x v="0"/>
    <m/>
    <m/>
    <m/>
    <m/>
    <m/>
    <m/>
    <x v="0"/>
    <m/>
    <m/>
    <m/>
    <m/>
    <m/>
    <m/>
    <m/>
    <m/>
    <m/>
    <m/>
    <m/>
    <m/>
    <m/>
    <m/>
    <m/>
    <m/>
    <m/>
    <m/>
    <m/>
    <m/>
    <m/>
    <m/>
    <s v="prix_constants"/>
    <n v="1"/>
    <n v="0"/>
    <n v="0"/>
    <n v="0"/>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54996"/>
    <d v="2023-04-19T16:14:38"/>
    <m/>
    <m/>
    <s v="submitted_via_web"/>
    <s v="bkf_icsm"/>
    <s v="vQLNc9EtR3jP2L4P9dUpL8"/>
  </r>
  <r>
    <n v="47"/>
    <s v="e8e1bbf7-d703-47b7-8177-47a611ee4e98"/>
    <d v="2023-04-19T00:00:00"/>
    <s v="ouahigouya"/>
    <d v="2023-04-19T11:05:23"/>
    <d v="2023-04-19T11:10:53"/>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1000"/>
    <x v="3"/>
    <m/>
    <m/>
    <n v="30"/>
    <n v="2"/>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55021"/>
    <d v="2023-04-19T16:14:41"/>
    <m/>
    <m/>
    <s v="submitted_via_web"/>
    <s v="bkf_icsm"/>
    <s v="vQLNc9EtR3jP2L4P9dUpL8"/>
  </r>
  <r>
    <n v="48"/>
    <s v="ee53f9e4-e9cc-45d1-863e-bd1337f74413"/>
    <d v="2023-04-19T00:00:00"/>
    <s v="ouahigouya"/>
    <d v="2023-04-19T11:28:30"/>
    <d v="2023-04-19T11:35:36"/>
    <s v="audit.csv"/>
    <m/>
    <m/>
    <x v="0"/>
    <d v="2023-04-19T00:00:00"/>
    <s v="nord"/>
    <s v="yatenga"/>
    <x v="1"/>
    <s v="central"/>
    <m/>
    <m/>
    <s v="ACTED"/>
    <s v="Marché de Ouahigouya"/>
    <m/>
    <s v="oui"/>
    <m/>
    <x v="2"/>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5 marmite7"/>
    <n v="0"/>
    <n v="0"/>
    <n v="0"/>
    <n v="1"/>
    <n v="1"/>
    <n v="0"/>
    <n v="0"/>
    <n v="0"/>
    <n v="0"/>
    <n v="0"/>
    <n v="0"/>
    <n v="0"/>
    <n v="0"/>
    <n v="0"/>
    <n v="0"/>
    <n v="0"/>
    <n v="2"/>
    <n v="4"/>
    <m/>
    <x v="0"/>
    <m/>
    <x v="0"/>
    <m/>
    <m/>
    <m/>
    <m/>
    <m/>
    <m/>
    <x v="0"/>
    <m/>
    <m/>
    <m/>
    <m/>
    <m/>
    <x v="0"/>
    <m/>
    <m/>
    <m/>
    <m/>
    <m/>
    <m/>
    <x v="0"/>
    <m/>
    <m/>
    <m/>
    <m/>
    <m/>
    <m/>
    <m/>
    <x v="0"/>
    <m/>
    <m/>
    <m/>
    <m/>
    <m/>
    <m/>
    <x v="0"/>
    <n v="7500"/>
    <x v="1"/>
    <m/>
    <m/>
    <n v="10"/>
    <n v="2"/>
    <n v="0"/>
    <m/>
    <x v="0"/>
    <n v="6500"/>
    <x v="1"/>
    <m/>
    <m/>
    <n v="10"/>
    <n v="2"/>
    <n v="0"/>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0"/>
    <x v="0"/>
    <m/>
    <m/>
    <m/>
    <m/>
    <m/>
    <m/>
    <m/>
    <m/>
    <m/>
    <m/>
    <s v="personne"/>
    <n v="0"/>
    <n v="0"/>
    <n v="0"/>
    <n v="0"/>
    <n v="0"/>
    <n v="0"/>
    <n v="0"/>
    <n v="1"/>
    <n v="0"/>
    <m/>
    <m/>
    <m/>
    <m/>
    <n v="418455046"/>
    <d v="2023-04-19T16:14:43"/>
    <m/>
    <m/>
    <s v="submitted_via_web"/>
    <s v="bkf_icsm"/>
    <s v="vQLNc9EtR3jP2L4P9dUpL8"/>
  </r>
  <r>
    <n v="49"/>
    <s v="6dfce10b-f4e0-47e0-8de3-75c285980816"/>
    <d v="2023-04-19T00:00:00"/>
    <s v="ouahigouya"/>
    <d v="2023-04-19T09:19:25"/>
    <d v="2023-04-19T10:04:37"/>
    <s v="audit.csv"/>
    <m/>
    <m/>
    <x v="0"/>
    <d v="2023-04-19T00:00:00"/>
    <s v="nord"/>
    <s v="yatenga"/>
    <x v="1"/>
    <s v="central"/>
    <m/>
    <m/>
    <s v="ACTED"/>
    <s v="Marché de Ouahigouya"/>
    <m/>
    <s v="oui"/>
    <m/>
    <x v="1"/>
    <m/>
    <m/>
    <s v="seau bidon savon400gr"/>
    <n v="1"/>
    <n v="1"/>
    <n v="1"/>
    <n v="0"/>
    <n v="3"/>
    <m/>
    <x v="0"/>
    <n v="1000"/>
    <x v="0"/>
    <m/>
    <m/>
    <n v="20"/>
    <n v="1"/>
    <n v="0"/>
    <m/>
    <x v="3"/>
    <s v="20l"/>
    <n v="1"/>
    <n v="0"/>
    <n v="5000"/>
    <m/>
    <x v="0"/>
    <m/>
    <m/>
    <n v="2"/>
    <n v="1"/>
    <n v="0"/>
    <m/>
    <x v="0"/>
    <s v="boule400g boule250g"/>
    <n v="1"/>
    <n v="1"/>
    <n v="550"/>
    <n v="300"/>
    <x v="0"/>
    <m/>
    <m/>
    <n v="3"/>
    <n v="1"/>
    <n v="0"/>
    <m/>
    <x v="0"/>
    <m/>
    <m/>
    <m/>
    <m/>
    <m/>
    <m/>
    <m/>
    <m/>
    <m/>
    <m/>
    <m/>
    <m/>
    <m/>
    <m/>
    <m/>
    <m/>
    <m/>
    <m/>
    <m/>
    <m/>
    <m/>
    <s v="prix_constants"/>
    <n v="1"/>
    <n v="0"/>
    <n v="0"/>
    <n v="0"/>
    <m/>
    <m/>
    <m/>
    <m/>
    <m/>
    <m/>
    <m/>
    <m/>
    <m/>
    <m/>
    <m/>
    <m/>
    <m/>
    <m/>
    <m/>
    <m/>
    <m/>
    <m/>
    <m/>
    <m/>
    <m/>
    <m/>
    <m/>
    <m/>
    <m/>
    <m/>
    <m/>
    <m/>
    <m/>
    <m/>
    <m/>
    <m/>
    <m/>
    <m/>
    <m/>
    <m/>
    <m/>
    <m/>
    <m/>
    <s v="bache corde tenaille pelle"/>
    <n v="1"/>
    <n v="1"/>
    <n v="1"/>
    <n v="1"/>
    <n v="0"/>
    <n v="4"/>
    <m/>
    <x v="0"/>
    <n v="7500"/>
    <x v="0"/>
    <m/>
    <m/>
    <n v="30"/>
    <n v="1"/>
    <n v="0"/>
    <m/>
    <x v="1"/>
    <n v="6000"/>
    <x v="2"/>
    <m/>
    <m/>
    <n v="30"/>
    <n v="1"/>
    <n v="0"/>
    <m/>
    <x v="1"/>
    <n v="2000"/>
    <x v="2"/>
    <m/>
    <m/>
    <n v="30"/>
    <n v="1"/>
    <n v="0"/>
    <m/>
    <x v="1"/>
    <n v="2750"/>
    <x v="2"/>
    <m/>
    <m/>
    <n v="30"/>
    <n v="1"/>
    <n v="0"/>
    <m/>
    <x v="0"/>
    <m/>
    <m/>
    <m/>
    <m/>
    <m/>
    <m/>
    <m/>
    <m/>
    <m/>
    <m/>
    <m/>
    <m/>
    <m/>
    <m/>
    <m/>
    <m/>
    <m/>
    <m/>
    <m/>
    <m/>
    <m/>
    <m/>
    <s v="prix_constants"/>
    <n v="1"/>
    <n v="0"/>
    <n v="0"/>
    <n v="0"/>
    <m/>
    <m/>
    <m/>
    <m/>
    <m/>
    <m/>
    <m/>
    <m/>
    <m/>
    <m/>
    <m/>
    <m/>
    <m/>
    <m/>
    <m/>
    <m/>
    <m/>
    <m/>
    <m/>
    <m/>
    <m/>
    <m/>
    <m/>
    <m/>
    <m/>
    <m/>
    <m/>
    <m/>
    <m/>
    <m/>
    <m/>
    <m/>
    <m/>
    <m/>
    <m/>
    <m/>
    <m/>
    <m/>
    <m/>
    <m/>
    <m/>
    <s v="combustible_gaz marmite7 marmite5 assiette gobelet_plastique gobelet_acier natte bassine couverture moustiquaire lampe pagne sac_boro"/>
    <n v="0"/>
    <n v="0"/>
    <n v="1"/>
    <n v="1"/>
    <n v="1"/>
    <n v="1"/>
    <n v="1"/>
    <n v="1"/>
    <n v="1"/>
    <n v="1"/>
    <n v="1"/>
    <n v="1"/>
    <n v="1"/>
    <n v="1"/>
    <n v="1"/>
    <n v="0"/>
    <n v="13"/>
    <n v="20"/>
    <m/>
    <x v="0"/>
    <m/>
    <x v="0"/>
    <m/>
    <m/>
    <m/>
    <m/>
    <m/>
    <m/>
    <x v="0"/>
    <m/>
    <m/>
    <m/>
    <m/>
    <m/>
    <x v="0"/>
    <m/>
    <m/>
    <m/>
    <m/>
    <m/>
    <m/>
    <x v="1"/>
    <s v="3kg 6kg 12kg"/>
    <n v="1"/>
    <n v="1"/>
    <n v="1"/>
    <n v="15000"/>
    <n v="25000"/>
    <n v="40000"/>
    <x v="1"/>
    <m/>
    <m/>
    <n v="30"/>
    <n v="2"/>
    <n v="0"/>
    <m/>
    <x v="0"/>
    <n v="9000"/>
    <x v="0"/>
    <m/>
    <m/>
    <n v="30"/>
    <n v="2"/>
    <n v="0"/>
    <m/>
    <x v="0"/>
    <n v="7000"/>
    <x v="0"/>
    <m/>
    <m/>
    <n v="30"/>
    <n v="2"/>
    <n v="0"/>
    <m/>
    <x v="0"/>
    <n v="1750"/>
    <x v="1"/>
    <m/>
    <m/>
    <n v="30"/>
    <n v="2"/>
    <n v="0"/>
    <m/>
    <x v="0"/>
    <n v="200"/>
    <x v="1"/>
    <m/>
    <m/>
    <n v="30"/>
    <n v="2"/>
    <n v="0"/>
    <m/>
    <x v="0"/>
    <s v="0_25l 0_5l 1l"/>
    <n v="1"/>
    <n v="1"/>
    <n v="1"/>
    <n v="1250"/>
    <n v="2250"/>
    <n v="3250"/>
    <x v="0"/>
    <m/>
    <m/>
    <n v="30"/>
    <n v="2"/>
    <n v="0"/>
    <m/>
    <x v="0"/>
    <n v="2000"/>
    <x v="0"/>
    <m/>
    <m/>
    <n v="30"/>
    <n v="2"/>
    <n v="0"/>
    <m/>
    <x v="0"/>
    <n v="2700"/>
    <x v="0"/>
    <m/>
    <m/>
    <n v="30"/>
    <n v="2"/>
    <n v="0"/>
    <m/>
    <x v="1"/>
    <n v="2000"/>
    <x v="2"/>
    <m/>
    <m/>
    <n v="30"/>
    <n v="2"/>
    <n v="0"/>
    <m/>
    <s v="disponible"/>
    <n v="4500"/>
    <x v="3"/>
    <m/>
    <m/>
    <n v="30"/>
    <n v="2"/>
    <n v="0"/>
    <m/>
    <x v="1"/>
    <n v="1000"/>
    <x v="3"/>
    <m/>
    <m/>
    <n v="30"/>
    <n v="2"/>
    <n v="0"/>
    <m/>
    <x v="1"/>
    <s v="oui"/>
    <n v="4500"/>
    <m/>
    <m/>
    <x v="3"/>
    <m/>
    <m/>
    <n v="30"/>
    <n v="2"/>
    <n v="0"/>
    <m/>
    <x v="1"/>
    <n v="350"/>
    <x v="2"/>
    <m/>
    <m/>
    <n v="20"/>
    <n v="2"/>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418455061"/>
    <d v="2023-04-19T16:14:44"/>
    <m/>
    <m/>
    <s v="submitted_via_web"/>
    <s v="bkf_icsm"/>
    <s v="vQLNc9EtR3jP2L4P9dUpL8"/>
  </r>
  <r>
    <n v="50"/>
    <s v="266df627-58f4-4c16-8c81-e42f011f646e"/>
    <d v="2023-04-19T00:00:00"/>
    <s v="ouahigouya"/>
    <d v="2023-04-19T11:40:16"/>
    <d v="2023-04-19T11:54:02"/>
    <s v="audit.csv"/>
    <m/>
    <m/>
    <x v="0"/>
    <d v="2023-04-19T00:00:00"/>
    <s v="nord"/>
    <s v="yatenga"/>
    <x v="1"/>
    <s v="central"/>
    <m/>
    <m/>
    <s v="ACTED"/>
    <s v="Marché de Ouahigouya"/>
    <m/>
    <s v="oui"/>
    <m/>
    <x v="2"/>
    <m/>
    <m/>
    <s v="seau"/>
    <n v="1"/>
    <n v="0"/>
    <n v="0"/>
    <n v="0"/>
    <n v="1"/>
    <m/>
    <x v="0"/>
    <n v="1000"/>
    <x v="3"/>
    <s v="rci"/>
    <m/>
    <n v="30"/>
    <n v="7"/>
    <n v="0"/>
    <m/>
    <x v="1"/>
    <m/>
    <m/>
    <m/>
    <m/>
    <m/>
    <x v="2"/>
    <m/>
    <m/>
    <m/>
    <m/>
    <m/>
    <m/>
    <x v="1"/>
    <m/>
    <m/>
    <m/>
    <m/>
    <m/>
    <x v="2"/>
    <m/>
    <m/>
    <m/>
    <m/>
    <m/>
    <m/>
    <x v="0"/>
    <m/>
    <m/>
    <m/>
    <m/>
    <m/>
    <m/>
    <m/>
    <m/>
    <m/>
    <m/>
    <m/>
    <m/>
    <m/>
    <m/>
    <m/>
    <m/>
    <m/>
    <m/>
    <m/>
    <m/>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gobelet_plastique natte bassine"/>
    <n v="0"/>
    <n v="0"/>
    <n v="0"/>
    <n v="0"/>
    <n v="0"/>
    <n v="0"/>
    <n v="1"/>
    <n v="0"/>
    <n v="1"/>
    <n v="1"/>
    <n v="0"/>
    <n v="0"/>
    <n v="0"/>
    <n v="0"/>
    <n v="0"/>
    <n v="0"/>
    <n v="3"/>
    <n v="5"/>
    <m/>
    <x v="0"/>
    <m/>
    <x v="0"/>
    <m/>
    <m/>
    <m/>
    <m/>
    <m/>
    <m/>
    <x v="0"/>
    <m/>
    <m/>
    <m/>
    <m/>
    <m/>
    <x v="0"/>
    <m/>
    <m/>
    <m/>
    <m/>
    <m/>
    <m/>
    <x v="0"/>
    <m/>
    <m/>
    <m/>
    <m/>
    <m/>
    <m/>
    <m/>
    <x v="0"/>
    <m/>
    <m/>
    <m/>
    <m/>
    <m/>
    <m/>
    <x v="1"/>
    <m/>
    <x v="2"/>
    <m/>
    <m/>
    <m/>
    <m/>
    <m/>
    <m/>
    <x v="1"/>
    <m/>
    <x v="2"/>
    <m/>
    <m/>
    <m/>
    <m/>
    <m/>
    <m/>
    <x v="1"/>
    <m/>
    <x v="3"/>
    <m/>
    <m/>
    <m/>
    <m/>
    <m/>
    <m/>
    <x v="0"/>
    <n v="125"/>
    <x v="5"/>
    <s v="rci"/>
    <m/>
    <n v="30"/>
    <n v="7"/>
    <n v="0"/>
    <m/>
    <x v="1"/>
    <m/>
    <m/>
    <m/>
    <m/>
    <m/>
    <m/>
    <m/>
    <x v="2"/>
    <m/>
    <m/>
    <m/>
    <m/>
    <m/>
    <m/>
    <x v="0"/>
    <n v="1500"/>
    <x v="4"/>
    <s v="rci"/>
    <m/>
    <n v="30"/>
    <n v="7"/>
    <n v="0"/>
    <m/>
    <x v="0"/>
    <n v="2000"/>
    <x v="0"/>
    <m/>
    <m/>
    <n v="30"/>
    <n v="7"/>
    <n v="0"/>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55067"/>
    <d v="2023-04-19T16:14:45"/>
    <m/>
    <m/>
    <s v="submitted_via_web"/>
    <s v="bkf_icsm"/>
    <s v="vQLNc9EtR3jP2L4P9dUpL8"/>
  </r>
  <r>
    <n v="51"/>
    <s v="b2048ee2-de54-4f31-88f7-893bd2d5de71"/>
    <d v="2023-04-19T00:00:00"/>
    <s v="ouahigouya"/>
    <d v="2023-04-19T10:11:51"/>
    <d v="2023-04-19T10:40:15"/>
    <s v="audit.csv"/>
    <m/>
    <m/>
    <x v="0"/>
    <d v="2023-04-19T00:00:00"/>
    <s v="nord"/>
    <s v="yatenga"/>
    <x v="1"/>
    <s v="central"/>
    <m/>
    <m/>
    <s v="ACTED"/>
    <s v="Marché de Ouahigouya"/>
    <m/>
    <s v="oui"/>
    <m/>
    <x v="1"/>
    <m/>
    <m/>
    <s v="seau bidon savon400gr"/>
    <n v="1"/>
    <n v="1"/>
    <n v="1"/>
    <n v="0"/>
    <n v="3"/>
    <m/>
    <x v="0"/>
    <n v="1150"/>
    <x v="0"/>
    <m/>
    <m/>
    <n v="30"/>
    <n v="2"/>
    <n v="0"/>
    <m/>
    <x v="3"/>
    <s v="20l"/>
    <n v="1"/>
    <n v="0"/>
    <n v="5500"/>
    <m/>
    <x v="0"/>
    <m/>
    <m/>
    <n v="10"/>
    <n v="2"/>
    <n v="0"/>
    <m/>
    <x v="0"/>
    <s v="boule400g boule250g"/>
    <n v="1"/>
    <n v="1"/>
    <n v="600"/>
    <n v="325"/>
    <x v="3"/>
    <m/>
    <m/>
    <n v="2"/>
    <n v="1"/>
    <n v="0"/>
    <m/>
    <x v="0"/>
    <m/>
    <m/>
    <m/>
    <m/>
    <m/>
    <m/>
    <m/>
    <m/>
    <m/>
    <m/>
    <m/>
    <m/>
    <m/>
    <m/>
    <m/>
    <m/>
    <m/>
    <m/>
    <m/>
    <m/>
    <m/>
    <s v="prix_constants"/>
    <n v="1"/>
    <n v="0"/>
    <n v="0"/>
    <n v="0"/>
    <m/>
    <m/>
    <m/>
    <m/>
    <m/>
    <m/>
    <m/>
    <m/>
    <m/>
    <m/>
    <m/>
    <m/>
    <m/>
    <m/>
    <m/>
    <m/>
    <m/>
    <m/>
    <m/>
    <m/>
    <m/>
    <m/>
    <m/>
    <m/>
    <m/>
    <m/>
    <m/>
    <m/>
    <m/>
    <m/>
    <m/>
    <m/>
    <m/>
    <m/>
    <m/>
    <m/>
    <m/>
    <m/>
    <m/>
    <s v="bache corde tenaille pelle"/>
    <n v="1"/>
    <n v="1"/>
    <n v="1"/>
    <n v="1"/>
    <n v="0"/>
    <n v="4"/>
    <m/>
    <x v="0"/>
    <n v="7800"/>
    <x v="3"/>
    <m/>
    <m/>
    <n v="30"/>
    <n v="2"/>
    <n v="0"/>
    <m/>
    <x v="1"/>
    <n v="6500"/>
    <x v="3"/>
    <m/>
    <m/>
    <n v="30"/>
    <n v="2"/>
    <n v="0"/>
    <m/>
    <x v="1"/>
    <n v="2150"/>
    <x v="2"/>
    <m/>
    <m/>
    <n v="30"/>
    <n v="2"/>
    <n v="0"/>
    <m/>
    <x v="1"/>
    <n v="2750"/>
    <x v="2"/>
    <m/>
    <m/>
    <n v="20"/>
    <n v="2"/>
    <n v="0"/>
    <m/>
    <x v="0"/>
    <m/>
    <m/>
    <m/>
    <m/>
    <m/>
    <m/>
    <m/>
    <m/>
    <m/>
    <m/>
    <m/>
    <m/>
    <m/>
    <m/>
    <m/>
    <m/>
    <m/>
    <m/>
    <m/>
    <m/>
    <m/>
    <m/>
    <s v="prix_constants"/>
    <n v="1"/>
    <n v="0"/>
    <n v="0"/>
    <n v="0"/>
    <m/>
    <m/>
    <m/>
    <m/>
    <m/>
    <m/>
    <m/>
    <m/>
    <m/>
    <m/>
    <m/>
    <m/>
    <m/>
    <m/>
    <m/>
    <m/>
    <m/>
    <m/>
    <m/>
    <m/>
    <m/>
    <m/>
    <m/>
    <m/>
    <m/>
    <m/>
    <m/>
    <m/>
    <m/>
    <m/>
    <m/>
    <m/>
    <m/>
    <m/>
    <m/>
    <m/>
    <m/>
    <m/>
    <m/>
    <m/>
    <m/>
    <s v="combustible_gaz marmite7 marmite5 assiette gobelet_plastique gobelet_acier bassine natte couverture moustiquaire lampe pagne sac_boro"/>
    <n v="0"/>
    <n v="0"/>
    <n v="1"/>
    <n v="1"/>
    <n v="1"/>
    <n v="1"/>
    <n v="1"/>
    <n v="1"/>
    <n v="1"/>
    <n v="1"/>
    <n v="1"/>
    <n v="1"/>
    <n v="1"/>
    <n v="1"/>
    <n v="1"/>
    <n v="0"/>
    <n v="13"/>
    <n v="20"/>
    <m/>
    <x v="0"/>
    <m/>
    <x v="0"/>
    <m/>
    <m/>
    <m/>
    <m/>
    <m/>
    <m/>
    <x v="0"/>
    <m/>
    <m/>
    <m/>
    <m/>
    <m/>
    <x v="0"/>
    <m/>
    <m/>
    <m/>
    <m/>
    <m/>
    <m/>
    <x v="1"/>
    <s v="6kg 12kg"/>
    <n v="0"/>
    <n v="1"/>
    <n v="1"/>
    <m/>
    <n v="25250"/>
    <n v="41000"/>
    <x v="1"/>
    <m/>
    <m/>
    <n v="30"/>
    <n v="2"/>
    <n v="0"/>
    <m/>
    <x v="0"/>
    <n v="9500"/>
    <x v="3"/>
    <m/>
    <m/>
    <n v="30"/>
    <n v="2"/>
    <n v="0"/>
    <m/>
    <x v="0"/>
    <n v="7200"/>
    <x v="3"/>
    <m/>
    <m/>
    <n v="30"/>
    <n v="2"/>
    <n v="0"/>
    <m/>
    <x v="0"/>
    <n v="2000"/>
    <x v="1"/>
    <m/>
    <m/>
    <n v="30"/>
    <n v="2"/>
    <n v="0"/>
    <m/>
    <x v="0"/>
    <n v="225"/>
    <x v="1"/>
    <m/>
    <m/>
    <n v="30"/>
    <n v="2"/>
    <n v="0"/>
    <m/>
    <x v="0"/>
    <s v="0_25l 0_5l 1l"/>
    <n v="1"/>
    <n v="1"/>
    <n v="1"/>
    <n v="500"/>
    <n v="1200"/>
    <n v="2500"/>
    <x v="0"/>
    <m/>
    <m/>
    <n v="30"/>
    <n v="2"/>
    <n v="0"/>
    <m/>
    <x v="0"/>
    <n v="4750"/>
    <x v="0"/>
    <m/>
    <m/>
    <n v="30"/>
    <n v="2"/>
    <n v="0"/>
    <m/>
    <x v="0"/>
    <n v="3000"/>
    <x v="0"/>
    <m/>
    <m/>
    <n v="30"/>
    <n v="2"/>
    <n v="0"/>
    <m/>
    <x v="1"/>
    <n v="5250"/>
    <x v="2"/>
    <m/>
    <m/>
    <n v="30"/>
    <n v="2"/>
    <n v="0"/>
    <m/>
    <s v="disponible"/>
    <n v="5000"/>
    <x v="3"/>
    <m/>
    <m/>
    <n v="30"/>
    <n v="2"/>
    <n v="0"/>
    <m/>
    <x v="1"/>
    <n v="1600"/>
    <x v="3"/>
    <m/>
    <m/>
    <n v="30"/>
    <n v="2"/>
    <n v="0"/>
    <m/>
    <x v="1"/>
    <s v="oui"/>
    <n v="4550"/>
    <m/>
    <m/>
    <x v="3"/>
    <m/>
    <m/>
    <n v="30"/>
    <n v="2"/>
    <n v="0"/>
    <m/>
    <x v="1"/>
    <n v="400"/>
    <x v="3"/>
    <m/>
    <m/>
    <n v="25"/>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n v="1"/>
    <n v="0"/>
    <n v="1"/>
    <n v="1"/>
    <n v="0"/>
    <n v="0"/>
    <m/>
    <x v="0"/>
    <x v="0"/>
    <m/>
    <m/>
    <m/>
    <m/>
    <m/>
    <m/>
    <m/>
    <m/>
    <m/>
    <m/>
    <s v="personne"/>
    <n v="0"/>
    <n v="0"/>
    <n v="0"/>
    <n v="0"/>
    <n v="0"/>
    <n v="0"/>
    <n v="0"/>
    <n v="1"/>
    <n v="0"/>
    <m/>
    <m/>
    <m/>
    <m/>
    <n v="418455077"/>
    <d v="2023-04-19T16:14:46"/>
    <m/>
    <m/>
    <s v="submitted_via_web"/>
    <s v="bkf_icsm"/>
    <s v="vQLNc9EtR3jP2L4P9dUpL8"/>
  </r>
  <r>
    <n v="52"/>
    <s v="be9927e7-563a-4307-bd04-1f1777ab81bd"/>
    <d v="2023-04-19T00:00:00"/>
    <s v="ouahigouya"/>
    <d v="2023-04-19T12:19:46"/>
    <d v="2023-04-19T12:24:13"/>
    <s v="audit.csv"/>
    <m/>
    <m/>
    <x v="0"/>
    <d v="2023-04-19T00:00:00"/>
    <s v="nord"/>
    <s v="yatenga"/>
    <x v="1"/>
    <s v="central"/>
    <m/>
    <m/>
    <s v="ACTED"/>
    <s v="Marché de Ouahigouya"/>
    <m/>
    <s v="oui"/>
    <m/>
    <x v="2"/>
    <m/>
    <m/>
    <s v="savon400gr"/>
    <n v="0"/>
    <n v="0"/>
    <n v="1"/>
    <n v="0"/>
    <n v="1"/>
    <m/>
    <x v="2"/>
    <m/>
    <x v="2"/>
    <m/>
    <m/>
    <m/>
    <m/>
    <m/>
    <m/>
    <x v="1"/>
    <m/>
    <m/>
    <m/>
    <m/>
    <m/>
    <x v="2"/>
    <m/>
    <m/>
    <m/>
    <m/>
    <m/>
    <m/>
    <x v="0"/>
    <s v="boule400g boule250g"/>
    <n v="1"/>
    <n v="1"/>
    <n v="500"/>
    <n v="300"/>
    <x v="0"/>
    <m/>
    <m/>
    <n v="30"/>
    <n v="3"/>
    <n v="0"/>
    <m/>
    <x v="0"/>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55081"/>
    <d v="2023-04-19T16:14:46"/>
    <m/>
    <m/>
    <s v="submitted_via_web"/>
    <s v="bkf_icsm"/>
    <s v="vQLNc9EtR3jP2L4P9dUpL8"/>
  </r>
  <r>
    <n v="53"/>
    <s v="8d47f1be-799a-44e3-922a-23f90656690b"/>
    <d v="2023-04-19T00:00:00"/>
    <s v="ouahigouya"/>
    <d v="2023-04-19T10:48:07"/>
    <d v="2023-04-19T10:56:06"/>
    <s v="audit.csv"/>
    <m/>
    <m/>
    <x v="0"/>
    <d v="2023-04-19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combustible_charbon"/>
    <n v="1"/>
    <n v="1"/>
    <n v="0"/>
    <n v="0"/>
    <n v="0"/>
    <n v="0"/>
    <n v="0"/>
    <n v="0"/>
    <n v="0"/>
    <n v="0"/>
    <n v="0"/>
    <n v="0"/>
    <n v="0"/>
    <n v="0"/>
    <n v="0"/>
    <n v="0"/>
    <n v="2"/>
    <n v="4"/>
    <m/>
    <x v="1"/>
    <n v="200"/>
    <x v="3"/>
    <m/>
    <m/>
    <n v="30"/>
    <n v="1"/>
    <n v="0"/>
    <m/>
    <x v="1"/>
    <s v="sac sachet"/>
    <n v="1"/>
    <n v="1"/>
    <n v="9000"/>
    <n v="100"/>
    <x v="4"/>
    <m/>
    <m/>
    <n v="30"/>
    <n v="1"/>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55088"/>
    <d v="2023-04-19T16:14:47"/>
    <m/>
    <m/>
    <s v="submitted_via_web"/>
    <s v="bkf_icsm"/>
    <s v="vQLNc9EtR3jP2L4P9dUpL8"/>
  </r>
  <r>
    <n v="54"/>
    <s v="0f449c69-4ba7-4cf1-a91c-a87b42d91b23"/>
    <d v="2023-04-19T00:00:00"/>
    <s v="ouahigouya"/>
    <d v="2023-04-19T12:55:57"/>
    <d v="2023-04-19T13:01:00"/>
    <s v="audit.csv"/>
    <m/>
    <m/>
    <x v="0"/>
    <d v="2023-04-19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gobelet_acier"/>
    <n v="0"/>
    <n v="0"/>
    <n v="0"/>
    <n v="0"/>
    <n v="0"/>
    <n v="0"/>
    <n v="0"/>
    <n v="1"/>
    <n v="0"/>
    <n v="0"/>
    <n v="0"/>
    <n v="0"/>
    <n v="0"/>
    <n v="0"/>
    <n v="0"/>
    <n v="0"/>
    <n v="1"/>
    <n v="3"/>
    <m/>
    <x v="0"/>
    <m/>
    <x v="0"/>
    <m/>
    <m/>
    <m/>
    <m/>
    <m/>
    <m/>
    <x v="0"/>
    <m/>
    <m/>
    <m/>
    <m/>
    <m/>
    <x v="0"/>
    <m/>
    <m/>
    <m/>
    <m/>
    <m/>
    <m/>
    <x v="0"/>
    <m/>
    <m/>
    <m/>
    <m/>
    <m/>
    <m/>
    <m/>
    <x v="0"/>
    <m/>
    <m/>
    <m/>
    <m/>
    <m/>
    <m/>
    <x v="1"/>
    <m/>
    <x v="2"/>
    <m/>
    <m/>
    <m/>
    <m/>
    <m/>
    <m/>
    <x v="1"/>
    <m/>
    <x v="2"/>
    <m/>
    <m/>
    <m/>
    <m/>
    <m/>
    <m/>
    <x v="1"/>
    <m/>
    <x v="3"/>
    <m/>
    <m/>
    <m/>
    <m/>
    <m/>
    <m/>
    <x v="1"/>
    <m/>
    <x v="3"/>
    <m/>
    <m/>
    <m/>
    <m/>
    <m/>
    <m/>
    <x v="0"/>
    <s v="0_25l 0_5l 1l"/>
    <n v="1"/>
    <n v="1"/>
    <n v="1"/>
    <n v="500"/>
    <n v="1000"/>
    <n v="1250"/>
    <x v="0"/>
    <m/>
    <m/>
    <n v="60"/>
    <n v="2"/>
    <n v="0"/>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18455092"/>
    <d v="2023-04-19T16:14:47"/>
    <m/>
    <m/>
    <s v="submitted_via_web"/>
    <s v="bkf_icsm"/>
    <s v="vQLNc9EtR3jP2L4P9dUpL8"/>
  </r>
  <r>
    <n v="55"/>
    <s v="14d9ea38-9b83-4985-8e82-3025411770d3"/>
    <d v="2023-04-20T00:00:00"/>
    <s v="ouahigouya"/>
    <d v="2023-04-20T09:54:34"/>
    <d v="2023-04-20T10:01:32"/>
    <s v="audit.csv"/>
    <m/>
    <m/>
    <x v="0"/>
    <d v="2023-04-20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n v="1"/>
    <n v="0"/>
    <n v="0"/>
    <n v="0"/>
    <n v="0"/>
    <n v="0"/>
    <n v="0"/>
    <n v="0"/>
    <n v="0"/>
    <n v="0"/>
    <n v="0"/>
    <n v="0"/>
    <n v="0"/>
    <n v="0"/>
    <n v="0"/>
    <n v="0"/>
    <n v="1"/>
    <n v="3"/>
    <m/>
    <x v="1"/>
    <n v="250"/>
    <x v="1"/>
    <m/>
    <m/>
    <n v="21"/>
    <n v="3"/>
    <n v="0"/>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771781"/>
    <d v="2023-04-20T15:24:02"/>
    <m/>
    <m/>
    <s v="submitted_via_web"/>
    <s v="bkf_icsm"/>
    <s v="vQLNc9EtR3jP2L4P9dUpL8"/>
  </r>
  <r>
    <n v="56"/>
    <s v="275d55eb-ee14-4eef-9829-56b28c045a4c"/>
    <d v="2023-04-20T00:00:00"/>
    <s v="ouahigouya"/>
    <d v="2023-04-20T10:39:24"/>
    <d v="2023-04-20T10:46:34"/>
    <s v="audit.csv"/>
    <m/>
    <m/>
    <x v="0"/>
    <d v="2023-04-20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uverture pagne"/>
    <n v="0"/>
    <n v="0"/>
    <n v="0"/>
    <n v="0"/>
    <n v="0"/>
    <n v="0"/>
    <n v="0"/>
    <n v="0"/>
    <n v="0"/>
    <n v="0"/>
    <n v="1"/>
    <n v="0"/>
    <n v="0"/>
    <n v="1"/>
    <n v="0"/>
    <n v="0"/>
    <n v="2"/>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1"/>
    <n v="2750"/>
    <x v="2"/>
    <m/>
    <m/>
    <n v="30"/>
    <n v="3"/>
    <n v="0"/>
    <m/>
    <m/>
    <m/>
    <x v="0"/>
    <m/>
    <m/>
    <m/>
    <m/>
    <m/>
    <m/>
    <x v="0"/>
    <m/>
    <x v="0"/>
    <m/>
    <m/>
    <m/>
    <m/>
    <m/>
    <m/>
    <x v="1"/>
    <s v="oui"/>
    <n v="3000"/>
    <m/>
    <m/>
    <x v="3"/>
    <m/>
    <m/>
    <n v="21"/>
    <n v="3"/>
    <n v="0"/>
    <m/>
    <x v="0"/>
    <m/>
    <x v="0"/>
    <m/>
    <m/>
    <m/>
    <m/>
    <m/>
    <m/>
    <x v="0"/>
    <m/>
    <m/>
    <m/>
    <m/>
    <m/>
    <m/>
    <m/>
    <m/>
    <m/>
    <m/>
    <m/>
    <m/>
    <m/>
    <m/>
    <m/>
    <m/>
    <m/>
    <m/>
    <m/>
    <m/>
    <m/>
    <m/>
    <m/>
    <m/>
    <m/>
    <m/>
    <m/>
    <m/>
    <m/>
    <m/>
    <m/>
    <m/>
    <m/>
    <s v="prix_hausse"/>
    <n v="0"/>
    <n v="1"/>
    <n v="0"/>
    <n v="0"/>
    <s v="pagne couverture"/>
    <n v="0"/>
    <n v="0"/>
    <n v="0"/>
    <n v="0"/>
    <n v="0"/>
    <n v="0"/>
    <n v="0"/>
    <n v="0"/>
    <n v="0"/>
    <n v="0"/>
    <n v="1"/>
    <n v="0"/>
    <n v="0"/>
    <n v="1"/>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18771787"/>
    <d v="2023-04-20T15:24:03"/>
    <m/>
    <m/>
    <s v="submitted_via_web"/>
    <s v="bkf_icsm"/>
    <s v="vQLNc9EtR3jP2L4P9dUpL8"/>
  </r>
  <r>
    <n v="57"/>
    <s v="d0be878a-9ce6-4972-9ee8-09237387a291"/>
    <d v="2023-04-20T00:00:00"/>
    <s v="ouahigouya"/>
    <d v="2023-04-20T11:37:29"/>
    <d v="2023-04-20T11:40:33"/>
    <s v="audit.csv"/>
    <m/>
    <m/>
    <x v="0"/>
    <d v="2023-04-20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n v="1"/>
    <n v="0"/>
    <n v="0"/>
    <n v="0"/>
    <n v="0"/>
    <n v="0"/>
    <n v="0"/>
    <n v="0"/>
    <n v="0"/>
    <n v="0"/>
    <n v="0"/>
    <n v="0"/>
    <n v="0"/>
    <n v="0"/>
    <n v="0"/>
    <n v="0"/>
    <n v="1"/>
    <n v="3"/>
    <m/>
    <x v="1"/>
    <n v="200"/>
    <x v="1"/>
    <m/>
    <m/>
    <n v="7"/>
    <n v="3"/>
    <n v="0"/>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418771796"/>
    <d v="2023-04-20T15:24:04"/>
    <m/>
    <m/>
    <s v="submitted_via_web"/>
    <s v="bkf_icsm"/>
    <s v="vQLNc9EtR3jP2L4P9dUpL8"/>
  </r>
  <r>
    <n v="58"/>
    <s v="28674ccb-530b-45ed-ade5-dc7d4d84f2d1"/>
    <d v="2023-04-20T00:00:00"/>
    <s v="ouahigouya"/>
    <d v="2023-04-20T15:00:21"/>
    <d v="2023-04-20T15:08:42"/>
    <s v="audit.csv"/>
    <m/>
    <m/>
    <x v="0"/>
    <d v="2023-04-20T00:00:00"/>
    <s v="nord"/>
    <s v="yatenga"/>
    <x v="1"/>
    <s v="central"/>
    <m/>
    <m/>
    <s v="ACTED"/>
    <s v="Marché de Ouahigouya"/>
    <m/>
    <s v="oui"/>
    <m/>
    <x v="0"/>
    <m/>
    <m/>
    <s v="bidon"/>
    <n v="0"/>
    <n v="1"/>
    <n v="0"/>
    <n v="0"/>
    <n v="1"/>
    <m/>
    <x v="2"/>
    <m/>
    <x v="2"/>
    <m/>
    <m/>
    <m/>
    <m/>
    <m/>
    <m/>
    <x v="3"/>
    <s v="20l 25l"/>
    <n v="1"/>
    <n v="1"/>
    <n v="5000"/>
    <n v="6500"/>
    <x v="0"/>
    <m/>
    <m/>
    <n v="180"/>
    <n v="7"/>
    <n v="0"/>
    <m/>
    <x v="1"/>
    <m/>
    <m/>
    <m/>
    <m/>
    <m/>
    <x v="2"/>
    <m/>
    <m/>
    <m/>
    <m/>
    <m/>
    <m/>
    <x v="0"/>
    <m/>
    <m/>
    <m/>
    <m/>
    <m/>
    <m/>
    <m/>
    <m/>
    <m/>
    <m/>
    <m/>
    <m/>
    <m/>
    <m/>
    <m/>
    <m/>
    <m/>
    <m/>
    <m/>
    <m/>
    <m/>
    <s v="prix_hausse"/>
    <n v="0"/>
    <n v="1"/>
    <n v="0"/>
    <n v="0"/>
    <s v="bidon"/>
    <n v="0"/>
    <n v="1"/>
    <n v="0"/>
    <n v="0"/>
    <s v="hausse_couts Hausse_prix_fournisseurs"/>
    <n v="1"/>
    <n v="0"/>
    <n v="0"/>
    <n v="0"/>
    <n v="0"/>
    <n v="1"/>
    <n v="0"/>
    <n v="0"/>
    <n v="0"/>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Lachats des bidons se fait sur commande"/>
    <m/>
    <m/>
    <n v="418771804"/>
    <d v="2023-04-20T15:24:05"/>
    <m/>
    <m/>
    <s v="submitted_via_web"/>
    <s v="bkf_icsm"/>
    <s v="vQLNc9EtR3jP2L4P9dUpL8"/>
  </r>
  <r>
    <n v="59"/>
    <s v="d58f5baa-e89e-434f-b9c0-80a0ab464761"/>
    <d v="2023-04-20T00:00:00"/>
    <s v="ouahigouya"/>
    <d v="2023-04-20T09:51:06"/>
    <d v="2023-04-20T09:55:16"/>
    <s v="audit.csv"/>
    <m/>
    <m/>
    <x v="0"/>
    <d v="2023-04-20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n v="1"/>
    <n v="0"/>
    <n v="0"/>
    <n v="0"/>
    <n v="0"/>
    <n v="0"/>
    <n v="0"/>
    <n v="0"/>
    <n v="0"/>
    <n v="0"/>
    <n v="0"/>
    <n v="0"/>
    <n v="0"/>
    <n v="0"/>
    <n v="0"/>
    <n v="0"/>
    <n v="1"/>
    <n v="3"/>
    <m/>
    <x v="1"/>
    <n v="250"/>
    <x v="1"/>
    <m/>
    <m/>
    <n v="30"/>
    <n v="1"/>
    <n v="0"/>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bois"/>
    <n v="1"/>
    <n v="0"/>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418777460"/>
    <d v="2023-04-20T15:40:12"/>
    <m/>
    <m/>
    <s v="submitted_via_web"/>
    <s v="bkf_icsm"/>
    <s v="vQLNc9EtR3jP2L4P9dUpL8"/>
  </r>
  <r>
    <n v="60"/>
    <s v="00b17dbf-c171-4817-8785-13000efe8af0"/>
    <d v="2023-04-20T00:00:00"/>
    <s v="ouahigouya"/>
    <d v="2023-04-20T10:11:47"/>
    <d v="2023-04-20T10:19:31"/>
    <s v="audit.csv"/>
    <m/>
    <m/>
    <x v="0"/>
    <d v="2023-04-20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ssiette"/>
    <n v="0"/>
    <n v="0"/>
    <n v="0"/>
    <n v="0"/>
    <n v="0"/>
    <n v="1"/>
    <n v="0"/>
    <n v="0"/>
    <n v="0"/>
    <n v="0"/>
    <n v="0"/>
    <n v="0"/>
    <n v="0"/>
    <n v="0"/>
    <n v="0"/>
    <n v="0"/>
    <n v="1"/>
    <n v="3"/>
    <m/>
    <x v="0"/>
    <m/>
    <x v="0"/>
    <m/>
    <m/>
    <m/>
    <m/>
    <m/>
    <m/>
    <x v="0"/>
    <m/>
    <m/>
    <m/>
    <m/>
    <m/>
    <x v="0"/>
    <m/>
    <m/>
    <m/>
    <m/>
    <m/>
    <m/>
    <x v="0"/>
    <m/>
    <m/>
    <m/>
    <m/>
    <m/>
    <m/>
    <m/>
    <x v="0"/>
    <m/>
    <m/>
    <m/>
    <m/>
    <m/>
    <m/>
    <x v="1"/>
    <m/>
    <x v="2"/>
    <m/>
    <m/>
    <m/>
    <m/>
    <m/>
    <m/>
    <x v="1"/>
    <m/>
    <x v="2"/>
    <m/>
    <m/>
    <m/>
    <m/>
    <m/>
    <m/>
    <x v="0"/>
    <n v="1500"/>
    <x v="1"/>
    <m/>
    <m/>
    <n v="60"/>
    <n v="5"/>
    <n v="0"/>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assiette"/>
    <n v="0"/>
    <n v="0"/>
    <n v="0"/>
    <n v="0"/>
    <n v="0"/>
    <n v="1"/>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777473"/>
    <d v="2023-04-20T15:40:13"/>
    <m/>
    <m/>
    <s v="submitted_via_web"/>
    <s v="bkf_icsm"/>
    <s v="vQLNc9EtR3jP2L4P9dUpL8"/>
  </r>
  <r>
    <n v="61"/>
    <s v="a5ac4a48-3ecb-4ed4-bcb1-0f6be6b2bb75"/>
    <d v="2023-04-20T00:00:00"/>
    <s v="ouahigouya"/>
    <d v="2023-04-20T10:37:34"/>
    <d v="2023-04-20T10:40:38"/>
    <s v="audit.csv"/>
    <m/>
    <m/>
    <x v="0"/>
    <d v="2023-04-20T00:00:00"/>
    <s v="nord"/>
    <s v="yatenga"/>
    <x v="1"/>
    <s v="central"/>
    <m/>
    <m/>
    <s v="ACTED"/>
    <s v="Marché de Ouahigouy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uverture"/>
    <n v="0"/>
    <n v="0"/>
    <n v="0"/>
    <n v="0"/>
    <n v="0"/>
    <n v="0"/>
    <n v="0"/>
    <n v="0"/>
    <n v="0"/>
    <n v="0"/>
    <n v="1"/>
    <n v="0"/>
    <n v="0"/>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1"/>
    <n v="3000"/>
    <x v="1"/>
    <m/>
    <m/>
    <n v="20"/>
    <n v="2"/>
    <n v="0"/>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777483"/>
    <d v="2023-04-20T15:40:15"/>
    <m/>
    <m/>
    <s v="submitted_via_web"/>
    <s v="bkf_icsm"/>
    <s v="vQLNc9EtR3jP2L4P9dUpL8"/>
  </r>
  <r>
    <n v="62"/>
    <s v="127cec6d-8db3-4eed-94eb-bf7197a10480"/>
    <d v="2023-04-20T00:00:00"/>
    <s v="ouahigouya"/>
    <d v="2023-04-20T10:14:26"/>
    <d v="2023-04-20T10:44:43"/>
    <s v="audit.csv"/>
    <m/>
    <m/>
    <x v="0"/>
    <d v="2023-04-20T00:00:00"/>
    <s v="nord"/>
    <s v="yatenga"/>
    <x v="1"/>
    <s v="central"/>
    <m/>
    <m/>
    <s v="ACTED"/>
    <s v="Marché de Ouahigouya"/>
    <m/>
    <s v="oui"/>
    <m/>
    <x v="2"/>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gobelet_plastique assiette"/>
    <n v="0"/>
    <n v="0"/>
    <n v="0"/>
    <n v="0"/>
    <n v="0"/>
    <n v="1"/>
    <n v="1"/>
    <n v="0"/>
    <n v="0"/>
    <n v="0"/>
    <n v="0"/>
    <n v="0"/>
    <n v="0"/>
    <n v="0"/>
    <n v="0"/>
    <n v="0"/>
    <n v="2"/>
    <n v="4"/>
    <m/>
    <x v="0"/>
    <m/>
    <x v="0"/>
    <m/>
    <m/>
    <m/>
    <m/>
    <m/>
    <m/>
    <x v="0"/>
    <m/>
    <m/>
    <m/>
    <m/>
    <m/>
    <x v="0"/>
    <m/>
    <m/>
    <m/>
    <m/>
    <m/>
    <m/>
    <x v="0"/>
    <m/>
    <m/>
    <m/>
    <m/>
    <m/>
    <m/>
    <m/>
    <x v="0"/>
    <m/>
    <m/>
    <m/>
    <m/>
    <m/>
    <m/>
    <x v="1"/>
    <m/>
    <x v="2"/>
    <m/>
    <m/>
    <m/>
    <m/>
    <m/>
    <m/>
    <x v="1"/>
    <m/>
    <x v="2"/>
    <m/>
    <m/>
    <m/>
    <m/>
    <m/>
    <m/>
    <x v="0"/>
    <n v="1750"/>
    <x v="1"/>
    <m/>
    <m/>
    <n v="90"/>
    <n v="3"/>
    <n v="0"/>
    <m/>
    <x v="0"/>
    <n v="125"/>
    <x v="1"/>
    <m/>
    <m/>
    <n v="90"/>
    <n v="3"/>
    <n v="0"/>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assiette"/>
    <n v="0"/>
    <n v="0"/>
    <n v="0"/>
    <n v="0"/>
    <n v="0"/>
    <n v="1"/>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418783601"/>
    <d v="2023-04-20T15:59:23"/>
    <m/>
    <m/>
    <s v="submitted_via_web"/>
    <s v="bkf_icsm"/>
    <s v="vQLNc9EtR3jP2L4P9dUpL8"/>
  </r>
  <r>
    <n v="63"/>
    <s v="1571abb1-1370-4443-9145-402bab1e93c2"/>
    <d v="2023-04-20T00:00:00"/>
    <s v="ouahigouya"/>
    <d v="2023-04-20T10:24:05"/>
    <d v="2023-04-20T10:45:49"/>
    <s v="audit.csv"/>
    <m/>
    <m/>
    <x v="0"/>
    <d v="2023-04-20T00:00:00"/>
    <s v="nord"/>
    <s v="yatenga"/>
    <x v="1"/>
    <s v="central"/>
    <m/>
    <m/>
    <s v="ACTED"/>
    <s v="Marché de Ouahigouy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pagne"/>
    <n v="0"/>
    <n v="0"/>
    <n v="0"/>
    <n v="0"/>
    <n v="0"/>
    <n v="0"/>
    <n v="0"/>
    <n v="0"/>
    <n v="0"/>
    <n v="0"/>
    <n v="0"/>
    <n v="0"/>
    <n v="1"/>
    <n v="1"/>
    <n v="0"/>
    <n v="0"/>
    <n v="2"/>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1250"/>
    <x v="3"/>
    <m/>
    <m/>
    <n v="30"/>
    <n v="3"/>
    <n v="0"/>
    <m/>
    <x v="1"/>
    <s v="oui"/>
    <n v="3000"/>
    <m/>
    <m/>
    <x v="3"/>
    <m/>
    <m/>
    <n v="50"/>
    <n v="2"/>
    <n v="0"/>
    <m/>
    <x v="0"/>
    <m/>
    <x v="0"/>
    <m/>
    <m/>
    <m/>
    <m/>
    <m/>
    <m/>
    <x v="0"/>
    <m/>
    <m/>
    <m/>
    <m/>
    <m/>
    <m/>
    <m/>
    <m/>
    <m/>
    <m/>
    <m/>
    <m/>
    <m/>
    <m/>
    <m/>
    <m/>
    <m/>
    <m/>
    <m/>
    <m/>
    <m/>
    <m/>
    <m/>
    <m/>
    <m/>
    <m/>
    <m/>
    <m/>
    <m/>
    <m/>
    <m/>
    <m/>
    <m/>
    <s v="prix_hausse"/>
    <n v="0"/>
    <n v="1"/>
    <n v="0"/>
    <n v="0"/>
    <s v="lampe"/>
    <n v="0"/>
    <n v="0"/>
    <n v="0"/>
    <n v="0"/>
    <n v="0"/>
    <n v="0"/>
    <n v="0"/>
    <n v="0"/>
    <n v="0"/>
    <n v="0"/>
    <n v="0"/>
    <n v="0"/>
    <n v="1"/>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Le nombre de vendeur a augmenté du fait des déplacements"/>
    <m/>
    <m/>
    <n v="418783605"/>
    <d v="2023-04-20T15:59:24"/>
    <m/>
    <m/>
    <s v="submitted_via_web"/>
    <s v="bkf_icsm"/>
    <s v="vQLNc9EtR3jP2L4P9dUpL8"/>
  </r>
  <r>
    <n v="64"/>
    <s v="af6a5cd5-1c01-41a3-bd1f-a6fce4b6494b"/>
    <d v="2023-04-20T00:00:00"/>
    <s v="boussouma"/>
    <d v="2023-04-20T10:18:03"/>
    <d v="2023-04-20T10:48:28"/>
    <s v="audit.csv"/>
    <m/>
    <m/>
    <x v="0"/>
    <d v="2023-04-20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mais sorgho_rouge sorgho_blanc mil riz_local niebe arachide_coque arachide_graine voandzou"/>
    <n v="1"/>
    <n v="1"/>
    <n v="1"/>
    <n v="1"/>
    <n v="1"/>
    <n v="0"/>
    <n v="0"/>
    <n v="0"/>
    <n v="0"/>
    <n v="0"/>
    <n v="0"/>
    <n v="0"/>
    <n v="0"/>
    <n v="0"/>
    <n v="0"/>
    <n v="0"/>
    <n v="1"/>
    <n v="1"/>
    <n v="1"/>
    <n v="1"/>
    <n v="0"/>
    <n v="0"/>
    <n v="0"/>
    <n v="0"/>
    <n v="0"/>
    <n v="0"/>
    <n v="0"/>
    <n v="0"/>
    <n v="9"/>
    <m/>
    <x v="1"/>
    <s v="yorouba tine"/>
    <n v="0"/>
    <n v="1"/>
    <n v="1"/>
    <m/>
    <n v="750"/>
    <n v="5250"/>
    <s v="meme_localite"/>
    <m/>
    <m/>
    <n v="20"/>
    <n v="2"/>
    <n v="0"/>
    <m/>
    <s v="disponible"/>
    <s v="yorouba tine"/>
    <n v="0"/>
    <n v="1"/>
    <n v="1"/>
    <m/>
    <n v="600"/>
    <n v="4200"/>
    <s v="meme_region"/>
    <m/>
    <m/>
    <n v="30"/>
    <n v="2"/>
    <n v="0"/>
    <m/>
    <s v="disponible"/>
    <s v="yorouba tine"/>
    <n v="0"/>
    <n v="1"/>
    <n v="1"/>
    <m/>
    <n v="900"/>
    <n v="6300"/>
    <s v="meme_region"/>
    <m/>
    <m/>
    <n v="30"/>
    <n v="2"/>
    <n v="0"/>
    <m/>
    <s v="disponible"/>
    <s v="yorouba tine"/>
    <n v="0"/>
    <n v="1"/>
    <n v="1"/>
    <m/>
    <n v="650"/>
    <n v="4550"/>
    <s v="meme_pays"/>
    <m/>
    <m/>
    <n v="25"/>
    <n v="2"/>
    <n v="0"/>
    <m/>
    <s v="disponible"/>
    <s v="yorouba tine kg"/>
    <n v="1"/>
    <n v="1"/>
    <n v="1"/>
    <n v="450"/>
    <n v="1350"/>
    <n v="9450"/>
    <s v="meme_pays"/>
    <m/>
    <m/>
    <n v="30"/>
    <n v="2"/>
    <n v="0"/>
    <m/>
    <m/>
    <m/>
    <m/>
    <m/>
    <m/>
    <m/>
    <m/>
    <m/>
    <m/>
    <m/>
    <m/>
    <m/>
    <m/>
    <m/>
    <m/>
    <m/>
    <m/>
    <m/>
    <m/>
    <m/>
    <m/>
    <m/>
    <m/>
    <m/>
    <m/>
    <m/>
    <m/>
    <m/>
    <m/>
    <m/>
    <m/>
    <m/>
    <m/>
    <m/>
    <m/>
    <m/>
    <m/>
    <m/>
    <m/>
    <m/>
    <m/>
    <m/>
    <m/>
    <m/>
    <m/>
    <m/>
    <m/>
    <m/>
    <m/>
    <m/>
    <m/>
    <m/>
    <m/>
    <m/>
    <m/>
    <m/>
    <m/>
    <m/>
    <m/>
    <m/>
    <m/>
    <m/>
    <m/>
    <m/>
    <m/>
    <m/>
    <m/>
    <m/>
    <m/>
    <m/>
    <m/>
    <m/>
    <m/>
    <m/>
    <m/>
    <m/>
    <m/>
    <m/>
    <m/>
    <m/>
    <m/>
    <m/>
    <m/>
    <m/>
    <m/>
    <m/>
    <m/>
    <m/>
    <m/>
    <m/>
    <m/>
    <m/>
    <m/>
    <m/>
    <m/>
    <m/>
    <m/>
    <m/>
    <m/>
    <m/>
    <m/>
    <m/>
    <m/>
    <m/>
    <m/>
    <m/>
    <m/>
    <m/>
    <m/>
    <m/>
    <m/>
    <s v="disponible"/>
    <s v="yorouba tine"/>
    <n v="0"/>
    <n v="1"/>
    <n v="1"/>
    <m/>
    <n v="1200"/>
    <n v="8400"/>
    <s v="meme_region"/>
    <m/>
    <m/>
    <n v="20"/>
    <n v="1"/>
    <n v="0"/>
    <m/>
    <s v="disponible"/>
    <s v="yorouba tine"/>
    <n v="0"/>
    <n v="1"/>
    <n v="1"/>
    <m/>
    <n v="500"/>
    <n v="3500"/>
    <s v="meme_region"/>
    <m/>
    <m/>
    <n v="35"/>
    <n v="2"/>
    <n v="0"/>
    <m/>
    <s v="disponible"/>
    <s v="yorouba tine"/>
    <n v="0"/>
    <n v="1"/>
    <n v="1"/>
    <m/>
    <n v="1500"/>
    <n v="10500"/>
    <s v="meme_region"/>
    <m/>
    <m/>
    <n v="35"/>
    <n v="2"/>
    <n v="0"/>
    <m/>
    <s v="disponible"/>
    <s v="yorouba tine"/>
    <n v="0"/>
    <n v="1"/>
    <n v="1"/>
    <m/>
    <n v="1400"/>
    <n v="9800"/>
    <s v="meme_region"/>
    <m/>
    <m/>
    <n v="15"/>
    <n v="2"/>
    <n v="0"/>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Merci"/>
    <m/>
    <m/>
    <n v="418786879"/>
    <d v="2023-04-20T16:12:23"/>
    <m/>
    <m/>
    <s v="submitted_via_web"/>
    <s v="bkf_icsm"/>
    <s v="vQLNc9EtR3jP2L4P9dUpL8"/>
  </r>
  <r>
    <n v="65"/>
    <s v="970f306a-7830-494f-9e96-31ece47183ba"/>
    <d v="2023-04-20T00:00:00"/>
    <s v="boussouma"/>
    <d v="2023-04-20T10:51:31"/>
    <d v="2023-04-20T11:18:59"/>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mais sorgho_rouge sorgho_blanc mil riz_local niebe arachide_coque arachide_graine voandzou"/>
    <n v="1"/>
    <n v="1"/>
    <n v="1"/>
    <n v="1"/>
    <n v="1"/>
    <n v="0"/>
    <n v="0"/>
    <n v="0"/>
    <n v="0"/>
    <n v="0"/>
    <n v="0"/>
    <n v="0"/>
    <n v="0"/>
    <n v="0"/>
    <n v="0"/>
    <n v="0"/>
    <n v="1"/>
    <n v="1"/>
    <n v="1"/>
    <n v="1"/>
    <n v="0"/>
    <n v="0"/>
    <n v="0"/>
    <n v="0"/>
    <n v="0"/>
    <n v="0"/>
    <n v="0"/>
    <n v="0"/>
    <n v="9"/>
    <m/>
    <x v="1"/>
    <s v="yorouba tine"/>
    <n v="0"/>
    <n v="1"/>
    <n v="1"/>
    <m/>
    <n v="750"/>
    <n v="5250"/>
    <s v="meme_pays"/>
    <m/>
    <m/>
    <n v="25"/>
    <n v="1"/>
    <n v="0"/>
    <m/>
    <s v="disponible"/>
    <s v="yorouba tine"/>
    <n v="0"/>
    <n v="1"/>
    <n v="1"/>
    <m/>
    <n v="600"/>
    <n v="4200"/>
    <s v="meme_pays"/>
    <m/>
    <m/>
    <n v="35"/>
    <n v="1"/>
    <n v="0"/>
    <m/>
    <s v="disponible"/>
    <s v="yorouba tine"/>
    <n v="0"/>
    <n v="1"/>
    <n v="1"/>
    <m/>
    <n v="900"/>
    <n v="6300"/>
    <s v="meme_pays"/>
    <m/>
    <m/>
    <n v="30"/>
    <n v="2"/>
    <n v="0"/>
    <m/>
    <s v="disponible"/>
    <s v="yorouba tine"/>
    <n v="0"/>
    <n v="1"/>
    <n v="1"/>
    <m/>
    <n v="650"/>
    <n v="4550"/>
    <s v="meme_pays"/>
    <m/>
    <m/>
    <n v="20"/>
    <n v="1"/>
    <n v="0"/>
    <m/>
    <s v="disponible"/>
    <s v="kg yorouba tine"/>
    <n v="1"/>
    <n v="1"/>
    <n v="1"/>
    <n v="450"/>
    <n v="1350"/>
    <n v="9450"/>
    <s v="meme_region"/>
    <m/>
    <m/>
    <n v="20"/>
    <n v="1"/>
    <n v="0"/>
    <m/>
    <m/>
    <m/>
    <m/>
    <m/>
    <m/>
    <m/>
    <m/>
    <m/>
    <m/>
    <m/>
    <m/>
    <m/>
    <m/>
    <m/>
    <m/>
    <m/>
    <m/>
    <m/>
    <m/>
    <m/>
    <m/>
    <m/>
    <m/>
    <m/>
    <m/>
    <m/>
    <m/>
    <m/>
    <m/>
    <m/>
    <m/>
    <m/>
    <m/>
    <m/>
    <m/>
    <m/>
    <m/>
    <m/>
    <m/>
    <m/>
    <m/>
    <m/>
    <m/>
    <m/>
    <m/>
    <m/>
    <m/>
    <m/>
    <m/>
    <m/>
    <m/>
    <m/>
    <m/>
    <m/>
    <m/>
    <m/>
    <m/>
    <m/>
    <m/>
    <m/>
    <m/>
    <m/>
    <m/>
    <m/>
    <m/>
    <m/>
    <m/>
    <m/>
    <m/>
    <m/>
    <m/>
    <m/>
    <m/>
    <m/>
    <m/>
    <m/>
    <m/>
    <m/>
    <m/>
    <m/>
    <m/>
    <m/>
    <m/>
    <m/>
    <m/>
    <m/>
    <m/>
    <m/>
    <m/>
    <m/>
    <m/>
    <m/>
    <m/>
    <m/>
    <m/>
    <m/>
    <m/>
    <m/>
    <m/>
    <m/>
    <m/>
    <m/>
    <m/>
    <m/>
    <m/>
    <m/>
    <m/>
    <m/>
    <m/>
    <m/>
    <m/>
    <s v="disponible"/>
    <s v="yorouba tine"/>
    <n v="0"/>
    <n v="1"/>
    <n v="1"/>
    <m/>
    <n v="1200"/>
    <n v="8400"/>
    <s v="meme_region"/>
    <m/>
    <m/>
    <n v="25"/>
    <n v="2"/>
    <n v="0"/>
    <m/>
    <s v="disponible"/>
    <s v="yorouba tine"/>
    <n v="0"/>
    <n v="1"/>
    <n v="1"/>
    <m/>
    <n v="500"/>
    <n v="3500"/>
    <s v="meme_region"/>
    <m/>
    <m/>
    <n v="30"/>
    <n v="1"/>
    <n v="0"/>
    <m/>
    <s v="disponible"/>
    <s v="yorouba tine kg"/>
    <n v="1"/>
    <n v="1"/>
    <n v="1"/>
    <n v="500"/>
    <n v="1500"/>
    <n v="10500"/>
    <s v="meme_pays"/>
    <m/>
    <m/>
    <n v="35"/>
    <n v="1"/>
    <n v="0"/>
    <m/>
    <s v="disponible"/>
    <s v="yorouba tine"/>
    <n v="0"/>
    <n v="1"/>
    <n v="1"/>
    <m/>
    <n v="1400"/>
    <n v="9800"/>
    <s v="meme_region"/>
    <m/>
    <m/>
    <n v="25"/>
    <n v="1"/>
    <n v="0"/>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Merci"/>
    <m/>
    <m/>
    <n v="418786950"/>
    <d v="2023-04-20T16:12:35"/>
    <m/>
    <m/>
    <s v="submitted_via_web"/>
    <s v="bkf_icsm"/>
    <s v="vQLNc9EtR3jP2L4P9dUpL8"/>
  </r>
  <r>
    <n v="66"/>
    <s v="cf6eb8bd-ea0f-40b7-ad0d-fe26e62a2104"/>
    <d v="2023-04-20T00:00:00"/>
    <s v="boussouma"/>
    <d v="2023-04-20T11:24:47"/>
    <d v="2023-04-20T11:33:07"/>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region"/>
    <m/>
    <m/>
    <n v="3"/>
    <n v="1"/>
    <n v="0"/>
    <m/>
    <s v="disponible"/>
    <n v="3000"/>
    <s v="meme_region"/>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viande_beuf viande_mouton"/>
    <n v="0"/>
    <n v="0"/>
    <n v="0"/>
    <n v="0"/>
    <n v="0"/>
    <n v="0"/>
    <n v="0"/>
    <n v="0"/>
    <n v="0"/>
    <n v="0"/>
    <n v="0"/>
    <n v="1"/>
    <n v="1"/>
    <n v="0"/>
    <n v="0"/>
    <n v="0"/>
    <n v="0"/>
    <n v="0"/>
    <n v="0"/>
    <n v="0"/>
    <n v="0"/>
    <n v="0"/>
    <n v="0"/>
    <n v="0"/>
    <n v="0"/>
    <n v="0"/>
    <n v="0"/>
    <n v="0"/>
    <m/>
    <s v="securite"/>
    <n v="1"/>
    <n v="0"/>
    <n v="0"/>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151"/>
    <d v="2023-04-20T16:13:13"/>
    <m/>
    <m/>
    <s v="submitted_via_web"/>
    <s v="bkf_icsm"/>
    <s v="vQLNc9EtR3jP2L4P9dUpL8"/>
  </r>
  <r>
    <n v="67"/>
    <s v="8a9f2d2b-691a-4516-811a-caee6f3e435f"/>
    <d v="2023-04-20T00:00:00"/>
    <s v="boussouma"/>
    <d v="2023-04-20T11:34:09"/>
    <d v="2023-04-20T11:37:41"/>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viande_beuf viande_mouton"/>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region"/>
    <m/>
    <m/>
    <n v="5"/>
    <n v="2"/>
    <n v="0"/>
    <m/>
    <s v="disponible"/>
    <n v="3000"/>
    <s v="meme_region"/>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viande_beuf viande_mouton"/>
    <n v="0"/>
    <n v="0"/>
    <n v="0"/>
    <n v="0"/>
    <n v="0"/>
    <n v="0"/>
    <n v="0"/>
    <n v="0"/>
    <n v="0"/>
    <n v="0"/>
    <n v="0"/>
    <n v="1"/>
    <n v="1"/>
    <n v="0"/>
    <n v="0"/>
    <n v="0"/>
    <n v="0"/>
    <n v="0"/>
    <n v="0"/>
    <n v="0"/>
    <n v="0"/>
    <n v="0"/>
    <n v="0"/>
    <n v="0"/>
    <n v="0"/>
    <n v="0"/>
    <n v="0"/>
    <n v="0"/>
    <m/>
    <s v="route_etat"/>
    <n v="0"/>
    <n v="0"/>
    <n v="0"/>
    <n v="1"/>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205"/>
    <d v="2023-04-20T16:13:25"/>
    <m/>
    <m/>
    <s v="submitted_via_web"/>
    <s v="bkf_icsm"/>
    <s v="vQLNc9EtR3jP2L4P9dUpL8"/>
  </r>
  <r>
    <n v="68"/>
    <s v="c41a632a-6b69-4079-80f4-5aa931b18bee"/>
    <d v="2023-04-20T00:00:00"/>
    <s v="boussouma"/>
    <d v="2023-04-20T11:38:49"/>
    <d v="2023-04-20T11:41:49"/>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ays"/>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poisson"/>
    <n v="0"/>
    <n v="0"/>
    <n v="0"/>
    <n v="0"/>
    <n v="0"/>
    <n v="0"/>
    <n v="0"/>
    <n v="0"/>
    <n v="0"/>
    <n v="0"/>
    <n v="0"/>
    <n v="0"/>
    <n v="0"/>
    <n v="1"/>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Merci"/>
    <m/>
    <m/>
    <n v="418787262"/>
    <d v="2023-04-20T16:13:45"/>
    <m/>
    <m/>
    <s v="submitted_via_web"/>
    <s v="bkf_icsm"/>
    <s v="vQLNc9EtR3jP2L4P9dUpL8"/>
  </r>
  <r>
    <n v="69"/>
    <s v="68ca6d5c-1f4f-46b2-a412-64a40793910a"/>
    <d v="2023-04-20T00:00:00"/>
    <s v="boussouma"/>
    <d v="2023-04-20T11:42:32"/>
    <d v="2023-04-20T11:48:51"/>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ays"/>
    <m/>
    <m/>
    <n v="14"/>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282"/>
    <d v="2023-04-20T16:13:48"/>
    <m/>
    <m/>
    <s v="submitted_via_web"/>
    <s v="bkf_icsm"/>
    <s v="vQLNc9EtR3jP2L4P9dUpL8"/>
  </r>
  <r>
    <n v="70"/>
    <s v="03362019-baef-4833-84c2-8ff7bd8cbb9b"/>
    <d v="2023-04-20T00:00:00"/>
    <s v="boussouma"/>
    <d v="2023-04-20T11:54:47"/>
    <d v="2023-04-20T11:59:52"/>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oignon tomate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as"/>
    <n v="0"/>
    <n v="1"/>
    <n v="1"/>
    <m/>
    <n v="750"/>
    <n v="200"/>
    <s v="meme_region"/>
    <m/>
    <m/>
    <n v="10"/>
    <n v="1"/>
    <n v="0"/>
    <m/>
    <s v="disponible"/>
    <s v="tas"/>
    <n v="0"/>
    <n v="1"/>
    <m/>
    <n v="200"/>
    <s v="meme_region"/>
    <m/>
    <m/>
    <n v="5"/>
    <n v="1"/>
    <n v="0"/>
    <m/>
    <s v="disponible"/>
    <s v="tas"/>
    <n v="0"/>
    <n v="1"/>
    <m/>
    <n v="200"/>
    <s v="meme_region"/>
    <m/>
    <m/>
    <n v="3"/>
    <n v="1"/>
    <n v="0"/>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295"/>
    <d v="2023-04-20T16:13:50"/>
    <m/>
    <m/>
    <s v="submitted_via_web"/>
    <s v="bkf_icsm"/>
    <s v="vQLNc9EtR3jP2L4P9dUpL8"/>
  </r>
  <r>
    <n v="71"/>
    <s v="2c8d8a30-5997-4b31-bf38-8219856be5bb"/>
    <d v="2023-04-20T00:00:00"/>
    <s v="boussouma"/>
    <d v="2023-04-20T12:07:14"/>
    <d v="2023-04-20T12:15:36"/>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tomate oignon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as"/>
    <n v="0"/>
    <n v="1"/>
    <n v="1"/>
    <m/>
    <n v="750"/>
    <n v="200"/>
    <s v="meme_region"/>
    <m/>
    <m/>
    <n v="20"/>
    <n v="1"/>
    <n v="0"/>
    <m/>
    <s v="disponible"/>
    <s v="tas"/>
    <n v="0"/>
    <n v="1"/>
    <m/>
    <n v="200"/>
    <s v="meme_region"/>
    <m/>
    <m/>
    <n v="3"/>
    <n v="1"/>
    <n v="0"/>
    <m/>
    <s v="disponible"/>
    <s v="tas"/>
    <n v="0"/>
    <n v="1"/>
    <m/>
    <n v="200"/>
    <s v="meme_localite"/>
    <m/>
    <m/>
    <n v="3"/>
    <n v="1"/>
    <n v="0"/>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299"/>
    <d v="2023-04-20T16:13:51"/>
    <m/>
    <m/>
    <s v="submitted_via_web"/>
    <s v="bkf_icsm"/>
    <s v="vQLNc9EtR3jP2L4P9dUpL8"/>
  </r>
  <r>
    <n v="72"/>
    <s v="368b374c-9446-44da-9e1c-b83beebef820"/>
    <d v="2023-04-20T00:00:00"/>
    <s v="boussouma"/>
    <d v="2023-04-20T12:20:14"/>
    <d v="2023-04-20T12:29:33"/>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beurre huile"/>
    <n v="0"/>
    <n v="0"/>
    <n v="0"/>
    <n v="0"/>
    <n v="0"/>
    <n v="0"/>
    <n v="0"/>
    <n v="0"/>
    <n v="0"/>
    <n v="0"/>
    <n v="0"/>
    <n v="0"/>
    <n v="0"/>
    <n v="0"/>
    <n v="0"/>
    <n v="0"/>
    <n v="0"/>
    <n v="0"/>
    <n v="0"/>
    <n v="0"/>
    <n v="0"/>
    <n v="0"/>
    <n v="0"/>
    <n v="1"/>
    <n v="1"/>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region"/>
    <m/>
    <m/>
    <n v="10"/>
    <n v="2"/>
    <n v="0"/>
    <m/>
    <s v="disponible"/>
    <s v="litre boule"/>
    <n v="1"/>
    <n v="0"/>
    <n v="1"/>
    <n v="2700"/>
    <m/>
    <n v="100"/>
    <s v="meme_region"/>
    <m/>
    <m/>
    <n v="10"/>
    <n v="2"/>
    <n v="0"/>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342"/>
    <d v="2023-04-20T16:14:02"/>
    <m/>
    <m/>
    <s v="submitted_via_web"/>
    <s v="bkf_icsm"/>
    <s v="vQLNc9EtR3jP2L4P9dUpL8"/>
  </r>
  <r>
    <n v="73"/>
    <s v="f9cf61f0-91f3-4e58-8b13-31cb89b6acb8"/>
    <d v="2023-04-20T00:00:00"/>
    <s v="boussouma"/>
    <d v="2023-04-20T12:33:31"/>
    <d v="2023-04-20T12:42:09"/>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beurre huile"/>
    <n v="0"/>
    <n v="0"/>
    <n v="0"/>
    <n v="0"/>
    <n v="0"/>
    <n v="0"/>
    <n v="0"/>
    <n v="0"/>
    <n v="0"/>
    <n v="0"/>
    <n v="0"/>
    <n v="0"/>
    <n v="0"/>
    <n v="0"/>
    <n v="0"/>
    <n v="0"/>
    <n v="0"/>
    <n v="0"/>
    <n v="0"/>
    <n v="0"/>
    <n v="0"/>
    <n v="0"/>
    <n v="0"/>
    <n v="1"/>
    <n v="1"/>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region"/>
    <m/>
    <m/>
    <n v="14"/>
    <n v="1"/>
    <n v="0"/>
    <m/>
    <s v="disponible"/>
    <s v="litre boule"/>
    <n v="1"/>
    <n v="0"/>
    <n v="1"/>
    <n v="2700"/>
    <m/>
    <n v="100"/>
    <s v="meme_region"/>
    <m/>
    <m/>
    <n v="7"/>
    <n v="1"/>
    <n v="0"/>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360"/>
    <d v="2023-04-20T16:14:05"/>
    <m/>
    <m/>
    <s v="submitted_via_web"/>
    <s v="bkf_icsm"/>
    <s v="vQLNc9EtR3jP2L4P9dUpL8"/>
  </r>
  <r>
    <n v="74"/>
    <s v="2bfa8b69-0ecd-4208-bcbf-780f626c6edf"/>
    <d v="2023-04-20T00:00:00"/>
    <s v="boussouma"/>
    <d v="2023-04-20T12:45:01"/>
    <d v="2023-04-20T12:55:53"/>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sel sucre riz_importe lait_en_poudre lait_frais"/>
    <n v="0"/>
    <n v="0"/>
    <n v="0"/>
    <n v="0"/>
    <n v="0"/>
    <n v="1"/>
    <n v="0"/>
    <n v="0"/>
    <n v="0"/>
    <n v="0"/>
    <n v="0"/>
    <n v="0"/>
    <n v="0"/>
    <n v="0"/>
    <n v="1"/>
    <n v="1"/>
    <n v="0"/>
    <n v="0"/>
    <n v="0"/>
    <n v="0"/>
    <n v="0"/>
    <n v="0"/>
    <n v="0"/>
    <n v="0"/>
    <n v="0"/>
    <n v="1"/>
    <n v="1"/>
    <n v="0"/>
    <n v="5"/>
    <m/>
    <x v="0"/>
    <m/>
    <m/>
    <m/>
    <m/>
    <m/>
    <m/>
    <m/>
    <m/>
    <m/>
    <m/>
    <m/>
    <m/>
    <m/>
    <m/>
    <m/>
    <m/>
    <m/>
    <m/>
    <m/>
    <m/>
    <m/>
    <m/>
    <m/>
    <m/>
    <m/>
    <m/>
    <m/>
    <m/>
    <m/>
    <m/>
    <m/>
    <m/>
    <m/>
    <m/>
    <m/>
    <m/>
    <m/>
    <m/>
    <m/>
    <m/>
    <m/>
    <m/>
    <m/>
    <m/>
    <m/>
    <m/>
    <m/>
    <m/>
    <m/>
    <m/>
    <m/>
    <m/>
    <m/>
    <m/>
    <m/>
    <m/>
    <m/>
    <m/>
    <m/>
    <m/>
    <m/>
    <m/>
    <m/>
    <m/>
    <m/>
    <m/>
    <m/>
    <m/>
    <m/>
    <m/>
    <m/>
    <m/>
    <m/>
    <m/>
    <s v="disponible"/>
    <s v="kg yorouba"/>
    <n v="1"/>
    <n v="1"/>
    <n v="0"/>
    <n v="400"/>
    <n v="1200"/>
    <m/>
    <s v="meme_pays"/>
    <m/>
    <m/>
    <n v="20"/>
    <n v="1"/>
    <n v="0"/>
    <m/>
    <m/>
    <m/>
    <m/>
    <m/>
    <m/>
    <m/>
    <m/>
    <m/>
    <m/>
    <m/>
    <m/>
    <m/>
    <m/>
    <m/>
    <m/>
    <m/>
    <m/>
    <m/>
    <m/>
    <m/>
    <m/>
    <m/>
    <m/>
    <m/>
    <m/>
    <m/>
    <m/>
    <m/>
    <m/>
    <m/>
    <m/>
    <m/>
    <m/>
    <m/>
    <m/>
    <m/>
    <m/>
    <m/>
    <m/>
    <m/>
    <m/>
    <m/>
    <m/>
    <m/>
    <m/>
    <m/>
    <m/>
    <m/>
    <m/>
    <m/>
    <m/>
    <m/>
    <m/>
    <m/>
    <m/>
    <m/>
    <m/>
    <m/>
    <m/>
    <m/>
    <m/>
    <m/>
    <m/>
    <m/>
    <m/>
    <m/>
    <m/>
    <m/>
    <m/>
    <m/>
    <m/>
    <m/>
    <m/>
    <m/>
    <m/>
    <m/>
    <m/>
    <m/>
    <s v="disponible"/>
    <n v="1300"/>
    <s v="meme_pays"/>
    <m/>
    <m/>
    <n v="10"/>
    <n v="1"/>
    <n v="0"/>
    <m/>
    <s v="disponible"/>
    <n v="600"/>
    <s v="meme_region"/>
    <m/>
    <m/>
    <n v="10"/>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700"/>
    <n v="900"/>
    <s v="meme_pays"/>
    <m/>
    <m/>
    <n v="15"/>
    <n v="1"/>
    <n v="0"/>
    <m/>
    <s v="disponible"/>
    <n v="750"/>
    <s v="meme_region"/>
    <m/>
    <m/>
    <n v="15"/>
    <n v="1"/>
    <n v="0"/>
    <m/>
    <x v="1"/>
    <m/>
    <m/>
    <m/>
    <m/>
    <m/>
    <m/>
    <m/>
    <m/>
    <m/>
    <m/>
    <m/>
    <m/>
    <m/>
    <m/>
    <m/>
    <m/>
    <m/>
    <m/>
    <m/>
    <m/>
    <m/>
    <m/>
    <m/>
    <m/>
    <m/>
    <m/>
    <m/>
    <m/>
    <m/>
    <m/>
    <m/>
    <m/>
    <m/>
    <m/>
    <m/>
    <m/>
    <m/>
    <m/>
    <m/>
    <m/>
    <m/>
    <m/>
    <m/>
    <m/>
    <m/>
    <m/>
    <s v="prix_hausse"/>
    <n v="0"/>
    <n v="1"/>
    <n v="0"/>
    <n v="0"/>
    <s v="sucre sel"/>
    <n v="0"/>
    <n v="0"/>
    <n v="0"/>
    <n v="0"/>
    <n v="0"/>
    <n v="0"/>
    <n v="0"/>
    <n v="0"/>
    <n v="0"/>
    <n v="0"/>
    <n v="0"/>
    <n v="0"/>
    <n v="0"/>
    <n v="0"/>
    <n v="0"/>
    <n v="0"/>
    <n v="0"/>
    <n v="0"/>
    <n v="0"/>
    <n v="0"/>
    <n v="0"/>
    <n v="0"/>
    <n v="0"/>
    <n v="0"/>
    <n v="0"/>
    <n v="1"/>
    <n v="1"/>
    <n v="0"/>
    <s v="hausse_couts"/>
    <n v="1"/>
    <n v="0"/>
    <n v="0"/>
    <n v="0"/>
    <n v="0"/>
    <n v="0"/>
    <n v="0"/>
    <n v="0"/>
    <n v="0"/>
    <n v="0"/>
    <n v="0"/>
    <n v="0"/>
    <m/>
    <m/>
    <m/>
    <m/>
    <m/>
    <m/>
    <m/>
    <m/>
    <m/>
    <m/>
    <m/>
    <m/>
    <m/>
    <m/>
    <m/>
    <m/>
    <m/>
    <m/>
    <m/>
    <m/>
    <m/>
    <m/>
    <m/>
    <m/>
    <m/>
    <m/>
    <m/>
    <m/>
    <m/>
    <m/>
    <m/>
    <m/>
    <m/>
    <m/>
    <m/>
    <m/>
    <m/>
    <m/>
    <m/>
    <m/>
    <m/>
    <m/>
    <m/>
    <m/>
    <m/>
    <s v="espece paiementmob"/>
    <n v="1"/>
    <n v="0"/>
    <n v="0"/>
    <n v="1"/>
    <n v="0"/>
    <n v="0"/>
    <m/>
    <x v="0"/>
    <x v="0"/>
    <m/>
    <m/>
    <m/>
    <m/>
    <m/>
    <m/>
    <m/>
    <m/>
    <m/>
    <m/>
    <s v="personne"/>
    <n v="0"/>
    <n v="0"/>
    <n v="0"/>
    <n v="0"/>
    <n v="0"/>
    <n v="0"/>
    <n v="0"/>
    <n v="1"/>
    <n v="0"/>
    <m/>
    <s v="Merci"/>
    <m/>
    <m/>
    <n v="418787497"/>
    <d v="2023-04-20T16:14:30"/>
    <m/>
    <m/>
    <s v="submitted_via_web"/>
    <s v="bkf_icsm"/>
    <s v="vQLNc9EtR3jP2L4P9dUpL8"/>
  </r>
  <r>
    <n v="75"/>
    <s v="c0d3462e-0cc1-41a3-97c8-0ba6bc86e2a0"/>
    <d v="2023-04-20T00:00:00"/>
    <s v="boussouma"/>
    <d v="2023-04-20T13:10:16"/>
    <d v="2023-04-20T13:28:26"/>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riz_importe lait_en_poudre lait_frais sucre sel"/>
    <n v="0"/>
    <n v="0"/>
    <n v="0"/>
    <n v="0"/>
    <n v="0"/>
    <n v="1"/>
    <n v="0"/>
    <n v="0"/>
    <n v="0"/>
    <n v="0"/>
    <n v="0"/>
    <n v="0"/>
    <n v="0"/>
    <n v="0"/>
    <n v="1"/>
    <n v="1"/>
    <n v="0"/>
    <n v="0"/>
    <n v="0"/>
    <n v="0"/>
    <n v="0"/>
    <n v="0"/>
    <n v="0"/>
    <n v="0"/>
    <n v="0"/>
    <n v="1"/>
    <n v="1"/>
    <n v="0"/>
    <n v="5"/>
    <m/>
    <x v="0"/>
    <m/>
    <m/>
    <m/>
    <m/>
    <m/>
    <m/>
    <m/>
    <m/>
    <m/>
    <m/>
    <m/>
    <m/>
    <m/>
    <m/>
    <m/>
    <m/>
    <m/>
    <m/>
    <m/>
    <m/>
    <m/>
    <m/>
    <m/>
    <m/>
    <m/>
    <m/>
    <m/>
    <m/>
    <m/>
    <m/>
    <m/>
    <m/>
    <m/>
    <m/>
    <m/>
    <m/>
    <m/>
    <m/>
    <m/>
    <m/>
    <m/>
    <m/>
    <m/>
    <m/>
    <m/>
    <m/>
    <m/>
    <m/>
    <m/>
    <m/>
    <m/>
    <m/>
    <m/>
    <m/>
    <m/>
    <m/>
    <m/>
    <m/>
    <m/>
    <m/>
    <m/>
    <m/>
    <m/>
    <m/>
    <m/>
    <m/>
    <m/>
    <m/>
    <m/>
    <m/>
    <m/>
    <m/>
    <m/>
    <m/>
    <s v="disponible"/>
    <s v="kg yorouba"/>
    <n v="1"/>
    <n v="1"/>
    <n v="0"/>
    <n v="400"/>
    <n v="1200"/>
    <m/>
    <s v="meme_pays"/>
    <m/>
    <m/>
    <n v="20"/>
    <n v="1"/>
    <n v="0"/>
    <m/>
    <m/>
    <m/>
    <m/>
    <m/>
    <m/>
    <m/>
    <m/>
    <m/>
    <m/>
    <m/>
    <m/>
    <m/>
    <m/>
    <m/>
    <m/>
    <m/>
    <m/>
    <m/>
    <m/>
    <m/>
    <m/>
    <m/>
    <m/>
    <m/>
    <m/>
    <m/>
    <m/>
    <m/>
    <m/>
    <m/>
    <m/>
    <m/>
    <m/>
    <m/>
    <m/>
    <m/>
    <m/>
    <m/>
    <m/>
    <m/>
    <m/>
    <m/>
    <m/>
    <m/>
    <m/>
    <m/>
    <m/>
    <m/>
    <m/>
    <m/>
    <m/>
    <m/>
    <m/>
    <m/>
    <m/>
    <m/>
    <m/>
    <m/>
    <m/>
    <m/>
    <m/>
    <m/>
    <m/>
    <m/>
    <m/>
    <m/>
    <m/>
    <m/>
    <m/>
    <m/>
    <m/>
    <m/>
    <m/>
    <m/>
    <m/>
    <m/>
    <m/>
    <m/>
    <s v="disponible"/>
    <n v="1300"/>
    <s v="meme_pays"/>
    <m/>
    <m/>
    <n v="15"/>
    <n v="1"/>
    <n v="0"/>
    <m/>
    <s v="disponible"/>
    <n v="600"/>
    <s v="meme_region"/>
    <m/>
    <m/>
    <n v="10"/>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700"/>
    <n v="900"/>
    <s v="meme_pays"/>
    <m/>
    <m/>
    <n v="10"/>
    <n v="1"/>
    <n v="0"/>
    <m/>
    <s v="disponible"/>
    <n v="750"/>
    <s v="meme_pays"/>
    <m/>
    <m/>
    <n v="15"/>
    <n v="1"/>
    <n v="0"/>
    <m/>
    <x v="1"/>
    <m/>
    <m/>
    <m/>
    <m/>
    <m/>
    <m/>
    <m/>
    <m/>
    <m/>
    <m/>
    <m/>
    <m/>
    <m/>
    <m/>
    <m/>
    <m/>
    <m/>
    <m/>
    <m/>
    <m/>
    <m/>
    <m/>
    <m/>
    <m/>
    <m/>
    <m/>
    <m/>
    <m/>
    <m/>
    <m/>
    <m/>
    <m/>
    <m/>
    <m/>
    <m/>
    <m/>
    <m/>
    <m/>
    <m/>
    <m/>
    <m/>
    <m/>
    <m/>
    <m/>
    <m/>
    <m/>
    <s v="prix_hausse"/>
    <n v="0"/>
    <n v="1"/>
    <n v="0"/>
    <n v="0"/>
    <s v="sel sucre"/>
    <n v="0"/>
    <n v="0"/>
    <n v="0"/>
    <n v="0"/>
    <n v="0"/>
    <n v="0"/>
    <n v="0"/>
    <n v="0"/>
    <n v="0"/>
    <n v="0"/>
    <n v="0"/>
    <n v="0"/>
    <n v="0"/>
    <n v="0"/>
    <n v="0"/>
    <n v="0"/>
    <n v="0"/>
    <n v="0"/>
    <n v="0"/>
    <n v="0"/>
    <n v="0"/>
    <n v="0"/>
    <n v="0"/>
    <n v="0"/>
    <n v="0"/>
    <n v="1"/>
    <n v="1"/>
    <n v="0"/>
    <s v="hausse_couts"/>
    <n v="1"/>
    <n v="0"/>
    <n v="0"/>
    <n v="0"/>
    <n v="0"/>
    <n v="0"/>
    <n v="0"/>
    <n v="0"/>
    <n v="0"/>
    <n v="0"/>
    <n v="0"/>
    <n v="0"/>
    <m/>
    <m/>
    <m/>
    <m/>
    <m/>
    <m/>
    <m/>
    <m/>
    <m/>
    <m/>
    <m/>
    <m/>
    <m/>
    <m/>
    <m/>
    <m/>
    <m/>
    <m/>
    <m/>
    <m/>
    <m/>
    <m/>
    <m/>
    <m/>
    <m/>
    <m/>
    <m/>
    <m/>
    <m/>
    <m/>
    <m/>
    <m/>
    <m/>
    <m/>
    <m/>
    <m/>
    <m/>
    <m/>
    <m/>
    <m/>
    <m/>
    <m/>
    <m/>
    <m/>
    <m/>
    <s v="espece paiementmob"/>
    <n v="1"/>
    <n v="0"/>
    <n v="0"/>
    <n v="1"/>
    <n v="0"/>
    <n v="0"/>
    <m/>
    <x v="0"/>
    <x v="0"/>
    <m/>
    <m/>
    <m/>
    <m/>
    <m/>
    <m/>
    <m/>
    <m/>
    <m/>
    <m/>
    <s v="personne"/>
    <n v="0"/>
    <n v="0"/>
    <n v="0"/>
    <n v="0"/>
    <n v="0"/>
    <n v="0"/>
    <n v="0"/>
    <n v="1"/>
    <n v="0"/>
    <m/>
    <s v="Merci"/>
    <m/>
    <m/>
    <n v="418787528"/>
    <d v="2023-04-20T16:14:41"/>
    <m/>
    <m/>
    <s v="submitted_via_web"/>
    <s v="bkf_icsm"/>
    <s v="vQLNc9EtR3jP2L4P9dUpL8"/>
  </r>
  <r>
    <n v="76"/>
    <s v="0d387a49-95a7-4e61-a562-13395c0426e8"/>
    <d v="2023-04-20T00:00:00"/>
    <s v="boussouma"/>
    <d v="2023-04-20T11:25:08"/>
    <d v="2023-04-20T11:31:09"/>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viande_beuf viande_mouton"/>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region"/>
    <m/>
    <m/>
    <n v="3"/>
    <n v="1"/>
    <n v="0"/>
    <m/>
    <s v="disponible"/>
    <n v="3000"/>
    <s v="meme_region"/>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787585"/>
    <d v="2023-04-20T16:15:04"/>
    <m/>
    <m/>
    <s v="submitted_via_web"/>
    <s v="bkf_icsm"/>
    <s v="vQLNc9EtR3jP2L4P9dUpL8"/>
  </r>
  <r>
    <n v="77"/>
    <s v="a27e5d11-c750-43ff-8339-a713949c4c46"/>
    <d v="2023-04-20T00:00:00"/>
    <s v="boussouma"/>
    <d v="2023-04-20T13:40:46"/>
    <d v="2023-04-20T13:49:32"/>
    <s v="audit.csv"/>
    <m/>
    <m/>
    <x v="0"/>
    <d v="2023-04-20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manioc igname pomme_de_terre"/>
    <n v="0"/>
    <n v="0"/>
    <n v="0"/>
    <n v="0"/>
    <n v="0"/>
    <n v="0"/>
    <n v="0"/>
    <n v="1"/>
    <n v="1"/>
    <n v="0"/>
    <n v="1"/>
    <n v="0"/>
    <n v="0"/>
    <n v="0"/>
    <n v="0"/>
    <n v="0"/>
    <n v="0"/>
    <n v="0"/>
    <n v="0"/>
    <n v="0"/>
    <n v="0"/>
    <n v="0"/>
    <n v="0"/>
    <n v="0"/>
    <n v="0"/>
    <n v="0"/>
    <n v="0"/>
    <n v="0"/>
    <n v="3"/>
    <m/>
    <x v="0"/>
    <m/>
    <m/>
    <m/>
    <m/>
    <m/>
    <m/>
    <m/>
    <m/>
    <m/>
    <m/>
    <m/>
    <m/>
    <m/>
    <m/>
    <m/>
    <m/>
    <m/>
    <m/>
    <m/>
    <m/>
    <m/>
    <m/>
    <m/>
    <m/>
    <m/>
    <m/>
    <m/>
    <m/>
    <m/>
    <m/>
    <m/>
    <m/>
    <m/>
    <m/>
    <m/>
    <m/>
    <m/>
    <m/>
    <m/>
    <m/>
    <m/>
    <m/>
    <m/>
    <m/>
    <m/>
    <m/>
    <m/>
    <m/>
    <m/>
    <m/>
    <m/>
    <m/>
    <m/>
    <m/>
    <m/>
    <m/>
    <m/>
    <m/>
    <m/>
    <m/>
    <m/>
    <m/>
    <m/>
    <m/>
    <m/>
    <m/>
    <m/>
    <m/>
    <m/>
    <m/>
    <m/>
    <m/>
    <m/>
    <m/>
    <m/>
    <m/>
    <m/>
    <m/>
    <m/>
    <m/>
    <m/>
    <m/>
    <m/>
    <m/>
    <m/>
    <m/>
    <m/>
    <m/>
    <m/>
    <m/>
    <m/>
    <m/>
    <m/>
    <m/>
    <m/>
    <m/>
    <m/>
    <m/>
    <m/>
    <m/>
    <m/>
    <m/>
    <m/>
    <m/>
    <s v="disponible"/>
    <n v="350"/>
    <s v="meme_pays"/>
    <m/>
    <m/>
    <n v="15"/>
    <n v="2"/>
    <n v="0"/>
    <m/>
    <s v="disponible"/>
    <n v="750"/>
    <s v="meme_pays"/>
    <m/>
    <m/>
    <n v="15"/>
    <n v="2"/>
    <n v="0"/>
    <m/>
    <m/>
    <m/>
    <m/>
    <m/>
    <m/>
    <m/>
    <m/>
    <m/>
    <m/>
    <s v="disponible"/>
    <n v="600"/>
    <s v="meme_pays"/>
    <m/>
    <m/>
    <n v="2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616"/>
    <d v="2023-04-20T16:15:17"/>
    <m/>
    <m/>
    <s v="submitted_via_web"/>
    <s v="bkf_icsm"/>
    <s v="vQLNc9EtR3jP2L4P9dUpL8"/>
  </r>
  <r>
    <n v="78"/>
    <s v="d50e81d2-5f00-4850-921e-eee54ac65415"/>
    <d v="2023-04-20T00:00:00"/>
    <s v="boussouma"/>
    <d v="2023-04-20T11:32:59"/>
    <d v="2023-04-20T11:38:46"/>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commune"/>
    <m/>
    <m/>
    <n v="3"/>
    <n v="1"/>
    <n v="0"/>
    <m/>
    <s v="disponible"/>
    <n v="3000"/>
    <s v="meme_commune"/>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787620"/>
    <d v="2023-04-20T16:15:18"/>
    <m/>
    <m/>
    <s v="submitted_via_web"/>
    <s v="bkf_icsm"/>
    <s v="vQLNc9EtR3jP2L4P9dUpL8"/>
  </r>
  <r>
    <n v="79"/>
    <s v="4f4d22e3-67af-4930-abf5-7e420d4dd115"/>
    <d v="2023-04-20T00:00:00"/>
    <s v="boussouma"/>
    <d v="2023-04-20T11:40:26"/>
    <d v="2023-04-20T11:43:16"/>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localite"/>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787631"/>
    <d v="2023-04-20T16:15:22"/>
    <m/>
    <m/>
    <s v="submitted_via_web"/>
    <s v="bkf_icsm"/>
    <s v="vQLNc9EtR3jP2L4P9dUpL8"/>
  </r>
  <r>
    <n v="80"/>
    <s v="2cbcfd33-e133-45c9-bfed-b2643a5a1977"/>
    <d v="2023-04-20T00:00:00"/>
    <s v="boussouma"/>
    <d v="2023-04-20T13:50:09"/>
    <d v="2023-04-20T14:01:46"/>
    <s v="audit.csv"/>
    <m/>
    <m/>
    <x v="0"/>
    <d v="2023-04-20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manioc igname pomme_de_terre"/>
    <n v="0"/>
    <n v="0"/>
    <n v="0"/>
    <n v="0"/>
    <n v="0"/>
    <n v="0"/>
    <n v="0"/>
    <n v="1"/>
    <n v="1"/>
    <n v="0"/>
    <n v="1"/>
    <n v="0"/>
    <n v="0"/>
    <n v="0"/>
    <n v="0"/>
    <n v="0"/>
    <n v="0"/>
    <n v="0"/>
    <n v="0"/>
    <n v="0"/>
    <n v="0"/>
    <n v="0"/>
    <n v="0"/>
    <n v="0"/>
    <n v="0"/>
    <n v="0"/>
    <n v="0"/>
    <n v="0"/>
    <n v="3"/>
    <m/>
    <x v="0"/>
    <m/>
    <m/>
    <m/>
    <m/>
    <m/>
    <m/>
    <m/>
    <m/>
    <m/>
    <m/>
    <m/>
    <m/>
    <m/>
    <m/>
    <m/>
    <m/>
    <m/>
    <m/>
    <m/>
    <m/>
    <m/>
    <m/>
    <m/>
    <m/>
    <m/>
    <m/>
    <m/>
    <m/>
    <m/>
    <m/>
    <m/>
    <m/>
    <m/>
    <m/>
    <m/>
    <m/>
    <m/>
    <m/>
    <m/>
    <m/>
    <m/>
    <m/>
    <m/>
    <m/>
    <m/>
    <m/>
    <m/>
    <m/>
    <m/>
    <m/>
    <m/>
    <m/>
    <m/>
    <m/>
    <m/>
    <m/>
    <m/>
    <m/>
    <m/>
    <m/>
    <m/>
    <m/>
    <m/>
    <m/>
    <m/>
    <m/>
    <m/>
    <m/>
    <m/>
    <m/>
    <m/>
    <m/>
    <m/>
    <m/>
    <m/>
    <m/>
    <m/>
    <m/>
    <m/>
    <m/>
    <m/>
    <m/>
    <m/>
    <m/>
    <m/>
    <m/>
    <m/>
    <m/>
    <m/>
    <m/>
    <m/>
    <m/>
    <m/>
    <m/>
    <m/>
    <m/>
    <m/>
    <m/>
    <m/>
    <m/>
    <m/>
    <m/>
    <m/>
    <m/>
    <s v="disponible"/>
    <n v="350"/>
    <s v="meme_pays"/>
    <m/>
    <m/>
    <n v="10"/>
    <n v="2"/>
    <n v="0"/>
    <m/>
    <s v="disponible"/>
    <n v="750"/>
    <s v="meme_pays"/>
    <m/>
    <m/>
    <n v="15"/>
    <n v="2"/>
    <n v="0"/>
    <m/>
    <m/>
    <m/>
    <m/>
    <m/>
    <m/>
    <m/>
    <m/>
    <m/>
    <m/>
    <s v="disponible"/>
    <n v="600"/>
    <s v="meme_pays"/>
    <m/>
    <m/>
    <n v="14"/>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Merci"/>
    <m/>
    <m/>
    <n v="418787647"/>
    <d v="2023-04-20T16:15:27"/>
    <m/>
    <m/>
    <s v="submitted_via_web"/>
    <s v="bkf_icsm"/>
    <s v="vQLNc9EtR3jP2L4P9dUpL8"/>
  </r>
  <r>
    <n v="81"/>
    <s v="179d8d32-7996-4f4f-9633-f851bdea890c"/>
    <d v="2023-04-20T00:00:00"/>
    <s v="boussouma"/>
    <d v="2023-04-20T11:43:21"/>
    <d v="2023-04-20T11:49:28"/>
    <s v="audit.csv"/>
    <m/>
    <m/>
    <x v="0"/>
    <d v="2023-04-20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commune"/>
    <m/>
    <m/>
    <n v="14"/>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418787688"/>
    <d v="2023-04-20T16:15:33"/>
    <m/>
    <m/>
    <s v="submitted_via_web"/>
    <s v="bkf_icsm"/>
    <s v="vQLNc9EtR3jP2L4P9dUpL8"/>
  </r>
  <r>
    <n v="82"/>
    <s v="94cee6b0-942b-4b42-a07c-adea5c416bdf"/>
    <d v="2023-04-20T00:00:00"/>
    <s v="boussouma"/>
    <d v="2023-04-20T11:54:12"/>
    <d v="2023-04-20T11:59:46"/>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oignon tomate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as"/>
    <n v="0"/>
    <n v="1"/>
    <n v="1"/>
    <m/>
    <n v="750"/>
    <n v="200"/>
    <s v="meme_localite"/>
    <m/>
    <m/>
    <n v="15"/>
    <n v="3"/>
    <n v="0"/>
    <m/>
    <s v="disponible"/>
    <s v="tas"/>
    <n v="0"/>
    <n v="1"/>
    <m/>
    <n v="200"/>
    <s v="meme_commune"/>
    <m/>
    <m/>
    <n v="3"/>
    <n v="1"/>
    <n v="0"/>
    <m/>
    <s v="disponible"/>
    <s v="tas"/>
    <n v="0"/>
    <n v="1"/>
    <m/>
    <n v="200"/>
    <s v="meme_commune"/>
    <m/>
    <m/>
    <n v="3"/>
    <n v="1"/>
    <n v="0"/>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787735"/>
    <d v="2023-04-20T16:15:40"/>
    <m/>
    <m/>
    <s v="submitted_via_web"/>
    <s v="bkf_icsm"/>
    <s v="vQLNc9EtR3jP2L4P9dUpL8"/>
  </r>
  <r>
    <n v="83"/>
    <s v="f7808b7b-7145-4ab6-810c-4bf701d839fd"/>
    <d v="2023-04-20T00:00:00"/>
    <s v="boussouma"/>
    <d v="2023-04-20T12:07:12"/>
    <d v="2023-04-20T12:15:42"/>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tomate oignon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as"/>
    <n v="0"/>
    <n v="1"/>
    <n v="1"/>
    <m/>
    <n v="750"/>
    <n v="200"/>
    <s v="meme_localite"/>
    <m/>
    <m/>
    <n v="15"/>
    <n v="3"/>
    <n v="0"/>
    <m/>
    <s v="disponible"/>
    <s v="tas"/>
    <n v="0"/>
    <n v="1"/>
    <m/>
    <n v="200"/>
    <s v="meme_localite"/>
    <m/>
    <m/>
    <n v="3"/>
    <n v="1"/>
    <n v="0"/>
    <m/>
    <s v="disponible"/>
    <s v="tas"/>
    <n v="0"/>
    <n v="1"/>
    <m/>
    <n v="200"/>
    <s v="meme_commune"/>
    <m/>
    <m/>
    <n v="3"/>
    <n v="1"/>
    <n v="0"/>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787750"/>
    <d v="2023-04-20T16:15:44"/>
    <m/>
    <m/>
    <s v="submitted_via_web"/>
    <s v="bkf_icsm"/>
    <s v="vQLNc9EtR3jP2L4P9dUpL8"/>
  </r>
  <r>
    <n v="84"/>
    <s v="1b5ff831-85f8-4419-a805-c4974ec0e262"/>
    <d v="2023-04-20T00:00:00"/>
    <s v="boussouma"/>
    <d v="2023-04-20T12:21:08"/>
    <d v="2023-04-20T12:29:07"/>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beurre huile"/>
    <n v="0"/>
    <n v="0"/>
    <n v="0"/>
    <n v="0"/>
    <n v="0"/>
    <n v="0"/>
    <n v="0"/>
    <n v="0"/>
    <n v="0"/>
    <n v="0"/>
    <n v="0"/>
    <n v="0"/>
    <n v="0"/>
    <n v="0"/>
    <n v="0"/>
    <n v="0"/>
    <n v="0"/>
    <n v="0"/>
    <n v="0"/>
    <n v="0"/>
    <n v="0"/>
    <n v="0"/>
    <n v="0"/>
    <n v="1"/>
    <n v="1"/>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commune"/>
    <m/>
    <m/>
    <n v="14"/>
    <n v="2"/>
    <n v="0"/>
    <m/>
    <s v="disponible"/>
    <s v="litre boule"/>
    <n v="1"/>
    <n v="0"/>
    <n v="1"/>
    <n v="2700"/>
    <m/>
    <n v="200"/>
    <s v="meme_localite"/>
    <m/>
    <m/>
    <n v="21"/>
    <n v="3"/>
    <n v="0"/>
    <m/>
    <m/>
    <m/>
    <m/>
    <m/>
    <m/>
    <m/>
    <m/>
    <m/>
    <m/>
    <m/>
    <m/>
    <m/>
    <m/>
    <m/>
    <m/>
    <m/>
    <m/>
    <m/>
    <m/>
    <m/>
    <m/>
    <m/>
    <x v="1"/>
    <m/>
    <m/>
    <m/>
    <m/>
    <m/>
    <m/>
    <m/>
    <m/>
    <m/>
    <m/>
    <m/>
    <m/>
    <m/>
    <m/>
    <m/>
    <m/>
    <m/>
    <m/>
    <m/>
    <m/>
    <m/>
    <m/>
    <m/>
    <m/>
    <m/>
    <m/>
    <m/>
    <m/>
    <m/>
    <m/>
    <m/>
    <m/>
    <m/>
    <m/>
    <m/>
    <m/>
    <m/>
    <m/>
    <m/>
    <m/>
    <m/>
    <m/>
    <m/>
    <m/>
    <m/>
    <m/>
    <s v="prix_hausse"/>
    <n v="0"/>
    <n v="1"/>
    <n v="0"/>
    <n v="0"/>
    <s v="huile beurre"/>
    <n v="0"/>
    <n v="0"/>
    <n v="0"/>
    <n v="0"/>
    <n v="0"/>
    <n v="0"/>
    <n v="0"/>
    <n v="0"/>
    <n v="0"/>
    <n v="0"/>
    <n v="0"/>
    <n v="0"/>
    <n v="0"/>
    <n v="0"/>
    <n v="0"/>
    <n v="0"/>
    <n v="0"/>
    <n v="0"/>
    <n v="0"/>
    <n v="0"/>
    <n v="0"/>
    <n v="0"/>
    <n v="0"/>
    <n v="1"/>
    <n v="1"/>
    <n v="0"/>
    <n v="0"/>
    <n v="0"/>
    <s v="baisse_offre_rupturestocks baisse_offre_securite"/>
    <n v="0"/>
    <n v="0"/>
    <n v="0"/>
    <n v="0"/>
    <n v="0"/>
    <n v="0"/>
    <n v="1"/>
    <n v="0"/>
    <n v="1"/>
    <n v="0"/>
    <n v="0"/>
    <n v="0"/>
    <m/>
    <m/>
    <m/>
    <m/>
    <m/>
    <m/>
    <m/>
    <m/>
    <m/>
    <m/>
    <m/>
    <m/>
    <m/>
    <m/>
    <m/>
    <m/>
    <m/>
    <m/>
    <m/>
    <m/>
    <m/>
    <m/>
    <m/>
    <m/>
    <m/>
    <m/>
    <m/>
    <m/>
    <m/>
    <m/>
    <m/>
    <m/>
    <m/>
    <m/>
    <m/>
    <m/>
    <m/>
    <m/>
    <m/>
    <m/>
    <m/>
    <m/>
    <m/>
    <m/>
    <m/>
    <s v="espece"/>
    <n v="1"/>
    <n v="0"/>
    <n v="0"/>
    <n v="0"/>
    <n v="0"/>
    <n v="0"/>
    <m/>
    <x v="0"/>
    <x v="0"/>
    <m/>
    <m/>
    <m/>
    <m/>
    <m/>
    <m/>
    <m/>
    <m/>
    <m/>
    <m/>
    <s v="personne"/>
    <n v="0"/>
    <n v="0"/>
    <n v="0"/>
    <n v="0"/>
    <n v="0"/>
    <n v="0"/>
    <n v="0"/>
    <n v="1"/>
    <n v="0"/>
    <m/>
    <m/>
    <m/>
    <m/>
    <n v="418787757"/>
    <d v="2023-04-20T16:15:46"/>
    <m/>
    <m/>
    <s v="submitted_via_web"/>
    <s v="bkf_icsm"/>
    <s v="vQLNc9EtR3jP2L4P9dUpL8"/>
  </r>
  <r>
    <n v="85"/>
    <s v="eca27934-b04d-4111-a7e7-513adafdac76"/>
    <d v="2023-04-20T00:00:00"/>
    <s v="boussouma"/>
    <d v="2023-04-20T12:32:31"/>
    <d v="2023-04-20T12:44:24"/>
    <s v="audit.csv"/>
    <m/>
    <m/>
    <x v="0"/>
    <d v="2023-04-20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huile beurre"/>
    <n v="0"/>
    <n v="0"/>
    <n v="0"/>
    <n v="0"/>
    <n v="0"/>
    <n v="0"/>
    <n v="0"/>
    <n v="0"/>
    <n v="0"/>
    <n v="0"/>
    <n v="0"/>
    <n v="0"/>
    <n v="0"/>
    <n v="0"/>
    <n v="0"/>
    <n v="0"/>
    <n v="0"/>
    <n v="0"/>
    <n v="0"/>
    <n v="0"/>
    <n v="0"/>
    <n v="0"/>
    <n v="0"/>
    <n v="1"/>
    <n v="1"/>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localite"/>
    <m/>
    <m/>
    <n v="21"/>
    <n v="2"/>
    <n v="0"/>
    <m/>
    <s v="disponible"/>
    <s v="litre boule"/>
    <n v="1"/>
    <n v="0"/>
    <n v="1"/>
    <n v="2700"/>
    <m/>
    <n v="200"/>
    <s v="meme_localite"/>
    <m/>
    <m/>
    <n v="21"/>
    <n v="3"/>
    <n v="0"/>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8787764"/>
    <d v="2023-04-20T16:15:47"/>
    <m/>
    <m/>
    <s v="submitted_via_web"/>
    <s v="bkf_icsm"/>
    <s v="vQLNc9EtR3jP2L4P9dUpL8"/>
  </r>
  <r>
    <n v="86"/>
    <s v="a1d7f62f-34ae-4c78-9b30-029434f3c624"/>
    <d v="2023-04-20T00:00:00"/>
    <s v="boussouma"/>
    <d v="2023-04-20T12:45:22"/>
    <d v="2023-04-20T13:02:40"/>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sel sucre lait_frais lait_en_poudre riz_importe"/>
    <n v="0"/>
    <n v="0"/>
    <n v="0"/>
    <n v="0"/>
    <n v="0"/>
    <n v="1"/>
    <n v="0"/>
    <n v="0"/>
    <n v="0"/>
    <n v="0"/>
    <n v="0"/>
    <n v="0"/>
    <n v="0"/>
    <n v="0"/>
    <n v="1"/>
    <n v="1"/>
    <n v="0"/>
    <n v="0"/>
    <n v="0"/>
    <n v="0"/>
    <n v="0"/>
    <n v="0"/>
    <n v="0"/>
    <n v="0"/>
    <n v="0"/>
    <n v="1"/>
    <n v="1"/>
    <n v="0"/>
    <n v="5"/>
    <m/>
    <x v="0"/>
    <m/>
    <m/>
    <m/>
    <m/>
    <m/>
    <m/>
    <m/>
    <m/>
    <m/>
    <m/>
    <m/>
    <m/>
    <m/>
    <m/>
    <m/>
    <m/>
    <m/>
    <m/>
    <m/>
    <m/>
    <m/>
    <m/>
    <m/>
    <m/>
    <m/>
    <m/>
    <m/>
    <m/>
    <m/>
    <m/>
    <m/>
    <m/>
    <m/>
    <m/>
    <m/>
    <m/>
    <m/>
    <m/>
    <m/>
    <m/>
    <m/>
    <m/>
    <m/>
    <m/>
    <m/>
    <m/>
    <m/>
    <m/>
    <m/>
    <m/>
    <m/>
    <m/>
    <m/>
    <m/>
    <m/>
    <m/>
    <m/>
    <m/>
    <m/>
    <m/>
    <m/>
    <m/>
    <m/>
    <m/>
    <m/>
    <m/>
    <m/>
    <m/>
    <m/>
    <m/>
    <m/>
    <m/>
    <m/>
    <m/>
    <s v="disponible"/>
    <s v="kg yorouba"/>
    <n v="1"/>
    <n v="1"/>
    <n v="0"/>
    <n v="400"/>
    <n v="1200"/>
    <m/>
    <s v="meme_commune"/>
    <m/>
    <m/>
    <n v="30"/>
    <n v="3"/>
    <n v="0"/>
    <m/>
    <m/>
    <m/>
    <m/>
    <m/>
    <m/>
    <m/>
    <m/>
    <m/>
    <m/>
    <m/>
    <m/>
    <m/>
    <m/>
    <m/>
    <m/>
    <m/>
    <m/>
    <m/>
    <m/>
    <m/>
    <m/>
    <m/>
    <m/>
    <m/>
    <m/>
    <m/>
    <m/>
    <m/>
    <m/>
    <m/>
    <m/>
    <m/>
    <m/>
    <m/>
    <m/>
    <m/>
    <m/>
    <m/>
    <m/>
    <m/>
    <m/>
    <m/>
    <m/>
    <m/>
    <m/>
    <m/>
    <m/>
    <m/>
    <m/>
    <m/>
    <m/>
    <m/>
    <m/>
    <m/>
    <m/>
    <m/>
    <m/>
    <m/>
    <m/>
    <m/>
    <m/>
    <m/>
    <m/>
    <m/>
    <m/>
    <m/>
    <m/>
    <m/>
    <m/>
    <m/>
    <m/>
    <m/>
    <m/>
    <m/>
    <m/>
    <m/>
    <m/>
    <m/>
    <s v="disponible"/>
    <n v="1300"/>
    <s v="meme_commune"/>
    <m/>
    <m/>
    <n v="30"/>
    <n v="3"/>
    <n v="0"/>
    <m/>
    <s v="disponible"/>
    <n v="600"/>
    <s v="meme_commune"/>
    <m/>
    <m/>
    <n v="5"/>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700"/>
    <n v="900"/>
    <s v="meme_commune"/>
    <m/>
    <m/>
    <n v="30"/>
    <n v="3"/>
    <n v="0"/>
    <m/>
    <s v="disponible"/>
    <n v="750"/>
    <s v="meme_commune"/>
    <m/>
    <m/>
    <n v="30"/>
    <n v="2"/>
    <n v="0"/>
    <m/>
    <x v="1"/>
    <m/>
    <m/>
    <m/>
    <m/>
    <m/>
    <m/>
    <m/>
    <m/>
    <m/>
    <m/>
    <m/>
    <m/>
    <m/>
    <m/>
    <m/>
    <m/>
    <m/>
    <m/>
    <m/>
    <m/>
    <m/>
    <m/>
    <m/>
    <m/>
    <m/>
    <m/>
    <m/>
    <m/>
    <m/>
    <m/>
    <m/>
    <m/>
    <m/>
    <m/>
    <m/>
    <m/>
    <m/>
    <m/>
    <m/>
    <m/>
    <m/>
    <m/>
    <m/>
    <m/>
    <m/>
    <m/>
    <s v="prix_hausse"/>
    <n v="0"/>
    <n v="1"/>
    <n v="0"/>
    <n v="0"/>
    <s v="sucre sel"/>
    <n v="0"/>
    <n v="0"/>
    <n v="0"/>
    <n v="0"/>
    <n v="0"/>
    <n v="0"/>
    <n v="0"/>
    <n v="0"/>
    <n v="0"/>
    <n v="0"/>
    <n v="0"/>
    <n v="0"/>
    <n v="0"/>
    <n v="0"/>
    <n v="0"/>
    <n v="0"/>
    <n v="0"/>
    <n v="0"/>
    <n v="0"/>
    <n v="0"/>
    <n v="0"/>
    <n v="0"/>
    <n v="0"/>
    <n v="0"/>
    <n v="0"/>
    <n v="1"/>
    <n v="1"/>
    <n v="0"/>
    <s v="hausse_couts Hausse_prix_fournisseurs"/>
    <n v="1"/>
    <n v="0"/>
    <n v="0"/>
    <n v="0"/>
    <n v="0"/>
    <n v="1"/>
    <n v="0"/>
    <n v="0"/>
    <n v="0"/>
    <n v="0"/>
    <n v="0"/>
    <n v="0"/>
    <m/>
    <m/>
    <m/>
    <m/>
    <m/>
    <m/>
    <m/>
    <m/>
    <m/>
    <m/>
    <m/>
    <m/>
    <m/>
    <m/>
    <m/>
    <m/>
    <m/>
    <m/>
    <m/>
    <m/>
    <m/>
    <m/>
    <m/>
    <m/>
    <m/>
    <m/>
    <m/>
    <m/>
    <m/>
    <m/>
    <m/>
    <m/>
    <m/>
    <m/>
    <m/>
    <m/>
    <m/>
    <m/>
    <m/>
    <m/>
    <m/>
    <m/>
    <m/>
    <m/>
    <m/>
    <s v="espece paiementmob"/>
    <n v="1"/>
    <n v="0"/>
    <n v="0"/>
    <n v="1"/>
    <n v="0"/>
    <n v="0"/>
    <m/>
    <x v="0"/>
    <x v="0"/>
    <m/>
    <m/>
    <m/>
    <m/>
    <m/>
    <m/>
    <m/>
    <m/>
    <m/>
    <m/>
    <s v="personne"/>
    <n v="0"/>
    <n v="0"/>
    <n v="0"/>
    <n v="0"/>
    <n v="0"/>
    <n v="0"/>
    <n v="0"/>
    <n v="1"/>
    <n v="0"/>
    <m/>
    <m/>
    <m/>
    <m/>
    <n v="418787768"/>
    <d v="2023-04-20T16:15:48"/>
    <m/>
    <m/>
    <s v="submitted_via_web"/>
    <s v="bkf_icsm"/>
    <s v="vQLNc9EtR3jP2L4P9dUpL8"/>
  </r>
  <r>
    <n v="87"/>
    <s v="e22ae3ef-6027-46e8-bf97-b9fcc1133c7a"/>
    <d v="2023-04-20T00:00:00"/>
    <s v="boussouma"/>
    <d v="2023-04-20T13:12:46"/>
    <d v="2023-04-20T13:28:46"/>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riz_importe sel sucre lait_en_poudre lait_frais"/>
    <n v="0"/>
    <n v="0"/>
    <n v="0"/>
    <n v="0"/>
    <n v="0"/>
    <n v="1"/>
    <n v="0"/>
    <n v="0"/>
    <n v="0"/>
    <n v="0"/>
    <n v="0"/>
    <n v="0"/>
    <n v="0"/>
    <n v="0"/>
    <n v="1"/>
    <n v="1"/>
    <n v="0"/>
    <n v="0"/>
    <n v="0"/>
    <n v="0"/>
    <n v="0"/>
    <n v="0"/>
    <n v="0"/>
    <n v="0"/>
    <n v="0"/>
    <n v="1"/>
    <n v="1"/>
    <n v="0"/>
    <n v="5"/>
    <m/>
    <x v="0"/>
    <m/>
    <m/>
    <m/>
    <m/>
    <m/>
    <m/>
    <m/>
    <m/>
    <m/>
    <m/>
    <m/>
    <m/>
    <m/>
    <m/>
    <m/>
    <m/>
    <m/>
    <m/>
    <m/>
    <m/>
    <m/>
    <m/>
    <m/>
    <m/>
    <m/>
    <m/>
    <m/>
    <m/>
    <m/>
    <m/>
    <m/>
    <m/>
    <m/>
    <m/>
    <m/>
    <m/>
    <m/>
    <m/>
    <m/>
    <m/>
    <m/>
    <m/>
    <m/>
    <m/>
    <m/>
    <m/>
    <m/>
    <m/>
    <m/>
    <m/>
    <m/>
    <m/>
    <m/>
    <m/>
    <m/>
    <m/>
    <m/>
    <m/>
    <m/>
    <m/>
    <m/>
    <m/>
    <m/>
    <m/>
    <m/>
    <m/>
    <m/>
    <m/>
    <m/>
    <m/>
    <m/>
    <m/>
    <m/>
    <m/>
    <s v="disponible"/>
    <s v="kg yorouba"/>
    <n v="1"/>
    <n v="1"/>
    <n v="0"/>
    <n v="400"/>
    <n v="1200"/>
    <m/>
    <s v="meme_commune"/>
    <m/>
    <m/>
    <n v="15"/>
    <n v="3"/>
    <n v="0"/>
    <m/>
    <m/>
    <m/>
    <m/>
    <m/>
    <m/>
    <m/>
    <m/>
    <m/>
    <m/>
    <m/>
    <m/>
    <m/>
    <m/>
    <m/>
    <m/>
    <m/>
    <m/>
    <m/>
    <m/>
    <m/>
    <m/>
    <m/>
    <m/>
    <m/>
    <m/>
    <m/>
    <m/>
    <m/>
    <m/>
    <m/>
    <m/>
    <m/>
    <m/>
    <m/>
    <m/>
    <m/>
    <m/>
    <m/>
    <m/>
    <m/>
    <m/>
    <m/>
    <m/>
    <m/>
    <m/>
    <m/>
    <m/>
    <m/>
    <m/>
    <m/>
    <m/>
    <m/>
    <m/>
    <m/>
    <m/>
    <m/>
    <m/>
    <m/>
    <m/>
    <m/>
    <m/>
    <m/>
    <m/>
    <m/>
    <m/>
    <m/>
    <m/>
    <m/>
    <m/>
    <m/>
    <m/>
    <m/>
    <m/>
    <m/>
    <m/>
    <m/>
    <m/>
    <m/>
    <s v="disponible"/>
    <n v="1300"/>
    <s v="meme_localite"/>
    <m/>
    <m/>
    <n v="15"/>
    <n v="3"/>
    <n v="0"/>
    <m/>
    <s v="disponible"/>
    <n v="600"/>
    <s v="meme_localite"/>
    <m/>
    <m/>
    <n v="7"/>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700"/>
    <n v="900"/>
    <s v="meme_commune"/>
    <m/>
    <m/>
    <n v="21"/>
    <n v="3"/>
    <n v="0"/>
    <m/>
    <s v="disponible"/>
    <n v="750"/>
    <s v="meme_commune"/>
    <m/>
    <m/>
    <n v="30"/>
    <n v="3"/>
    <n v="0"/>
    <m/>
    <x v="1"/>
    <m/>
    <m/>
    <m/>
    <m/>
    <m/>
    <m/>
    <m/>
    <m/>
    <m/>
    <m/>
    <m/>
    <m/>
    <m/>
    <m/>
    <m/>
    <m/>
    <m/>
    <m/>
    <m/>
    <m/>
    <m/>
    <m/>
    <m/>
    <m/>
    <m/>
    <m/>
    <m/>
    <m/>
    <m/>
    <m/>
    <m/>
    <m/>
    <m/>
    <m/>
    <m/>
    <m/>
    <m/>
    <m/>
    <m/>
    <m/>
    <m/>
    <m/>
    <m/>
    <m/>
    <m/>
    <m/>
    <s v="prix_hausse"/>
    <n v="0"/>
    <n v="1"/>
    <n v="0"/>
    <n v="0"/>
    <s v="sucre sel"/>
    <n v="0"/>
    <n v="0"/>
    <n v="0"/>
    <n v="0"/>
    <n v="0"/>
    <n v="0"/>
    <n v="0"/>
    <n v="0"/>
    <n v="0"/>
    <n v="0"/>
    <n v="0"/>
    <n v="0"/>
    <n v="0"/>
    <n v="0"/>
    <n v="0"/>
    <n v="0"/>
    <n v="0"/>
    <n v="0"/>
    <n v="0"/>
    <n v="0"/>
    <n v="0"/>
    <n v="0"/>
    <n v="0"/>
    <n v="0"/>
    <n v="0"/>
    <n v="1"/>
    <n v="1"/>
    <n v="0"/>
    <s v="Hausse_prix_fournisseurs"/>
    <n v="0"/>
    <n v="0"/>
    <n v="0"/>
    <n v="0"/>
    <n v="0"/>
    <n v="1"/>
    <n v="0"/>
    <n v="0"/>
    <n v="0"/>
    <n v="0"/>
    <n v="0"/>
    <n v="0"/>
    <m/>
    <m/>
    <m/>
    <m/>
    <m/>
    <m/>
    <m/>
    <m/>
    <m/>
    <m/>
    <m/>
    <m/>
    <m/>
    <m/>
    <m/>
    <m/>
    <m/>
    <m/>
    <m/>
    <m/>
    <m/>
    <m/>
    <m/>
    <m/>
    <m/>
    <m/>
    <m/>
    <m/>
    <m/>
    <m/>
    <m/>
    <m/>
    <m/>
    <m/>
    <m/>
    <m/>
    <m/>
    <m/>
    <m/>
    <m/>
    <m/>
    <m/>
    <m/>
    <m/>
    <m/>
    <s v="espece"/>
    <n v="1"/>
    <n v="0"/>
    <n v="0"/>
    <n v="0"/>
    <n v="0"/>
    <n v="0"/>
    <m/>
    <x v="0"/>
    <x v="0"/>
    <m/>
    <m/>
    <m/>
    <m/>
    <m/>
    <m/>
    <m/>
    <m/>
    <m/>
    <m/>
    <s v="personne"/>
    <n v="0"/>
    <n v="0"/>
    <n v="0"/>
    <n v="0"/>
    <n v="0"/>
    <n v="0"/>
    <n v="0"/>
    <n v="1"/>
    <n v="0"/>
    <m/>
    <m/>
    <m/>
    <m/>
    <n v="418787776"/>
    <d v="2023-04-20T16:15:49"/>
    <m/>
    <m/>
    <s v="submitted_via_web"/>
    <s v="bkf_icsm"/>
    <s v="vQLNc9EtR3jP2L4P9dUpL8"/>
  </r>
  <r>
    <n v="88"/>
    <s v="c648430c-cd59-4455-9f55-f49c498b9017"/>
    <d v="2023-04-20T00:00:00"/>
    <s v="boussouma"/>
    <d v="2023-04-20T13:40:51"/>
    <d v="2023-04-20T13:49:27"/>
    <s v="audit.csv"/>
    <m/>
    <m/>
    <x v="0"/>
    <d v="2023-04-20T00:00:00"/>
    <s v="centre_nord"/>
    <s v="sanmatenga"/>
    <x v="0"/>
    <s v="central"/>
    <m/>
    <m/>
    <s v="ACTED"/>
    <s v="Marché de Boussou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manioc igname pomme_de_terre"/>
    <n v="0"/>
    <n v="0"/>
    <n v="0"/>
    <n v="0"/>
    <n v="0"/>
    <n v="0"/>
    <n v="0"/>
    <n v="1"/>
    <n v="1"/>
    <n v="0"/>
    <n v="1"/>
    <n v="0"/>
    <n v="0"/>
    <n v="0"/>
    <n v="0"/>
    <n v="0"/>
    <n v="0"/>
    <n v="0"/>
    <n v="0"/>
    <n v="0"/>
    <n v="0"/>
    <n v="0"/>
    <n v="0"/>
    <n v="0"/>
    <n v="0"/>
    <n v="0"/>
    <n v="0"/>
    <n v="0"/>
    <n v="3"/>
    <m/>
    <x v="0"/>
    <m/>
    <m/>
    <m/>
    <m/>
    <m/>
    <m/>
    <m/>
    <m/>
    <m/>
    <m/>
    <m/>
    <m/>
    <m/>
    <m/>
    <m/>
    <m/>
    <m/>
    <m/>
    <m/>
    <m/>
    <m/>
    <m/>
    <m/>
    <m/>
    <m/>
    <m/>
    <m/>
    <m/>
    <m/>
    <m/>
    <m/>
    <m/>
    <m/>
    <m/>
    <m/>
    <m/>
    <m/>
    <m/>
    <m/>
    <m/>
    <m/>
    <m/>
    <m/>
    <m/>
    <m/>
    <m/>
    <m/>
    <m/>
    <m/>
    <m/>
    <m/>
    <m/>
    <m/>
    <m/>
    <m/>
    <m/>
    <m/>
    <m/>
    <m/>
    <m/>
    <m/>
    <m/>
    <m/>
    <m/>
    <m/>
    <m/>
    <m/>
    <m/>
    <m/>
    <m/>
    <m/>
    <m/>
    <m/>
    <m/>
    <m/>
    <m/>
    <m/>
    <m/>
    <m/>
    <m/>
    <m/>
    <m/>
    <m/>
    <m/>
    <m/>
    <m/>
    <m/>
    <m/>
    <m/>
    <m/>
    <m/>
    <m/>
    <m/>
    <m/>
    <m/>
    <m/>
    <m/>
    <m/>
    <m/>
    <m/>
    <m/>
    <m/>
    <m/>
    <m/>
    <s v="disponible"/>
    <n v="350"/>
    <s v="meme_localite"/>
    <m/>
    <m/>
    <n v="6"/>
    <n v="1"/>
    <n v="0"/>
    <m/>
    <s v="disponible"/>
    <n v="750"/>
    <s v="meme_localite"/>
    <m/>
    <m/>
    <n v="10"/>
    <n v="2"/>
    <n v="0"/>
    <m/>
    <m/>
    <m/>
    <m/>
    <m/>
    <m/>
    <m/>
    <m/>
    <m/>
    <m/>
    <s v="disponible"/>
    <n v="600"/>
    <s v="meme_commune"/>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787783"/>
    <d v="2023-04-20T16:15:50"/>
    <m/>
    <m/>
    <s v="submitted_via_web"/>
    <s v="bkf_icsm"/>
    <s v="vQLNc9EtR3jP2L4P9dUpL8"/>
  </r>
  <r>
    <n v="89"/>
    <s v="a2bb83b7-b6e3-4f48-ad1b-f5df36f3957d"/>
    <d v="2023-04-20T00:00:00"/>
    <s v="boussouma"/>
    <d v="2023-04-20T13:50:02"/>
    <d v="2023-04-20T14:01:36"/>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manioc igname pomme_de_terre"/>
    <n v="0"/>
    <n v="0"/>
    <n v="0"/>
    <n v="0"/>
    <n v="0"/>
    <n v="0"/>
    <n v="0"/>
    <n v="1"/>
    <n v="1"/>
    <n v="0"/>
    <n v="1"/>
    <n v="0"/>
    <n v="0"/>
    <n v="0"/>
    <n v="0"/>
    <n v="0"/>
    <n v="0"/>
    <n v="0"/>
    <n v="0"/>
    <n v="0"/>
    <n v="0"/>
    <n v="0"/>
    <n v="0"/>
    <n v="0"/>
    <n v="0"/>
    <n v="0"/>
    <n v="0"/>
    <n v="0"/>
    <n v="3"/>
    <m/>
    <x v="0"/>
    <m/>
    <m/>
    <m/>
    <m/>
    <m/>
    <m/>
    <m/>
    <m/>
    <m/>
    <m/>
    <m/>
    <m/>
    <m/>
    <m/>
    <m/>
    <m/>
    <m/>
    <m/>
    <m/>
    <m/>
    <m/>
    <m/>
    <m/>
    <m/>
    <m/>
    <m/>
    <m/>
    <m/>
    <m/>
    <m/>
    <m/>
    <m/>
    <m/>
    <m/>
    <m/>
    <m/>
    <m/>
    <m/>
    <m/>
    <m/>
    <m/>
    <m/>
    <m/>
    <m/>
    <m/>
    <m/>
    <m/>
    <m/>
    <m/>
    <m/>
    <m/>
    <m/>
    <m/>
    <m/>
    <m/>
    <m/>
    <m/>
    <m/>
    <m/>
    <m/>
    <m/>
    <m/>
    <m/>
    <m/>
    <m/>
    <m/>
    <m/>
    <m/>
    <m/>
    <m/>
    <m/>
    <m/>
    <m/>
    <m/>
    <m/>
    <m/>
    <m/>
    <m/>
    <m/>
    <m/>
    <m/>
    <m/>
    <m/>
    <m/>
    <m/>
    <m/>
    <m/>
    <m/>
    <m/>
    <m/>
    <m/>
    <m/>
    <m/>
    <m/>
    <m/>
    <m/>
    <m/>
    <m/>
    <m/>
    <m/>
    <m/>
    <m/>
    <m/>
    <m/>
    <s v="disponible"/>
    <n v="350"/>
    <s v="meme_commune"/>
    <m/>
    <m/>
    <n v="5"/>
    <n v="1"/>
    <n v="0"/>
    <m/>
    <s v="disponible"/>
    <n v="750"/>
    <s v="meme_commune"/>
    <m/>
    <m/>
    <n v="10"/>
    <n v="2"/>
    <n v="0"/>
    <m/>
    <m/>
    <m/>
    <m/>
    <m/>
    <m/>
    <m/>
    <m/>
    <m/>
    <m/>
    <s v="disponible"/>
    <n v="600"/>
    <s v="meme_commune"/>
    <m/>
    <m/>
    <n v="12"/>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787788"/>
    <d v="2023-04-20T16:15:51"/>
    <m/>
    <m/>
    <s v="submitted_via_web"/>
    <s v="bkf_icsm"/>
    <s v="vQLNc9EtR3jP2L4P9dUpL8"/>
  </r>
  <r>
    <n v="90"/>
    <s v="57e1334f-6cee-486b-979f-1355bb369f05"/>
    <d v="2023-04-20T00:00:00"/>
    <s v="boussouma"/>
    <d v="2023-04-20T10:15:54"/>
    <d v="2023-04-20T10:45:23"/>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mais sorgho_rouge sorgho_blanc mil riz_local niebe arachide_coque arachide_graine voandzou"/>
    <n v="1"/>
    <n v="1"/>
    <n v="1"/>
    <n v="1"/>
    <n v="1"/>
    <n v="0"/>
    <n v="0"/>
    <n v="0"/>
    <n v="0"/>
    <n v="0"/>
    <n v="0"/>
    <n v="0"/>
    <n v="0"/>
    <n v="0"/>
    <n v="0"/>
    <n v="0"/>
    <n v="1"/>
    <n v="1"/>
    <n v="1"/>
    <n v="1"/>
    <n v="0"/>
    <n v="0"/>
    <n v="0"/>
    <n v="0"/>
    <n v="0"/>
    <n v="0"/>
    <n v="0"/>
    <n v="0"/>
    <n v="9"/>
    <m/>
    <x v="1"/>
    <s v="yorouba tine"/>
    <n v="0"/>
    <n v="1"/>
    <n v="1"/>
    <m/>
    <n v="750"/>
    <n v="5250"/>
    <s v="meme_localite"/>
    <m/>
    <m/>
    <n v="25"/>
    <n v="3"/>
    <n v="0"/>
    <m/>
    <s v="disponible"/>
    <s v="yorouba tine"/>
    <n v="0"/>
    <n v="1"/>
    <n v="1"/>
    <m/>
    <n v="600"/>
    <n v="4200"/>
    <s v="meme_localite"/>
    <m/>
    <m/>
    <n v="30"/>
    <n v="3"/>
    <n v="0"/>
    <m/>
    <s v="disponible"/>
    <s v="yorouba tine"/>
    <n v="0"/>
    <n v="1"/>
    <n v="1"/>
    <m/>
    <n v="900"/>
    <n v="6300"/>
    <s v="meme_localite"/>
    <m/>
    <m/>
    <n v="30"/>
    <n v="3"/>
    <n v="0"/>
    <m/>
    <s v="disponible"/>
    <s v="yorouba tine"/>
    <n v="0"/>
    <n v="1"/>
    <n v="1"/>
    <m/>
    <n v="650"/>
    <n v="4550"/>
    <s v="meme_localite"/>
    <m/>
    <m/>
    <n v="30"/>
    <n v="3"/>
    <n v="0"/>
    <m/>
    <s v="disponible"/>
    <s v="yorouba tine kg"/>
    <n v="1"/>
    <n v="1"/>
    <n v="1"/>
    <n v="450"/>
    <n v="1350"/>
    <n v="9450"/>
    <s v="meme_localite"/>
    <m/>
    <m/>
    <n v="30"/>
    <n v="3"/>
    <n v="0"/>
    <m/>
    <m/>
    <m/>
    <m/>
    <m/>
    <m/>
    <m/>
    <m/>
    <m/>
    <m/>
    <m/>
    <m/>
    <m/>
    <m/>
    <m/>
    <m/>
    <m/>
    <m/>
    <m/>
    <m/>
    <m/>
    <m/>
    <m/>
    <m/>
    <m/>
    <m/>
    <m/>
    <m/>
    <m/>
    <m/>
    <m/>
    <m/>
    <m/>
    <m/>
    <m/>
    <m/>
    <m/>
    <m/>
    <m/>
    <m/>
    <m/>
    <m/>
    <m/>
    <m/>
    <m/>
    <m/>
    <m/>
    <m/>
    <m/>
    <m/>
    <m/>
    <m/>
    <m/>
    <m/>
    <m/>
    <m/>
    <m/>
    <m/>
    <m/>
    <m/>
    <m/>
    <m/>
    <m/>
    <m/>
    <m/>
    <m/>
    <m/>
    <m/>
    <m/>
    <m/>
    <m/>
    <m/>
    <m/>
    <m/>
    <m/>
    <m/>
    <m/>
    <m/>
    <m/>
    <m/>
    <m/>
    <m/>
    <m/>
    <m/>
    <m/>
    <m/>
    <m/>
    <m/>
    <m/>
    <m/>
    <m/>
    <m/>
    <m/>
    <m/>
    <m/>
    <m/>
    <m/>
    <m/>
    <m/>
    <m/>
    <m/>
    <m/>
    <m/>
    <m/>
    <m/>
    <m/>
    <m/>
    <m/>
    <m/>
    <m/>
    <m/>
    <m/>
    <s v="disponible"/>
    <s v="yorouba tine"/>
    <n v="0"/>
    <n v="1"/>
    <n v="1"/>
    <m/>
    <n v="1200"/>
    <n v="8400"/>
    <s v="meme_localite"/>
    <m/>
    <m/>
    <n v="15"/>
    <n v="3"/>
    <n v="0"/>
    <m/>
    <s v="disponible"/>
    <s v="yorouba tine"/>
    <n v="0"/>
    <n v="1"/>
    <n v="1"/>
    <m/>
    <n v="500"/>
    <n v="3500"/>
    <s v="meme_localite"/>
    <m/>
    <m/>
    <n v="15"/>
    <n v="3"/>
    <n v="0"/>
    <m/>
    <s v="disponible"/>
    <s v="yorouba tine"/>
    <n v="0"/>
    <n v="1"/>
    <n v="1"/>
    <m/>
    <n v="1500"/>
    <n v="10500"/>
    <s v="meme_localite"/>
    <m/>
    <m/>
    <n v="21"/>
    <n v="3"/>
    <n v="0"/>
    <m/>
    <s v="disponible"/>
    <s v="yorouba tine"/>
    <n v="0"/>
    <n v="1"/>
    <n v="1"/>
    <m/>
    <n v="1400"/>
    <n v="9800"/>
    <s v="meme_localite"/>
    <m/>
    <m/>
    <n v="21"/>
    <n v="3"/>
    <n v="0"/>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788055"/>
    <d v="2023-04-20T16:16:48"/>
    <m/>
    <m/>
    <s v="submitted_via_web"/>
    <s v="bkf_icsm"/>
    <s v="vQLNc9EtR3jP2L4P9dUpL8"/>
  </r>
  <r>
    <n v="91"/>
    <s v="8fa06c7f-ac3c-4d5c-96a6-5edba2dc7ac7"/>
    <d v="2023-04-20T00:00:00"/>
    <s v="boussouma"/>
    <d v="2023-04-20T10:51:41"/>
    <d v="2023-04-20T11:19:10"/>
    <s v="audit.csv"/>
    <m/>
    <m/>
    <x v="0"/>
    <d v="2023-04-20T00:00:00"/>
    <s v="centre_nord"/>
    <s v="sanmatenga"/>
    <x v="0"/>
    <s v="central"/>
    <m/>
    <m/>
    <s v="ACTED"/>
    <s v="Marché de Boussou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s v="mais sorgho_rouge sorgho_blanc mil riz_local niebe arachide_coque arachide_graine voandzou"/>
    <n v="1"/>
    <n v="1"/>
    <n v="1"/>
    <n v="1"/>
    <n v="1"/>
    <n v="0"/>
    <n v="0"/>
    <n v="0"/>
    <n v="0"/>
    <n v="0"/>
    <n v="0"/>
    <n v="0"/>
    <n v="0"/>
    <n v="0"/>
    <n v="0"/>
    <n v="0"/>
    <n v="1"/>
    <n v="1"/>
    <n v="1"/>
    <n v="1"/>
    <n v="0"/>
    <n v="0"/>
    <n v="0"/>
    <n v="0"/>
    <n v="0"/>
    <n v="0"/>
    <n v="0"/>
    <n v="0"/>
    <n v="9"/>
    <m/>
    <x v="1"/>
    <s v="yorouba tine"/>
    <n v="0"/>
    <n v="1"/>
    <n v="1"/>
    <m/>
    <n v="750"/>
    <n v="5250"/>
    <s v="meme_localite"/>
    <m/>
    <m/>
    <n v="15"/>
    <n v="3"/>
    <n v="0"/>
    <m/>
    <s v="disponible"/>
    <s v="yorouba tine"/>
    <n v="0"/>
    <n v="1"/>
    <n v="1"/>
    <m/>
    <n v="600"/>
    <n v="4200"/>
    <s v="meme_localite"/>
    <m/>
    <m/>
    <n v="21"/>
    <n v="2"/>
    <n v="0"/>
    <m/>
    <s v="disponible"/>
    <s v="yorouba tine"/>
    <n v="0"/>
    <n v="1"/>
    <n v="1"/>
    <m/>
    <n v="900"/>
    <n v="6300"/>
    <s v="meme_localite"/>
    <m/>
    <m/>
    <n v="21"/>
    <n v="3"/>
    <n v="0"/>
    <m/>
    <s v="disponible"/>
    <s v="yorouba tine"/>
    <n v="0"/>
    <n v="1"/>
    <n v="1"/>
    <m/>
    <n v="650"/>
    <n v="4550"/>
    <s v="meme_province"/>
    <m/>
    <m/>
    <n v="21"/>
    <n v="2"/>
    <n v="0"/>
    <m/>
    <s v="disponible"/>
    <s v="kg yorouba tine"/>
    <n v="1"/>
    <n v="1"/>
    <n v="1"/>
    <n v="450"/>
    <n v="1350"/>
    <n v="9450"/>
    <s v="meme_localite"/>
    <m/>
    <m/>
    <n v="30"/>
    <n v="3"/>
    <n v="0"/>
    <m/>
    <m/>
    <m/>
    <m/>
    <m/>
    <m/>
    <m/>
    <m/>
    <m/>
    <m/>
    <m/>
    <m/>
    <m/>
    <m/>
    <m/>
    <m/>
    <m/>
    <m/>
    <m/>
    <m/>
    <m/>
    <m/>
    <m/>
    <m/>
    <m/>
    <m/>
    <m/>
    <m/>
    <m/>
    <m/>
    <m/>
    <m/>
    <m/>
    <m/>
    <m/>
    <m/>
    <m/>
    <m/>
    <m/>
    <m/>
    <m/>
    <m/>
    <m/>
    <m/>
    <m/>
    <m/>
    <m/>
    <m/>
    <m/>
    <m/>
    <m/>
    <m/>
    <m/>
    <m/>
    <m/>
    <m/>
    <m/>
    <m/>
    <m/>
    <m/>
    <m/>
    <m/>
    <m/>
    <m/>
    <m/>
    <m/>
    <m/>
    <m/>
    <m/>
    <m/>
    <m/>
    <m/>
    <m/>
    <m/>
    <m/>
    <m/>
    <m/>
    <m/>
    <m/>
    <m/>
    <m/>
    <m/>
    <m/>
    <m/>
    <m/>
    <m/>
    <m/>
    <m/>
    <m/>
    <m/>
    <m/>
    <m/>
    <m/>
    <m/>
    <m/>
    <m/>
    <m/>
    <m/>
    <m/>
    <m/>
    <m/>
    <m/>
    <m/>
    <m/>
    <m/>
    <m/>
    <m/>
    <m/>
    <m/>
    <m/>
    <m/>
    <m/>
    <s v="disponible"/>
    <s v="yorouba tine"/>
    <n v="0"/>
    <n v="1"/>
    <n v="1"/>
    <m/>
    <n v="1200"/>
    <n v="8400"/>
    <s v="meme_localite"/>
    <m/>
    <m/>
    <n v="21"/>
    <n v="3"/>
    <n v="0"/>
    <m/>
    <s v="disponible"/>
    <s v="yorouba tine"/>
    <n v="0"/>
    <n v="1"/>
    <n v="1"/>
    <m/>
    <n v="500"/>
    <n v="3500"/>
    <s v="meme_localite"/>
    <m/>
    <m/>
    <n v="15"/>
    <n v="3"/>
    <n v="0"/>
    <m/>
    <s v="disponible"/>
    <s v="yorouba tine kg"/>
    <n v="1"/>
    <n v="1"/>
    <n v="1"/>
    <n v="500"/>
    <n v="1500"/>
    <n v="10500"/>
    <s v="meme_province"/>
    <m/>
    <m/>
    <n v="21"/>
    <n v="3"/>
    <n v="0"/>
    <m/>
    <s v="disponible"/>
    <s v="yorouba tine"/>
    <n v="0"/>
    <n v="1"/>
    <n v="1"/>
    <m/>
    <n v="1400"/>
    <n v="9800"/>
    <s v="meme_commune"/>
    <m/>
    <m/>
    <n v="21"/>
    <n v="3"/>
    <n v="0"/>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8788073"/>
    <d v="2023-04-20T16:16:54"/>
    <m/>
    <m/>
    <s v="submitted_via_web"/>
    <s v="bkf_icsm"/>
    <s v="vQLNc9EtR3jP2L4P9dUpL8"/>
  </r>
  <r>
    <n v="92"/>
    <s v="69df8901-5c18-4788-9393-201790ee6d9d"/>
    <d v="2023-04-20T00:00:00"/>
    <s v="fada_ngourma"/>
    <d v="2023-04-20T09:06:57"/>
    <d v="2023-04-20T12:06:51"/>
    <s v="audit.csv"/>
    <m/>
    <m/>
    <x v="0"/>
    <d v="2023-04-20T00:00:00"/>
    <s v="est"/>
    <s v="gourma"/>
    <x v="2"/>
    <s v="central"/>
    <m/>
    <m/>
    <s v="ACTED"/>
    <s v="Marché de Fada N'Gourma"/>
    <m/>
    <s v="oui"/>
    <m/>
    <x v="1"/>
    <m/>
    <m/>
    <s v="seau bidon savon400gr"/>
    <n v="1"/>
    <n v="1"/>
    <n v="1"/>
    <n v="0"/>
    <n v="3"/>
    <m/>
    <x v="0"/>
    <n v="1000"/>
    <x v="0"/>
    <m/>
    <m/>
    <n v="5"/>
    <n v="3"/>
    <n v="0"/>
    <m/>
    <x v="0"/>
    <s v="20l 25l"/>
    <n v="1"/>
    <n v="1"/>
    <n v="3000"/>
    <n v="4000"/>
    <x v="0"/>
    <m/>
    <m/>
    <n v="4"/>
    <n v="3"/>
    <n v="0"/>
    <m/>
    <x v="0"/>
    <s v="boule400g boule250g"/>
    <n v="1"/>
    <n v="1"/>
    <n v="500"/>
    <n v="350"/>
    <x v="0"/>
    <m/>
    <m/>
    <n v="4"/>
    <n v="3"/>
    <n v="0"/>
    <m/>
    <x v="0"/>
    <m/>
    <m/>
    <m/>
    <m/>
    <m/>
    <m/>
    <m/>
    <m/>
    <m/>
    <m/>
    <m/>
    <m/>
    <m/>
    <m/>
    <m/>
    <m/>
    <m/>
    <m/>
    <m/>
    <m/>
    <m/>
    <s v="prix_constants"/>
    <n v="1"/>
    <n v="0"/>
    <n v="0"/>
    <n v="0"/>
    <m/>
    <m/>
    <m/>
    <m/>
    <m/>
    <m/>
    <m/>
    <m/>
    <m/>
    <m/>
    <m/>
    <m/>
    <m/>
    <m/>
    <m/>
    <m/>
    <m/>
    <m/>
    <m/>
    <m/>
    <m/>
    <m/>
    <m/>
    <m/>
    <m/>
    <m/>
    <m/>
    <m/>
    <m/>
    <m/>
    <m/>
    <m/>
    <m/>
    <m/>
    <m/>
    <m/>
    <m/>
    <m/>
    <m/>
    <s v="bache corde tenaille pelle"/>
    <n v="1"/>
    <n v="1"/>
    <n v="1"/>
    <n v="1"/>
    <n v="0"/>
    <n v="4"/>
    <m/>
    <x v="0"/>
    <n v="5000"/>
    <x v="0"/>
    <m/>
    <m/>
    <n v="2"/>
    <n v="2"/>
    <n v="1"/>
    <m/>
    <x v="1"/>
    <n v="15000"/>
    <x v="2"/>
    <m/>
    <m/>
    <n v="6"/>
    <n v="3"/>
    <n v="0"/>
    <m/>
    <x v="1"/>
    <n v="1000"/>
    <x v="2"/>
    <m/>
    <m/>
    <n v="4"/>
    <n v="3"/>
    <n v="0"/>
    <m/>
    <x v="1"/>
    <n v="1500"/>
    <x v="2"/>
    <m/>
    <m/>
    <n v="5"/>
    <n v="3"/>
    <n v="0"/>
    <m/>
    <x v="0"/>
    <m/>
    <m/>
    <m/>
    <m/>
    <m/>
    <m/>
    <m/>
    <m/>
    <m/>
    <m/>
    <m/>
    <m/>
    <m/>
    <m/>
    <m/>
    <m/>
    <m/>
    <m/>
    <m/>
    <m/>
    <m/>
    <m/>
    <s v="prix_constants"/>
    <n v="1"/>
    <n v="0"/>
    <n v="0"/>
    <n v="0"/>
    <m/>
    <m/>
    <m/>
    <m/>
    <m/>
    <m/>
    <m/>
    <m/>
    <m/>
    <m/>
    <m/>
    <m/>
    <m/>
    <m/>
    <m/>
    <m/>
    <m/>
    <m/>
    <m/>
    <m/>
    <m/>
    <m/>
    <m/>
    <m/>
    <m/>
    <m/>
    <m/>
    <m/>
    <m/>
    <m/>
    <m/>
    <m/>
    <m/>
    <m/>
    <m/>
    <m/>
    <m/>
    <m/>
    <m/>
    <m/>
    <m/>
    <s v="marmite7 marmite5 assiette gobelet_plastique gobelet_acier bassine natte couverture moustiquaire lampe pagne sac_boro combustible_gaz"/>
    <n v="0"/>
    <n v="0"/>
    <n v="1"/>
    <n v="1"/>
    <n v="1"/>
    <n v="1"/>
    <n v="1"/>
    <n v="1"/>
    <n v="1"/>
    <n v="1"/>
    <n v="1"/>
    <n v="1"/>
    <n v="1"/>
    <n v="1"/>
    <n v="1"/>
    <n v="0"/>
    <n v="13"/>
    <n v="20"/>
    <m/>
    <x v="0"/>
    <m/>
    <x v="0"/>
    <m/>
    <m/>
    <m/>
    <m/>
    <m/>
    <m/>
    <x v="0"/>
    <m/>
    <m/>
    <m/>
    <m/>
    <m/>
    <x v="0"/>
    <m/>
    <m/>
    <m/>
    <m/>
    <m/>
    <m/>
    <x v="1"/>
    <s v="6kg 12kg"/>
    <n v="0"/>
    <n v="1"/>
    <n v="1"/>
    <m/>
    <n v="28000"/>
    <n v="37000"/>
    <x v="1"/>
    <m/>
    <m/>
    <n v="7"/>
    <n v="10"/>
    <n v="1"/>
    <m/>
    <x v="0"/>
    <n v="7000"/>
    <x v="0"/>
    <m/>
    <m/>
    <n v="3"/>
    <n v="4"/>
    <n v="1"/>
    <m/>
    <x v="0"/>
    <n v="5000"/>
    <x v="0"/>
    <m/>
    <m/>
    <n v="5"/>
    <n v="4"/>
    <n v="0"/>
    <m/>
    <x v="0"/>
    <n v="300"/>
    <x v="1"/>
    <m/>
    <m/>
    <n v="7"/>
    <n v="3"/>
    <n v="0"/>
    <m/>
    <x v="0"/>
    <n v="150"/>
    <x v="1"/>
    <m/>
    <m/>
    <n v="6"/>
    <n v="4"/>
    <n v="0"/>
    <m/>
    <x v="0"/>
    <s v="0_25l 0_5l 1l"/>
    <n v="1"/>
    <n v="1"/>
    <n v="1"/>
    <n v="1500"/>
    <n v="1500"/>
    <n v="1500"/>
    <x v="0"/>
    <m/>
    <m/>
    <n v="7"/>
    <n v="5"/>
    <n v="0"/>
    <m/>
    <x v="0"/>
    <n v="2000"/>
    <x v="0"/>
    <m/>
    <m/>
    <n v="6"/>
    <n v="4"/>
    <n v="0"/>
    <m/>
    <x v="0"/>
    <n v="3000"/>
    <x v="0"/>
    <m/>
    <m/>
    <n v="6"/>
    <n v="6"/>
    <n v="1"/>
    <m/>
    <x v="1"/>
    <n v="2000"/>
    <x v="2"/>
    <m/>
    <m/>
    <n v="5"/>
    <n v="4"/>
    <n v="0"/>
    <m/>
    <s v="disponible"/>
    <n v="2000"/>
    <x v="3"/>
    <m/>
    <m/>
    <n v="5"/>
    <n v="5"/>
    <n v="1"/>
    <m/>
    <x v="1"/>
    <n v="2000"/>
    <x v="3"/>
    <m/>
    <m/>
    <n v="6"/>
    <n v="8"/>
    <n v="1"/>
    <m/>
    <x v="1"/>
    <s v="oui"/>
    <n v="6000"/>
    <m/>
    <m/>
    <x v="3"/>
    <m/>
    <m/>
    <n v="9"/>
    <n v="8"/>
    <n v="0"/>
    <m/>
    <x v="1"/>
    <n v="500"/>
    <x v="2"/>
    <m/>
    <m/>
    <n v="6"/>
    <n v="8"/>
    <n v="1"/>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coupons espece"/>
    <n v="1"/>
    <n v="0"/>
    <n v="1"/>
    <n v="1"/>
    <n v="0"/>
    <n v="0"/>
    <m/>
    <x v="1"/>
    <x v="0"/>
    <m/>
    <m/>
    <m/>
    <m/>
    <m/>
    <m/>
    <m/>
    <m/>
    <m/>
    <m/>
    <s v="hommes plus60 handicap maladies"/>
    <n v="1"/>
    <n v="0"/>
    <n v="0"/>
    <n v="1"/>
    <n v="1"/>
    <n v="1"/>
    <n v="0"/>
    <n v="0"/>
    <n v="0"/>
    <m/>
    <s v="Ras"/>
    <m/>
    <m/>
    <n v="418798652"/>
    <d v="2023-04-20T16:49:41"/>
    <m/>
    <m/>
    <s v="submitted_via_web"/>
    <s v="bkf_icsm"/>
    <s v="vQLNc9EtR3jP2L4P9dUpL8"/>
  </r>
  <r>
    <n v="93"/>
    <s v="952e4c78-fd2a-4645-8944-daf61ea318d7"/>
    <d v="2023-04-20T00:00:00"/>
    <s v="fada_ngourma"/>
    <d v="2023-04-20T10:10:15"/>
    <d v="2023-04-20T12:11:17"/>
    <s v="audit.csv"/>
    <m/>
    <m/>
    <x v="0"/>
    <d v="2023-04-20T00:00:00"/>
    <s v="est"/>
    <s v="gourma"/>
    <x v="2"/>
    <s v="central"/>
    <m/>
    <m/>
    <s v="ACTED"/>
    <s v="Marché de Fada N'Gourma"/>
    <m/>
    <s v="oui"/>
    <m/>
    <x v="1"/>
    <m/>
    <m/>
    <s v="savon400gr"/>
    <n v="0"/>
    <n v="0"/>
    <n v="1"/>
    <n v="0"/>
    <n v="1"/>
    <m/>
    <x v="2"/>
    <m/>
    <x v="2"/>
    <m/>
    <m/>
    <m/>
    <m/>
    <m/>
    <m/>
    <x v="1"/>
    <m/>
    <m/>
    <m/>
    <m/>
    <m/>
    <x v="2"/>
    <m/>
    <m/>
    <m/>
    <m/>
    <m/>
    <m/>
    <x v="0"/>
    <s v="boule400g boule250g"/>
    <n v="1"/>
    <n v="1"/>
    <n v="500"/>
    <n v="400"/>
    <x v="0"/>
    <m/>
    <m/>
    <n v="6"/>
    <n v="7"/>
    <n v="1"/>
    <m/>
    <x v="0"/>
    <m/>
    <m/>
    <m/>
    <m/>
    <m/>
    <m/>
    <m/>
    <m/>
    <m/>
    <m/>
    <m/>
    <m/>
    <m/>
    <m/>
    <m/>
    <m/>
    <m/>
    <m/>
    <m/>
    <m/>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33000"/>
    <n v="36000"/>
    <x v="1"/>
    <m/>
    <m/>
    <n v="7"/>
    <n v="14"/>
    <n v="1"/>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gaz"/>
    <n v="0"/>
    <n v="0"/>
    <n v="1"/>
    <n v="0"/>
    <n v="0"/>
    <n v="0"/>
    <n v="0"/>
    <n v="0"/>
    <n v="0"/>
    <n v="0"/>
    <n v="0"/>
    <n v="0"/>
    <n v="0"/>
    <n v="0"/>
    <n v="0"/>
    <n v="0"/>
    <m/>
    <s v="rarete_transport cout_transport"/>
    <n v="0"/>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handicap maladies"/>
    <n v="0"/>
    <n v="0"/>
    <n v="0"/>
    <n v="0"/>
    <n v="1"/>
    <n v="1"/>
    <n v="0"/>
    <n v="0"/>
    <n v="0"/>
    <m/>
    <s v="Néant"/>
    <m/>
    <m/>
    <n v="418798660"/>
    <d v="2023-04-20T16:49:43"/>
    <m/>
    <m/>
    <s v="submitted_via_web"/>
    <s v="bkf_icsm"/>
    <s v="vQLNc9EtR3jP2L4P9dUpL8"/>
  </r>
  <r>
    <n v="94"/>
    <s v="73870ae0-a756-43db-a2c3-ad7343e3d9bb"/>
    <d v="2023-04-20T00:00:00"/>
    <s v="fada_ngourma"/>
    <d v="2023-04-20T10:28:00"/>
    <d v="2023-04-20T10:51:11"/>
    <s v="audit.csv"/>
    <m/>
    <m/>
    <x v="0"/>
    <d v="2023-04-20T00:00:00"/>
    <s v="est"/>
    <s v="gourma"/>
    <x v="2"/>
    <s v="central"/>
    <m/>
    <m/>
    <s v="ACTED"/>
    <s v="Marché de Fada N'Gourma"/>
    <m/>
    <s v="oui"/>
    <m/>
    <x v="0"/>
    <m/>
    <m/>
    <s v="bidon seau"/>
    <n v="1"/>
    <n v="1"/>
    <n v="0"/>
    <n v="0"/>
    <n v="2"/>
    <m/>
    <x v="0"/>
    <n v="1000"/>
    <x v="0"/>
    <m/>
    <m/>
    <n v="8"/>
    <n v="14"/>
    <n v="1"/>
    <m/>
    <x v="0"/>
    <s v="20l 25l"/>
    <n v="1"/>
    <n v="1"/>
    <n v="3000"/>
    <n v="4000"/>
    <x v="0"/>
    <m/>
    <m/>
    <n v="17"/>
    <n v="3"/>
    <n v="0"/>
    <m/>
    <x v="1"/>
    <m/>
    <m/>
    <m/>
    <m/>
    <m/>
    <x v="2"/>
    <m/>
    <m/>
    <m/>
    <m/>
    <m/>
    <m/>
    <x v="0"/>
    <m/>
    <m/>
    <m/>
    <m/>
    <m/>
    <m/>
    <m/>
    <m/>
    <m/>
    <m/>
    <m/>
    <m/>
    <m/>
    <m/>
    <m/>
    <m/>
    <m/>
    <m/>
    <m/>
    <m/>
    <m/>
    <s v="prix_hausse"/>
    <n v="0"/>
    <n v="1"/>
    <n v="0"/>
    <n v="0"/>
    <s v="seau"/>
    <n v="1"/>
    <n v="0"/>
    <n v="0"/>
    <n v="0"/>
    <s v="Hausse_prix_fournisseurs hausse_couts"/>
    <n v="1"/>
    <n v="0"/>
    <n v="0"/>
    <n v="0"/>
    <n v="0"/>
    <n v="1"/>
    <n v="0"/>
    <n v="0"/>
    <n v="0"/>
    <n v="0"/>
    <n v="0"/>
    <n v="0"/>
    <m/>
    <m/>
    <m/>
    <m/>
    <m/>
    <m/>
    <m/>
    <m/>
    <m/>
    <m/>
    <m/>
    <m/>
    <m/>
    <m/>
    <m/>
    <m/>
    <m/>
    <m/>
    <m/>
    <m/>
    <m/>
    <s v="bache"/>
    <n v="1"/>
    <n v="0"/>
    <n v="0"/>
    <n v="0"/>
    <n v="0"/>
    <n v="1"/>
    <m/>
    <x v="0"/>
    <n v="5000"/>
    <x v="0"/>
    <m/>
    <m/>
    <n v="15"/>
    <n v="2"/>
    <n v="0"/>
    <m/>
    <x v="0"/>
    <m/>
    <x v="0"/>
    <m/>
    <m/>
    <m/>
    <m/>
    <m/>
    <m/>
    <x v="0"/>
    <m/>
    <x v="0"/>
    <m/>
    <m/>
    <m/>
    <m/>
    <m/>
    <m/>
    <x v="0"/>
    <m/>
    <x v="0"/>
    <m/>
    <m/>
    <m/>
    <m/>
    <m/>
    <m/>
    <x v="0"/>
    <m/>
    <m/>
    <m/>
    <m/>
    <m/>
    <m/>
    <m/>
    <m/>
    <m/>
    <m/>
    <m/>
    <m/>
    <m/>
    <m/>
    <m/>
    <m/>
    <m/>
    <m/>
    <m/>
    <m/>
    <m/>
    <m/>
    <s v="prix_constants"/>
    <n v="1"/>
    <n v="0"/>
    <n v="0"/>
    <n v="0"/>
    <m/>
    <m/>
    <m/>
    <m/>
    <m/>
    <m/>
    <m/>
    <m/>
    <m/>
    <m/>
    <m/>
    <m/>
    <m/>
    <m/>
    <m/>
    <m/>
    <m/>
    <m/>
    <m/>
    <m/>
    <m/>
    <m/>
    <m/>
    <m/>
    <m/>
    <m/>
    <m/>
    <m/>
    <m/>
    <m/>
    <m/>
    <m/>
    <m/>
    <m/>
    <m/>
    <m/>
    <m/>
    <m/>
    <m/>
    <m/>
    <m/>
    <s v="marmite7 marmite5 assiette gobelet_plastique gobelet_acier bassine natte couverture moustiquaire sac_boro"/>
    <n v="0"/>
    <n v="0"/>
    <n v="0"/>
    <n v="1"/>
    <n v="1"/>
    <n v="1"/>
    <n v="1"/>
    <n v="1"/>
    <n v="1"/>
    <n v="1"/>
    <n v="1"/>
    <n v="1"/>
    <n v="0"/>
    <n v="0"/>
    <n v="1"/>
    <n v="0"/>
    <n v="10"/>
    <n v="13"/>
    <m/>
    <x v="0"/>
    <m/>
    <x v="0"/>
    <m/>
    <m/>
    <m/>
    <m/>
    <m/>
    <m/>
    <x v="0"/>
    <m/>
    <m/>
    <m/>
    <m/>
    <m/>
    <x v="0"/>
    <m/>
    <m/>
    <m/>
    <m/>
    <m/>
    <m/>
    <x v="0"/>
    <m/>
    <m/>
    <m/>
    <m/>
    <m/>
    <m/>
    <m/>
    <x v="0"/>
    <m/>
    <m/>
    <m/>
    <m/>
    <m/>
    <m/>
    <x v="0"/>
    <n v="6000"/>
    <x v="0"/>
    <m/>
    <m/>
    <n v="8"/>
    <n v="3"/>
    <n v="0"/>
    <m/>
    <x v="0"/>
    <n v="5500"/>
    <x v="0"/>
    <m/>
    <m/>
    <n v="11"/>
    <n v="4"/>
    <n v="0"/>
    <m/>
    <x v="0"/>
    <n v="500"/>
    <x v="1"/>
    <m/>
    <m/>
    <n v="14"/>
    <n v="4"/>
    <n v="0"/>
    <m/>
    <x v="0"/>
    <n v="150"/>
    <x v="1"/>
    <m/>
    <m/>
    <n v="18"/>
    <n v="3"/>
    <n v="0"/>
    <m/>
    <x v="0"/>
    <s v="0_25l 0_5l 1l"/>
    <n v="1"/>
    <n v="1"/>
    <n v="1"/>
    <n v="500"/>
    <n v="1200"/>
    <n v="2000"/>
    <x v="0"/>
    <m/>
    <m/>
    <n v="7"/>
    <n v="2"/>
    <n v="0"/>
    <m/>
    <x v="0"/>
    <n v="2000"/>
    <x v="0"/>
    <m/>
    <m/>
    <n v="9"/>
    <n v="3"/>
    <n v="0"/>
    <m/>
    <x v="0"/>
    <n v="2750"/>
    <x v="0"/>
    <m/>
    <m/>
    <n v="18"/>
    <n v="14"/>
    <n v="0"/>
    <m/>
    <x v="1"/>
    <n v="2500"/>
    <x v="2"/>
    <m/>
    <m/>
    <n v="12"/>
    <n v="3"/>
    <n v="0"/>
    <m/>
    <s v="disponible"/>
    <n v="2000"/>
    <x v="3"/>
    <m/>
    <m/>
    <n v="10"/>
    <n v="3"/>
    <n v="0"/>
    <m/>
    <x v="0"/>
    <m/>
    <x v="0"/>
    <m/>
    <m/>
    <m/>
    <m/>
    <m/>
    <m/>
    <x v="0"/>
    <m/>
    <m/>
    <m/>
    <m/>
    <x v="0"/>
    <m/>
    <m/>
    <m/>
    <m/>
    <m/>
    <m/>
    <x v="1"/>
    <n v="400"/>
    <x v="2"/>
    <m/>
    <m/>
    <n v="7"/>
    <n v="3"/>
    <n v="0"/>
    <m/>
    <x v="0"/>
    <m/>
    <m/>
    <m/>
    <m/>
    <m/>
    <m/>
    <m/>
    <m/>
    <m/>
    <m/>
    <m/>
    <m/>
    <m/>
    <m/>
    <m/>
    <m/>
    <m/>
    <m/>
    <m/>
    <m/>
    <m/>
    <m/>
    <m/>
    <m/>
    <m/>
    <m/>
    <m/>
    <m/>
    <m/>
    <m/>
    <m/>
    <m/>
    <m/>
    <s v="prix_hausse"/>
    <n v="0"/>
    <n v="1"/>
    <n v="0"/>
    <n v="0"/>
    <s v="sac_boro marmite7 marmite5"/>
    <n v="0"/>
    <n v="0"/>
    <n v="0"/>
    <n v="1"/>
    <n v="1"/>
    <n v="0"/>
    <n v="0"/>
    <n v="0"/>
    <n v="0"/>
    <n v="0"/>
    <n v="0"/>
    <n v="0"/>
    <n v="0"/>
    <n v="0"/>
    <n v="1"/>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lus60 maladies"/>
    <n v="0"/>
    <n v="0"/>
    <n v="0"/>
    <n v="1"/>
    <n v="0"/>
    <n v="1"/>
    <n v="0"/>
    <n v="0"/>
    <n v="0"/>
    <m/>
    <s v="Ras"/>
    <m/>
    <m/>
    <n v="418798666"/>
    <d v="2023-04-20T16:49:44"/>
    <m/>
    <m/>
    <s v="submitted_via_web"/>
    <s v="bkf_icsm"/>
    <s v="vQLNc9EtR3jP2L4P9dUpL8"/>
  </r>
  <r>
    <n v="95"/>
    <s v="5d42b23b-d0c0-4d9f-adca-d7c87d4de56f"/>
    <d v="2023-04-20T00:00:00"/>
    <s v="fada_ngourma"/>
    <d v="2023-04-20T10:57:55"/>
    <d v="2023-04-20T11:08:23"/>
    <s v="audit.csv"/>
    <m/>
    <m/>
    <x v="0"/>
    <d v="2023-04-20T00:00:00"/>
    <s v="est"/>
    <s v="gourma"/>
    <x v="2"/>
    <s v="central"/>
    <m/>
    <m/>
    <s v="ACTED"/>
    <s v="Marché de Fada N'Gour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corde"/>
    <n v="0"/>
    <n v="1"/>
    <n v="0"/>
    <n v="0"/>
    <n v="0"/>
    <n v="1"/>
    <m/>
    <x v="1"/>
    <m/>
    <x v="2"/>
    <m/>
    <m/>
    <m/>
    <m/>
    <m/>
    <m/>
    <x v="1"/>
    <n v="5000"/>
    <x v="2"/>
    <m/>
    <m/>
    <n v="12000"/>
    <n v="5"/>
    <n v="0"/>
    <m/>
    <x v="0"/>
    <m/>
    <x v="0"/>
    <m/>
    <m/>
    <m/>
    <m/>
    <m/>
    <m/>
    <x v="0"/>
    <m/>
    <x v="0"/>
    <m/>
    <m/>
    <m/>
    <m/>
    <m/>
    <m/>
    <x v="2"/>
    <m/>
    <s v="corde"/>
    <n v="0"/>
    <n v="1"/>
    <n v="0"/>
    <n v="0"/>
    <n v="0"/>
    <m/>
    <s v="autre"/>
    <n v="0"/>
    <n v="0"/>
    <n v="0"/>
    <n v="0"/>
    <n v="0"/>
    <n v="0"/>
    <n v="0"/>
    <n v="0"/>
    <n v="0"/>
    <n v="1"/>
    <n v="0"/>
    <s v="C'est la saison sèche, sinon cet article s'achète plus en saison pluvieuse"/>
    <m/>
    <s v="prix_constants"/>
    <n v="1"/>
    <n v="0"/>
    <n v="0"/>
    <n v="0"/>
    <m/>
    <m/>
    <m/>
    <m/>
    <m/>
    <m/>
    <m/>
    <m/>
    <m/>
    <m/>
    <m/>
    <m/>
    <m/>
    <m/>
    <m/>
    <m/>
    <m/>
    <m/>
    <m/>
    <m/>
    <m/>
    <m/>
    <m/>
    <m/>
    <m/>
    <m/>
    <m/>
    <m/>
    <m/>
    <m/>
    <m/>
    <m/>
    <m/>
    <m/>
    <m/>
    <m/>
    <m/>
    <m/>
    <m/>
    <m/>
    <m/>
    <s v="lampe moustiquaire pagne"/>
    <n v="0"/>
    <n v="0"/>
    <n v="0"/>
    <n v="0"/>
    <n v="0"/>
    <n v="0"/>
    <n v="0"/>
    <n v="0"/>
    <n v="0"/>
    <n v="0"/>
    <n v="0"/>
    <n v="1"/>
    <n v="1"/>
    <n v="1"/>
    <n v="0"/>
    <n v="0"/>
    <n v="3"/>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s v="disponible"/>
    <n v="2250"/>
    <x v="3"/>
    <m/>
    <m/>
    <n v="20"/>
    <n v="10"/>
    <n v="0"/>
    <m/>
    <x v="1"/>
    <n v="1500"/>
    <x v="3"/>
    <m/>
    <m/>
    <n v="12"/>
    <n v="3"/>
    <n v="0"/>
    <m/>
    <x v="1"/>
    <s v="oui"/>
    <n v="7000"/>
    <m/>
    <m/>
    <x v="3"/>
    <m/>
    <m/>
    <n v="21"/>
    <n v="14"/>
    <n v="0"/>
    <m/>
    <x v="0"/>
    <m/>
    <x v="0"/>
    <m/>
    <m/>
    <m/>
    <m/>
    <m/>
    <m/>
    <x v="2"/>
    <m/>
    <s v="moustiquaire lampe"/>
    <n v="0"/>
    <n v="0"/>
    <n v="0"/>
    <n v="0"/>
    <n v="0"/>
    <n v="0"/>
    <n v="0"/>
    <n v="0"/>
    <n v="0"/>
    <n v="0"/>
    <n v="0"/>
    <n v="1"/>
    <n v="1"/>
    <n v="0"/>
    <n v="0"/>
    <n v="0"/>
    <m/>
    <s v="cout_transport"/>
    <n v="0"/>
    <n v="0"/>
    <n v="0"/>
    <n v="0"/>
    <n v="0"/>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handicap maladies plus60"/>
    <n v="0"/>
    <n v="0"/>
    <n v="0"/>
    <n v="1"/>
    <n v="1"/>
    <n v="1"/>
    <n v="0"/>
    <n v="0"/>
    <n v="0"/>
    <m/>
    <s v="Ras"/>
    <m/>
    <m/>
    <n v="418798674"/>
    <d v="2023-04-20T16:49:45"/>
    <m/>
    <m/>
    <s v="submitted_via_web"/>
    <s v="bkf_icsm"/>
    <s v="vQLNc9EtR3jP2L4P9dUpL8"/>
  </r>
  <r>
    <n v="96"/>
    <s v="d9823ecc-c0c2-4814-aaf8-1ff75bc1d203"/>
    <d v="2023-04-20T00:00:00"/>
    <s v="fada_ngourma"/>
    <d v="2023-04-20T11:54:21"/>
    <d v="2023-04-20T11:59:19"/>
    <s v="audit.csv"/>
    <m/>
    <m/>
    <x v="0"/>
    <d v="2023-04-20T00:00:00"/>
    <s v="est"/>
    <s v="gourma"/>
    <x v="2"/>
    <s v="central"/>
    <m/>
    <m/>
    <s v="ACTED"/>
    <s v="Marché de Fada N'Gour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tenaille pelle"/>
    <n v="0"/>
    <n v="0"/>
    <n v="1"/>
    <n v="1"/>
    <n v="0"/>
    <n v="2"/>
    <m/>
    <x v="1"/>
    <m/>
    <x v="2"/>
    <m/>
    <m/>
    <m/>
    <m/>
    <m/>
    <m/>
    <x v="0"/>
    <m/>
    <x v="0"/>
    <m/>
    <m/>
    <m/>
    <m/>
    <m/>
    <m/>
    <x v="1"/>
    <n v="1750"/>
    <x v="2"/>
    <m/>
    <m/>
    <n v="19"/>
    <n v="15"/>
    <n v="0"/>
    <m/>
    <x v="1"/>
    <n v="2500"/>
    <x v="2"/>
    <m/>
    <m/>
    <n v="14"/>
    <n v="14"/>
    <n v="1"/>
    <m/>
    <x v="2"/>
    <m/>
    <s v="tenaille pelle"/>
    <n v="0"/>
    <n v="0"/>
    <n v="1"/>
    <n v="1"/>
    <n v="0"/>
    <m/>
    <s v="prix_fournisseurs"/>
    <n v="0"/>
    <n v="0"/>
    <n v="0"/>
    <n v="0"/>
    <n v="1"/>
    <n v="0"/>
    <n v="0"/>
    <n v="0"/>
    <n v="0"/>
    <n v="0"/>
    <n v="0"/>
    <m/>
    <m/>
    <s v="prix_hausse"/>
    <n v="0"/>
    <n v="1"/>
    <n v="0"/>
    <n v="0"/>
    <s v="tenaille pelle"/>
    <n v="0"/>
    <n v="0"/>
    <n v="1"/>
    <n v="1"/>
    <n v="0"/>
    <s v="Hausse_prix_fournisseurs"/>
    <n v="0"/>
    <n v="0"/>
    <n v="0"/>
    <n v="0"/>
    <n v="0"/>
    <n v="1"/>
    <n v="0"/>
    <n v="0"/>
    <n v="0"/>
    <n v="0"/>
    <n v="0"/>
    <n v="0"/>
    <m/>
    <m/>
    <m/>
    <m/>
    <m/>
    <m/>
    <m/>
    <m/>
    <m/>
    <m/>
    <m/>
    <m/>
    <m/>
    <m/>
    <m/>
    <m/>
    <m/>
    <m/>
    <m/>
    <m/>
    <m/>
    <m/>
    <s v="aucun"/>
    <n v="0"/>
    <n v="0"/>
    <n v="0"/>
    <n v="0"/>
    <n v="0"/>
    <n v="0"/>
    <n v="0"/>
    <n v="0"/>
    <n v="0"/>
    <n v="0"/>
    <n v="0"/>
    <n v="0"/>
    <n v="0"/>
    <n v="0"/>
    <n v="0"/>
    <n v="1"/>
    <n v="1"/>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handicap maladies"/>
    <n v="0"/>
    <n v="0"/>
    <n v="0"/>
    <n v="0"/>
    <n v="1"/>
    <n v="1"/>
    <n v="0"/>
    <n v="0"/>
    <n v="0"/>
    <m/>
    <s v="Ras"/>
    <m/>
    <m/>
    <n v="418798682"/>
    <d v="2023-04-20T16:49:46"/>
    <m/>
    <m/>
    <s v="submitted_via_web"/>
    <s v="bkf_icsm"/>
    <s v="vQLNc9EtR3jP2L4P9dUpL8"/>
  </r>
  <r>
    <n v="97"/>
    <s v="cff3d4e8-0e70-4a5f-8360-cd8cc87989a4"/>
    <d v="2023-04-20T00:00:00"/>
    <s v="fada_ngourma"/>
    <d v="2023-04-20T15:12:48"/>
    <d v="2023-04-20T15:19:53"/>
    <s v="audit.csv"/>
    <m/>
    <m/>
    <x v="0"/>
    <d v="2023-04-20T00:00:00"/>
    <s v="est"/>
    <s v="gourma"/>
    <x v="2"/>
    <s v="central"/>
    <m/>
    <m/>
    <s v="ACTED"/>
    <s v="Marché de Fada N'Gour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n v="1"/>
    <n v="0"/>
    <n v="0"/>
    <n v="0"/>
    <n v="0"/>
    <n v="0"/>
    <n v="0"/>
    <n v="0"/>
    <n v="0"/>
    <n v="0"/>
    <n v="0"/>
    <n v="0"/>
    <n v="0"/>
    <n v="0"/>
    <n v="0"/>
    <n v="0"/>
    <n v="1"/>
    <n v="3"/>
    <m/>
    <x v="2"/>
    <n v="7500"/>
    <x v="1"/>
    <m/>
    <m/>
    <n v="16"/>
    <n v="10"/>
    <n v="0"/>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bois"/>
    <n v="1"/>
    <n v="0"/>
    <n v="0"/>
    <n v="0"/>
    <n v="0"/>
    <n v="0"/>
    <n v="0"/>
    <n v="0"/>
    <n v="0"/>
    <n v="0"/>
    <n v="0"/>
    <n v="0"/>
    <n v="0"/>
    <n v="0"/>
    <n v="0"/>
    <n v="0"/>
    <m/>
    <s v="securite route_etat taxes"/>
    <n v="1"/>
    <n v="0"/>
    <n v="0"/>
    <n v="1"/>
    <n v="0"/>
    <n v="0"/>
    <n v="0"/>
    <n v="1"/>
    <n v="0"/>
    <n v="0"/>
    <n v="0"/>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handicap plus60 maladies"/>
    <n v="0"/>
    <n v="0"/>
    <n v="0"/>
    <n v="1"/>
    <n v="1"/>
    <n v="1"/>
    <n v="0"/>
    <n v="0"/>
    <n v="0"/>
    <m/>
    <s v="Ras"/>
    <m/>
    <m/>
    <n v="418798687"/>
    <d v="2023-04-20T16:49:47"/>
    <m/>
    <m/>
    <s v="submitted_via_web"/>
    <s v="bkf_icsm"/>
    <s v="vQLNc9EtR3jP2L4P9dUpL8"/>
  </r>
  <r>
    <n v="98"/>
    <s v="b620bb9e-f336-4979-bae8-279a6171524b"/>
    <d v="2023-04-20T00:00:00"/>
    <s v="fada_ngourma"/>
    <d v="2023-04-20T08:15:50"/>
    <d v="2023-04-20T09:26:18"/>
    <s v="audit.csv"/>
    <m/>
    <m/>
    <x v="0"/>
    <d v="2023-04-20T00:00:00"/>
    <s v="est"/>
    <s v="gourma"/>
    <x v="2"/>
    <s v="central"/>
    <m/>
    <m/>
    <s v="ACTED"/>
    <s v="Marché de Fada N'Gourma"/>
    <m/>
    <s v="oui"/>
    <m/>
    <x v="0"/>
    <m/>
    <m/>
    <s v="seau"/>
    <n v="1"/>
    <n v="0"/>
    <n v="0"/>
    <n v="0"/>
    <n v="1"/>
    <m/>
    <x v="0"/>
    <n v="1000"/>
    <x v="0"/>
    <m/>
    <m/>
    <n v="7"/>
    <n v="2"/>
    <n v="0"/>
    <m/>
    <x v="1"/>
    <m/>
    <m/>
    <m/>
    <m/>
    <m/>
    <x v="2"/>
    <m/>
    <m/>
    <m/>
    <m/>
    <m/>
    <m/>
    <x v="1"/>
    <m/>
    <m/>
    <m/>
    <m/>
    <m/>
    <x v="2"/>
    <m/>
    <m/>
    <m/>
    <m/>
    <m/>
    <m/>
    <x v="0"/>
    <m/>
    <m/>
    <m/>
    <m/>
    <m/>
    <m/>
    <m/>
    <m/>
    <m/>
    <m/>
    <m/>
    <m/>
    <m/>
    <m/>
    <m/>
    <m/>
    <m/>
    <m/>
    <m/>
    <m/>
    <m/>
    <s v="prix_hausse"/>
    <n v="0"/>
    <n v="1"/>
    <n v="0"/>
    <n v="0"/>
    <s v="seau"/>
    <n v="1"/>
    <n v="0"/>
    <n v="0"/>
    <n v="0"/>
    <s v="hausse_couts"/>
    <n v="1"/>
    <n v="0"/>
    <n v="0"/>
    <n v="0"/>
    <n v="0"/>
    <n v="0"/>
    <n v="0"/>
    <n v="0"/>
    <n v="0"/>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0"/>
    <m/>
    <x v="0"/>
    <m/>
    <m/>
    <m/>
    <m/>
    <m/>
    <m/>
    <x v="0"/>
    <m/>
    <m/>
    <m/>
    <m/>
    <m/>
    <x v="0"/>
    <m/>
    <m/>
    <m/>
    <m/>
    <m/>
    <m/>
    <x v="0"/>
    <m/>
    <m/>
    <m/>
    <m/>
    <m/>
    <m/>
    <m/>
    <x v="0"/>
    <m/>
    <m/>
    <m/>
    <m/>
    <m/>
    <m/>
    <x v="0"/>
    <n v="7000"/>
    <x v="0"/>
    <m/>
    <m/>
    <n v="7"/>
    <n v="2"/>
    <n v="0"/>
    <m/>
    <x v="0"/>
    <n v="5500"/>
    <x v="0"/>
    <m/>
    <m/>
    <n v="7"/>
    <n v="2"/>
    <n v="0"/>
    <m/>
    <x v="0"/>
    <n v="600"/>
    <x v="1"/>
    <m/>
    <m/>
    <n v="7"/>
    <n v="2"/>
    <n v="0"/>
    <m/>
    <x v="0"/>
    <n v="125"/>
    <x v="1"/>
    <m/>
    <m/>
    <n v="7"/>
    <n v="2"/>
    <n v="0"/>
    <m/>
    <x v="0"/>
    <s v="0_25l 0_5l 1l"/>
    <n v="1"/>
    <n v="1"/>
    <n v="1"/>
    <n v="1000"/>
    <n v="1250"/>
    <n v="1500"/>
    <x v="0"/>
    <m/>
    <m/>
    <n v="7"/>
    <n v="2"/>
    <n v="0"/>
    <m/>
    <x v="0"/>
    <n v="1500"/>
    <x v="0"/>
    <m/>
    <m/>
    <n v="7"/>
    <n v="2"/>
    <n v="0"/>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418798796"/>
    <d v="2023-04-20T16:50:17"/>
    <m/>
    <m/>
    <s v="submitted_via_web"/>
    <s v="bkf_icsm"/>
    <s v="vQLNc9EtR3jP2L4P9dUpL8"/>
  </r>
  <r>
    <n v="99"/>
    <s v="479581ef-3d0b-4a7a-b3cb-7db32deb7246"/>
    <d v="2023-04-20T00:00:00"/>
    <s v="fada_ngourma"/>
    <d v="2023-04-20T09:26:59"/>
    <d v="2023-04-20T09:42:15"/>
    <s v="audit.csv"/>
    <m/>
    <m/>
    <x v="0"/>
    <d v="2023-04-20T00:00:00"/>
    <s v="est"/>
    <s v="gourma"/>
    <x v="2"/>
    <s v="central"/>
    <m/>
    <m/>
    <s v="ACTED"/>
    <s v="Marché de Fada N'Gour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1"/>
    <s v="oui"/>
    <n v="5000"/>
    <m/>
    <m/>
    <x v="3"/>
    <m/>
    <m/>
    <n v="7"/>
    <n v="2"/>
    <n v="0"/>
    <m/>
    <x v="0"/>
    <m/>
    <x v="0"/>
    <m/>
    <m/>
    <m/>
    <m/>
    <m/>
    <m/>
    <x v="0"/>
    <m/>
    <m/>
    <m/>
    <m/>
    <m/>
    <m/>
    <m/>
    <m/>
    <m/>
    <m/>
    <m/>
    <m/>
    <m/>
    <m/>
    <m/>
    <m/>
    <m/>
    <m/>
    <m/>
    <m/>
    <m/>
    <m/>
    <m/>
    <m/>
    <m/>
    <m/>
    <m/>
    <m/>
    <m/>
    <m/>
    <m/>
    <m/>
    <m/>
    <s v="prix_hausse"/>
    <n v="0"/>
    <n v="1"/>
    <n v="0"/>
    <n v="0"/>
    <s v="pagne"/>
    <n v="0"/>
    <n v="0"/>
    <n v="0"/>
    <n v="0"/>
    <n v="0"/>
    <n v="0"/>
    <n v="0"/>
    <n v="0"/>
    <n v="0"/>
    <n v="0"/>
    <n v="0"/>
    <n v="0"/>
    <n v="0"/>
    <n v="1"/>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18798802"/>
    <d v="2023-04-20T16:50:18"/>
    <m/>
    <m/>
    <s v="submitted_via_web"/>
    <s v="bkf_icsm"/>
    <s v="vQLNc9EtR3jP2L4P9dUpL8"/>
  </r>
  <r>
    <n v="100"/>
    <s v="d6fadd27-514c-4efc-959b-eaa3a5341662"/>
    <d v="2023-04-20T00:00:00"/>
    <s v="fada_ngourma"/>
    <d v="2023-04-20T10:00:17"/>
    <d v="2023-04-20T10:33:13"/>
    <s v="audit.csv"/>
    <m/>
    <m/>
    <x v="0"/>
    <d v="2023-04-20T00:00:00"/>
    <s v="est"/>
    <s v="gourma"/>
    <x v="2"/>
    <s v="central"/>
    <m/>
    <m/>
    <s v="ACTED"/>
    <s v="Marché de Fada N'Gourma"/>
    <m/>
    <s v="oui"/>
    <m/>
    <x v="0"/>
    <m/>
    <m/>
    <s v="seau bidon"/>
    <n v="1"/>
    <n v="1"/>
    <n v="0"/>
    <n v="0"/>
    <n v="2"/>
    <m/>
    <x v="0"/>
    <n v="1100"/>
    <x v="0"/>
    <m/>
    <m/>
    <n v="7"/>
    <n v="2"/>
    <n v="0"/>
    <m/>
    <x v="0"/>
    <s v="20l"/>
    <n v="1"/>
    <n v="0"/>
    <n v="3500"/>
    <m/>
    <x v="0"/>
    <m/>
    <m/>
    <n v="7"/>
    <n v="2"/>
    <n v="0"/>
    <m/>
    <x v="1"/>
    <m/>
    <m/>
    <m/>
    <m/>
    <m/>
    <x v="2"/>
    <m/>
    <m/>
    <m/>
    <m/>
    <m/>
    <m/>
    <x v="0"/>
    <m/>
    <m/>
    <m/>
    <m/>
    <m/>
    <m/>
    <m/>
    <m/>
    <m/>
    <m/>
    <m/>
    <m/>
    <m/>
    <m/>
    <m/>
    <m/>
    <m/>
    <m/>
    <m/>
    <m/>
    <m/>
    <s v="prix_hausse"/>
    <n v="0"/>
    <n v="1"/>
    <n v="0"/>
    <n v="0"/>
    <s v="seau bidon"/>
    <n v="1"/>
    <n v="1"/>
    <n v="0"/>
    <n v="0"/>
    <s v="Hausse_prix_fournisseurs"/>
    <n v="0"/>
    <n v="0"/>
    <n v="0"/>
    <n v="0"/>
    <n v="0"/>
    <n v="1"/>
    <n v="0"/>
    <n v="0"/>
    <n v="0"/>
    <n v="0"/>
    <n v="0"/>
    <n v="0"/>
    <m/>
    <m/>
    <m/>
    <m/>
    <m/>
    <m/>
    <m/>
    <m/>
    <m/>
    <m/>
    <m/>
    <m/>
    <m/>
    <m/>
    <m/>
    <m/>
    <m/>
    <m/>
    <m/>
    <m/>
    <m/>
    <s v="bache"/>
    <n v="1"/>
    <n v="0"/>
    <n v="0"/>
    <n v="0"/>
    <n v="0"/>
    <n v="1"/>
    <m/>
    <x v="0"/>
    <n v="5000"/>
    <x v="0"/>
    <m/>
    <m/>
    <n v="7"/>
    <n v="2"/>
    <n v="0"/>
    <m/>
    <x v="0"/>
    <m/>
    <x v="0"/>
    <m/>
    <m/>
    <m/>
    <m/>
    <m/>
    <m/>
    <x v="0"/>
    <m/>
    <x v="0"/>
    <m/>
    <m/>
    <m/>
    <m/>
    <m/>
    <m/>
    <x v="0"/>
    <m/>
    <x v="0"/>
    <m/>
    <m/>
    <m/>
    <m/>
    <m/>
    <m/>
    <x v="0"/>
    <m/>
    <m/>
    <m/>
    <m/>
    <m/>
    <m/>
    <m/>
    <m/>
    <m/>
    <m/>
    <m/>
    <m/>
    <m/>
    <m/>
    <m/>
    <m/>
    <m/>
    <m/>
    <m/>
    <m/>
    <m/>
    <m/>
    <s v="prix_constants"/>
    <n v="1"/>
    <n v="0"/>
    <n v="0"/>
    <n v="0"/>
    <m/>
    <m/>
    <m/>
    <m/>
    <m/>
    <m/>
    <m/>
    <m/>
    <m/>
    <m/>
    <m/>
    <m/>
    <m/>
    <m/>
    <m/>
    <m/>
    <m/>
    <m/>
    <m/>
    <m/>
    <m/>
    <m/>
    <m/>
    <m/>
    <m/>
    <m/>
    <m/>
    <m/>
    <m/>
    <m/>
    <m/>
    <m/>
    <m/>
    <m/>
    <m/>
    <m/>
    <m/>
    <m/>
    <m/>
    <m/>
    <m/>
    <s v="marmite7 marmite5 gobelet_plastique assiette gobelet_acier bassine natte"/>
    <n v="0"/>
    <n v="0"/>
    <n v="0"/>
    <n v="1"/>
    <n v="1"/>
    <n v="1"/>
    <n v="1"/>
    <n v="1"/>
    <n v="1"/>
    <n v="1"/>
    <n v="0"/>
    <n v="0"/>
    <n v="0"/>
    <n v="0"/>
    <n v="0"/>
    <n v="0"/>
    <n v="7"/>
    <n v="10"/>
    <m/>
    <x v="0"/>
    <m/>
    <x v="0"/>
    <m/>
    <m/>
    <m/>
    <m/>
    <m/>
    <m/>
    <x v="0"/>
    <m/>
    <m/>
    <m/>
    <m/>
    <m/>
    <x v="0"/>
    <m/>
    <m/>
    <m/>
    <m/>
    <m/>
    <m/>
    <x v="0"/>
    <m/>
    <m/>
    <m/>
    <m/>
    <m/>
    <m/>
    <m/>
    <x v="0"/>
    <m/>
    <m/>
    <m/>
    <m/>
    <m/>
    <m/>
    <x v="0"/>
    <n v="7000"/>
    <x v="0"/>
    <m/>
    <m/>
    <n v="7"/>
    <n v="3"/>
    <n v="0"/>
    <m/>
    <x v="0"/>
    <n v="6000"/>
    <x v="0"/>
    <m/>
    <m/>
    <n v="7"/>
    <n v="2"/>
    <n v="0"/>
    <m/>
    <x v="0"/>
    <n v="1500"/>
    <x v="1"/>
    <m/>
    <m/>
    <n v="7"/>
    <n v="2"/>
    <n v="0"/>
    <m/>
    <x v="0"/>
    <n v="125"/>
    <x v="1"/>
    <m/>
    <m/>
    <n v="7"/>
    <n v="2"/>
    <n v="0"/>
    <m/>
    <x v="0"/>
    <s v="0_25l 0_5l 1l"/>
    <n v="1"/>
    <n v="1"/>
    <n v="1"/>
    <n v="500"/>
    <n v="750"/>
    <n v="1000"/>
    <x v="0"/>
    <m/>
    <m/>
    <n v="7"/>
    <n v="2"/>
    <n v="0"/>
    <m/>
    <x v="0"/>
    <n v="1500"/>
    <x v="0"/>
    <m/>
    <m/>
    <n v="7"/>
    <n v="2"/>
    <n v="0"/>
    <m/>
    <x v="0"/>
    <n v="3000"/>
    <x v="0"/>
    <m/>
    <m/>
    <n v="7"/>
    <n v="2"/>
    <n v="0"/>
    <m/>
    <x v="0"/>
    <m/>
    <x v="0"/>
    <m/>
    <m/>
    <m/>
    <m/>
    <m/>
    <m/>
    <m/>
    <m/>
    <x v="0"/>
    <m/>
    <m/>
    <m/>
    <m/>
    <m/>
    <m/>
    <x v="0"/>
    <m/>
    <x v="0"/>
    <m/>
    <m/>
    <m/>
    <m/>
    <m/>
    <m/>
    <x v="0"/>
    <m/>
    <m/>
    <m/>
    <m/>
    <x v="0"/>
    <m/>
    <m/>
    <m/>
    <m/>
    <m/>
    <m/>
    <x v="0"/>
    <m/>
    <x v="0"/>
    <m/>
    <m/>
    <m/>
    <m/>
    <m/>
    <m/>
    <x v="0"/>
    <m/>
    <m/>
    <m/>
    <m/>
    <m/>
    <m/>
    <m/>
    <m/>
    <m/>
    <m/>
    <m/>
    <m/>
    <m/>
    <m/>
    <m/>
    <m/>
    <m/>
    <m/>
    <m/>
    <m/>
    <m/>
    <m/>
    <m/>
    <m/>
    <m/>
    <m/>
    <m/>
    <m/>
    <m/>
    <m/>
    <m/>
    <m/>
    <m/>
    <s v="prix_hausse"/>
    <n v="0"/>
    <n v="1"/>
    <n v="0"/>
    <n v="0"/>
    <s v="marmite7 marmite5 natte gobelet_acier"/>
    <n v="0"/>
    <n v="0"/>
    <n v="0"/>
    <n v="1"/>
    <n v="1"/>
    <n v="0"/>
    <n v="0"/>
    <n v="1"/>
    <n v="0"/>
    <n v="1"/>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0"/>
    <x v="0"/>
    <m/>
    <m/>
    <m/>
    <m/>
    <m/>
    <m/>
    <m/>
    <m/>
    <m/>
    <m/>
    <s v="personne"/>
    <n v="0"/>
    <n v="0"/>
    <n v="0"/>
    <n v="0"/>
    <n v="0"/>
    <n v="0"/>
    <n v="0"/>
    <n v="1"/>
    <n v="0"/>
    <m/>
    <s v="Ras"/>
    <m/>
    <m/>
    <n v="418798828"/>
    <d v="2023-04-20T16:50:21"/>
    <m/>
    <m/>
    <s v="submitted_via_web"/>
    <s v="bkf_icsm"/>
    <s v="vQLNc9EtR3jP2L4P9dUpL8"/>
  </r>
  <r>
    <n v="101"/>
    <s v="cba2082c-a6be-40d2-b96e-eaba9d477c37"/>
    <d v="2023-04-20T00:00:00"/>
    <s v="fada_ngourma"/>
    <d v="2023-04-20T10:40:07"/>
    <d v="2023-04-20T10:44:33"/>
    <s v="audit.csv"/>
    <m/>
    <m/>
    <x v="0"/>
    <d v="2023-04-20T00:00:00"/>
    <s v="est"/>
    <s v="gourma"/>
    <x v="2"/>
    <s v="central"/>
    <m/>
    <m/>
    <s v="ACTED"/>
    <s v="Marché de Fada N'Gour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n v="1"/>
    <n v="0"/>
    <n v="7000"/>
    <m/>
    <x v="5"/>
    <m/>
    <m/>
    <n v="14"/>
    <n v="3"/>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798840"/>
    <d v="2023-04-20T16:50:22"/>
    <m/>
    <m/>
    <s v="submitted_via_web"/>
    <s v="bkf_icsm"/>
    <s v="vQLNc9EtR3jP2L4P9dUpL8"/>
  </r>
  <r>
    <n v="102"/>
    <s v="e42295f9-42fd-480f-991d-cbc2e2af0d05"/>
    <d v="2023-04-20T00:00:00"/>
    <s v="fada_ngourma"/>
    <d v="2023-04-20T10:55:29"/>
    <d v="2023-04-20T11:08:00"/>
    <s v="audit.csv"/>
    <m/>
    <m/>
    <x v="0"/>
    <d v="2023-04-20T00:00:00"/>
    <s v="est"/>
    <s v="gourma"/>
    <x v="2"/>
    <s v="central"/>
    <m/>
    <m/>
    <s v="ACTED"/>
    <s v="Marché de Fada N'Gourma"/>
    <m/>
    <s v="oui"/>
    <m/>
    <x v="1"/>
    <m/>
    <m/>
    <s v="savon400gr"/>
    <n v="0"/>
    <n v="0"/>
    <n v="1"/>
    <n v="0"/>
    <n v="1"/>
    <m/>
    <x v="2"/>
    <m/>
    <x v="2"/>
    <m/>
    <m/>
    <m/>
    <m/>
    <m/>
    <m/>
    <x v="1"/>
    <m/>
    <m/>
    <m/>
    <m/>
    <m/>
    <x v="2"/>
    <m/>
    <m/>
    <m/>
    <m/>
    <m/>
    <m/>
    <x v="0"/>
    <s v="boule400g boule250g"/>
    <n v="1"/>
    <n v="1"/>
    <n v="300"/>
    <n v="250"/>
    <x v="0"/>
    <m/>
    <m/>
    <n v="7"/>
    <n v="3"/>
    <n v="0"/>
    <m/>
    <x v="1"/>
    <m/>
    <s v="savon400gr"/>
    <n v="0"/>
    <n v="0"/>
    <n v="1"/>
    <n v="0"/>
    <m/>
    <s v="prix_fournisseurs"/>
    <n v="0"/>
    <n v="0"/>
    <n v="0"/>
    <n v="0"/>
    <n v="1"/>
    <n v="0"/>
    <n v="0"/>
    <n v="0"/>
    <n v="0"/>
    <n v="0"/>
    <n v="0"/>
    <m/>
    <m/>
    <s v="prix_hausse"/>
    <n v="0"/>
    <n v="1"/>
    <n v="0"/>
    <n v="0"/>
    <s v="savon400gr"/>
    <n v="0"/>
    <n v="0"/>
    <n v="1"/>
    <n v="0"/>
    <s v="hausse_couts"/>
    <n v="1"/>
    <n v="0"/>
    <n v="0"/>
    <n v="0"/>
    <n v="0"/>
    <n v="0"/>
    <n v="0"/>
    <n v="0"/>
    <n v="0"/>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Nous souhaitons que les prix des taxes diminuent"/>
    <m/>
    <m/>
    <n v="418798853"/>
    <d v="2023-04-20T16:50:23"/>
    <m/>
    <m/>
    <s v="submitted_via_web"/>
    <s v="bkf_icsm"/>
    <s v="vQLNc9EtR3jP2L4P9dUpL8"/>
  </r>
  <r>
    <n v="103"/>
    <s v="419ce1d4-2d45-4c6c-967f-b51908298b91"/>
    <d v="2023-04-20T00:00:00"/>
    <s v="fada_ngourma"/>
    <d v="2023-04-20T11:24:26"/>
    <d v="2023-04-20T11:58:24"/>
    <s v="audit.csv"/>
    <m/>
    <m/>
    <x v="0"/>
    <d v="2023-04-20T00:00:00"/>
    <s v="est"/>
    <s v="gourma"/>
    <x v="2"/>
    <s v="central"/>
    <m/>
    <m/>
    <s v="ACTED"/>
    <s v="Marché de Fada N'Gourma"/>
    <m/>
    <s v="oui"/>
    <m/>
    <x v="0"/>
    <m/>
    <m/>
    <s v="bidon savon400gr"/>
    <n v="0"/>
    <n v="1"/>
    <n v="1"/>
    <n v="0"/>
    <n v="2"/>
    <m/>
    <x v="2"/>
    <m/>
    <x v="2"/>
    <m/>
    <m/>
    <m/>
    <m/>
    <m/>
    <m/>
    <x v="0"/>
    <s v="20l 25l"/>
    <n v="1"/>
    <n v="1"/>
    <n v="3500"/>
    <n v="4500"/>
    <x v="0"/>
    <m/>
    <m/>
    <n v="7"/>
    <n v="2"/>
    <n v="0"/>
    <m/>
    <x v="0"/>
    <s v="boule400g boule250g"/>
    <n v="1"/>
    <n v="1"/>
    <n v="300"/>
    <n v="250"/>
    <x v="0"/>
    <m/>
    <m/>
    <n v="7"/>
    <n v="2"/>
    <n v="0"/>
    <m/>
    <x v="0"/>
    <m/>
    <m/>
    <m/>
    <m/>
    <m/>
    <m/>
    <m/>
    <m/>
    <m/>
    <m/>
    <m/>
    <m/>
    <m/>
    <m/>
    <m/>
    <m/>
    <m/>
    <m/>
    <m/>
    <m/>
    <m/>
    <s v="prix_constants"/>
    <n v="1"/>
    <n v="0"/>
    <n v="0"/>
    <n v="0"/>
    <m/>
    <m/>
    <m/>
    <m/>
    <m/>
    <m/>
    <m/>
    <m/>
    <m/>
    <m/>
    <m/>
    <m/>
    <m/>
    <m/>
    <m/>
    <m/>
    <m/>
    <m/>
    <m/>
    <m/>
    <m/>
    <m/>
    <m/>
    <m/>
    <m/>
    <m/>
    <m/>
    <m/>
    <m/>
    <m/>
    <m/>
    <m/>
    <m/>
    <m/>
    <m/>
    <m/>
    <m/>
    <m/>
    <m/>
    <s v="bache corde"/>
    <n v="1"/>
    <n v="1"/>
    <n v="0"/>
    <n v="0"/>
    <n v="0"/>
    <n v="2"/>
    <m/>
    <x v="0"/>
    <n v="5000"/>
    <x v="0"/>
    <m/>
    <m/>
    <n v="7"/>
    <n v="2"/>
    <n v="0"/>
    <m/>
    <x v="1"/>
    <n v="15000"/>
    <x v="2"/>
    <m/>
    <m/>
    <n v="7"/>
    <n v="2"/>
    <n v="0"/>
    <m/>
    <x v="0"/>
    <m/>
    <x v="0"/>
    <m/>
    <m/>
    <m/>
    <m/>
    <m/>
    <m/>
    <x v="0"/>
    <m/>
    <x v="0"/>
    <m/>
    <m/>
    <m/>
    <m/>
    <m/>
    <m/>
    <x v="0"/>
    <m/>
    <m/>
    <m/>
    <m/>
    <m/>
    <m/>
    <m/>
    <m/>
    <m/>
    <m/>
    <m/>
    <m/>
    <m/>
    <m/>
    <m/>
    <m/>
    <m/>
    <m/>
    <m/>
    <m/>
    <m/>
    <m/>
    <s v="prix_constants"/>
    <n v="1"/>
    <n v="0"/>
    <n v="0"/>
    <n v="0"/>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6"/>
    <m/>
    <x v="0"/>
    <m/>
    <x v="0"/>
    <m/>
    <m/>
    <m/>
    <m/>
    <m/>
    <m/>
    <x v="0"/>
    <m/>
    <m/>
    <m/>
    <m/>
    <m/>
    <x v="0"/>
    <m/>
    <m/>
    <m/>
    <m/>
    <m/>
    <m/>
    <x v="0"/>
    <m/>
    <m/>
    <m/>
    <m/>
    <m/>
    <m/>
    <m/>
    <x v="0"/>
    <m/>
    <m/>
    <m/>
    <m/>
    <m/>
    <m/>
    <x v="0"/>
    <n v="7500"/>
    <x v="0"/>
    <m/>
    <m/>
    <n v="7"/>
    <n v="2"/>
    <n v="0"/>
    <m/>
    <x v="0"/>
    <n v="5500"/>
    <x v="0"/>
    <m/>
    <m/>
    <n v="7"/>
    <n v="2"/>
    <n v="0"/>
    <m/>
    <x v="0"/>
    <n v="1000"/>
    <x v="1"/>
    <m/>
    <m/>
    <n v="7"/>
    <n v="2"/>
    <n v="0"/>
    <m/>
    <x v="0"/>
    <n v="500"/>
    <x v="1"/>
    <m/>
    <m/>
    <n v="7"/>
    <n v="2"/>
    <n v="0"/>
    <m/>
    <x v="0"/>
    <s v="0_25l 0_5l 1l"/>
    <n v="1"/>
    <n v="1"/>
    <n v="1"/>
    <n v="500"/>
    <n v="750"/>
    <n v="1000"/>
    <x v="0"/>
    <m/>
    <m/>
    <n v="7"/>
    <n v="2"/>
    <n v="0"/>
    <m/>
    <x v="0"/>
    <n v="1500"/>
    <x v="0"/>
    <m/>
    <m/>
    <n v="7"/>
    <n v="2"/>
    <n v="0"/>
    <m/>
    <x v="0"/>
    <n v="2000"/>
    <x v="0"/>
    <m/>
    <m/>
    <n v="7"/>
    <n v="2"/>
    <n v="0"/>
    <m/>
    <x v="1"/>
    <n v="2000"/>
    <x v="2"/>
    <m/>
    <m/>
    <n v="7"/>
    <n v="2"/>
    <n v="0"/>
    <m/>
    <s v="disponible"/>
    <n v="2000"/>
    <x v="3"/>
    <m/>
    <m/>
    <n v="7"/>
    <n v="2"/>
    <n v="0"/>
    <m/>
    <x v="1"/>
    <n v="1500"/>
    <x v="3"/>
    <m/>
    <m/>
    <n v="7"/>
    <n v="2"/>
    <n v="0"/>
    <m/>
    <x v="1"/>
    <s v="oui"/>
    <n v="6000"/>
    <m/>
    <m/>
    <x v="3"/>
    <m/>
    <m/>
    <n v="7"/>
    <n v="2"/>
    <n v="0"/>
    <m/>
    <x v="1"/>
    <n v="300"/>
    <x v="2"/>
    <m/>
    <m/>
    <n v="7"/>
    <n v="2"/>
    <n v="0"/>
    <m/>
    <x v="0"/>
    <m/>
    <m/>
    <m/>
    <m/>
    <m/>
    <m/>
    <m/>
    <m/>
    <m/>
    <m/>
    <m/>
    <m/>
    <m/>
    <m/>
    <m/>
    <m/>
    <m/>
    <m/>
    <m/>
    <m/>
    <m/>
    <m/>
    <m/>
    <m/>
    <m/>
    <m/>
    <m/>
    <m/>
    <m/>
    <m/>
    <m/>
    <m/>
    <m/>
    <s v="prix_hausse"/>
    <n v="0"/>
    <n v="1"/>
    <n v="0"/>
    <n v="0"/>
    <s v="marmite7 marmite5 assiette gobelet_plastique gobelet_acier bassine natte"/>
    <n v="0"/>
    <n v="0"/>
    <n v="0"/>
    <n v="1"/>
    <n v="1"/>
    <n v="1"/>
    <n v="1"/>
    <n v="1"/>
    <n v="1"/>
    <n v="1"/>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18798866"/>
    <d v="2023-04-20T16:50:24"/>
    <m/>
    <m/>
    <s v="submitted_via_web"/>
    <s v="bkf_icsm"/>
    <s v="vQLNc9EtR3jP2L4P9dUpL8"/>
  </r>
  <r>
    <n v="104"/>
    <s v="3f502c30-b533-4c36-bbc5-d489f557ca16"/>
    <d v="2023-04-20T00:00:00"/>
    <s v="fada_ngourma"/>
    <d v="2023-04-20T12:18:06"/>
    <d v="2023-04-20T12:29:50"/>
    <s v="audit.csv"/>
    <m/>
    <m/>
    <x v="0"/>
    <d v="2023-04-20T00:00:00"/>
    <s v="est"/>
    <s v="gourma"/>
    <x v="2"/>
    <s v="central"/>
    <m/>
    <m/>
    <s v="ACTED"/>
    <s v="Marché de Fada N'Gourma"/>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corde"/>
    <n v="0"/>
    <n v="1"/>
    <n v="0"/>
    <n v="0"/>
    <n v="0"/>
    <n v="1"/>
    <m/>
    <x v="1"/>
    <m/>
    <x v="2"/>
    <m/>
    <m/>
    <m/>
    <m/>
    <m/>
    <m/>
    <x v="1"/>
    <n v="15000"/>
    <x v="2"/>
    <m/>
    <m/>
    <n v="7"/>
    <n v="3"/>
    <n v="0"/>
    <m/>
    <x v="0"/>
    <m/>
    <x v="0"/>
    <m/>
    <m/>
    <m/>
    <m/>
    <m/>
    <m/>
    <x v="0"/>
    <m/>
    <x v="0"/>
    <m/>
    <m/>
    <m/>
    <m/>
    <m/>
    <m/>
    <x v="0"/>
    <m/>
    <m/>
    <m/>
    <m/>
    <m/>
    <m/>
    <m/>
    <m/>
    <m/>
    <m/>
    <m/>
    <m/>
    <m/>
    <m/>
    <m/>
    <m/>
    <m/>
    <m/>
    <m/>
    <m/>
    <m/>
    <m/>
    <s v="prix_constants"/>
    <n v="1"/>
    <n v="0"/>
    <n v="0"/>
    <n v="0"/>
    <m/>
    <m/>
    <m/>
    <m/>
    <m/>
    <m/>
    <m/>
    <m/>
    <m/>
    <m/>
    <m/>
    <m/>
    <m/>
    <m/>
    <m/>
    <m/>
    <m/>
    <m/>
    <m/>
    <m/>
    <m/>
    <m/>
    <m/>
    <m/>
    <m/>
    <m/>
    <m/>
    <m/>
    <m/>
    <m/>
    <m/>
    <m/>
    <m/>
    <m/>
    <m/>
    <m/>
    <m/>
    <m/>
    <m/>
    <m/>
    <m/>
    <s v="couverture moustiquaire lampe sac_boro"/>
    <n v="0"/>
    <n v="0"/>
    <n v="0"/>
    <n v="0"/>
    <n v="0"/>
    <n v="0"/>
    <n v="0"/>
    <n v="0"/>
    <n v="0"/>
    <n v="0"/>
    <n v="1"/>
    <n v="1"/>
    <n v="1"/>
    <n v="0"/>
    <n v="1"/>
    <n v="0"/>
    <n v="4"/>
    <n v="6"/>
    <m/>
    <x v="0"/>
    <m/>
    <x v="0"/>
    <m/>
    <m/>
    <m/>
    <m/>
    <m/>
    <m/>
    <x v="0"/>
    <m/>
    <m/>
    <m/>
    <m/>
    <m/>
    <x v="0"/>
    <m/>
    <m/>
    <m/>
    <m/>
    <m/>
    <m/>
    <x v="0"/>
    <m/>
    <m/>
    <m/>
    <m/>
    <m/>
    <m/>
    <m/>
    <x v="0"/>
    <m/>
    <m/>
    <m/>
    <m/>
    <m/>
    <m/>
    <x v="1"/>
    <m/>
    <x v="2"/>
    <m/>
    <m/>
    <m/>
    <m/>
    <m/>
    <m/>
    <x v="1"/>
    <m/>
    <x v="2"/>
    <m/>
    <m/>
    <m/>
    <m/>
    <m/>
    <m/>
    <x v="1"/>
    <m/>
    <x v="3"/>
    <m/>
    <m/>
    <m/>
    <m/>
    <m/>
    <m/>
    <x v="1"/>
    <m/>
    <x v="3"/>
    <m/>
    <m/>
    <m/>
    <m/>
    <m/>
    <m/>
    <x v="1"/>
    <m/>
    <m/>
    <m/>
    <m/>
    <m/>
    <m/>
    <m/>
    <x v="2"/>
    <m/>
    <m/>
    <m/>
    <m/>
    <m/>
    <m/>
    <x v="1"/>
    <m/>
    <x v="2"/>
    <m/>
    <m/>
    <m/>
    <m/>
    <m/>
    <m/>
    <x v="1"/>
    <m/>
    <x v="2"/>
    <m/>
    <m/>
    <m/>
    <m/>
    <m/>
    <m/>
    <x v="1"/>
    <n v="2000"/>
    <x v="2"/>
    <m/>
    <m/>
    <n v="7"/>
    <n v="3"/>
    <n v="0"/>
    <m/>
    <s v="disponible"/>
    <n v="2000"/>
    <x v="3"/>
    <m/>
    <m/>
    <n v="7"/>
    <n v="2"/>
    <n v="0"/>
    <m/>
    <x v="1"/>
    <n v="1500"/>
    <x v="3"/>
    <m/>
    <m/>
    <n v="7"/>
    <n v="2"/>
    <n v="0"/>
    <m/>
    <x v="0"/>
    <m/>
    <m/>
    <m/>
    <m/>
    <x v="0"/>
    <m/>
    <m/>
    <m/>
    <m/>
    <m/>
    <m/>
    <x v="1"/>
    <n v="300"/>
    <x v="2"/>
    <m/>
    <m/>
    <n v="7"/>
    <n v="2"/>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798876"/>
    <d v="2023-04-20T16:50:26"/>
    <m/>
    <m/>
    <s v="submitted_via_web"/>
    <s v="bkf_icsm"/>
    <s v="vQLNc9EtR3jP2L4P9dUpL8"/>
  </r>
  <r>
    <n v="105"/>
    <s v="94d49114-0091-43a1-9053-c9990a9ace24"/>
    <d v="2023-04-20T00:00:00"/>
    <s v="fada_ngourma"/>
    <d v="2023-04-20T12:30:45"/>
    <d v="2023-04-20T12:35:23"/>
    <s v="audit.csv"/>
    <m/>
    <m/>
    <x v="0"/>
    <d v="2023-04-20T00:00:00"/>
    <s v="est"/>
    <s v="gourma"/>
    <x v="2"/>
    <s v="central"/>
    <m/>
    <m/>
    <s v="ACTED"/>
    <s v="Marché de Fada N'Gour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bache tenaille pelle"/>
    <n v="1"/>
    <n v="0"/>
    <n v="1"/>
    <n v="1"/>
    <n v="0"/>
    <n v="3"/>
    <m/>
    <x v="0"/>
    <n v="5000"/>
    <x v="0"/>
    <m/>
    <m/>
    <n v="7"/>
    <n v="2"/>
    <n v="0"/>
    <m/>
    <x v="0"/>
    <m/>
    <x v="0"/>
    <m/>
    <m/>
    <m/>
    <m/>
    <m/>
    <m/>
    <x v="1"/>
    <n v="2000"/>
    <x v="2"/>
    <m/>
    <m/>
    <n v="7"/>
    <n v="2"/>
    <n v="0"/>
    <m/>
    <x v="1"/>
    <n v="2500"/>
    <x v="2"/>
    <m/>
    <m/>
    <n v="7"/>
    <n v="2"/>
    <n v="0"/>
    <m/>
    <x v="0"/>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798906"/>
    <d v="2023-04-20T16:50:29"/>
    <m/>
    <m/>
    <s v="submitted_via_web"/>
    <s v="bkf_icsm"/>
    <s v="vQLNc9EtR3jP2L4P9dUpL8"/>
  </r>
  <r>
    <n v="106"/>
    <s v="729c0412-e5d0-44ac-9fa9-fb462abdca93"/>
    <d v="2023-04-20T00:00:00"/>
    <s v="fada_ngourma"/>
    <d v="2023-04-20T12:35:30"/>
    <d v="2023-04-20T12:37:58"/>
    <s v="audit.csv"/>
    <m/>
    <m/>
    <x v="0"/>
    <d v="2023-04-20T00:00:00"/>
    <s v="est"/>
    <s v="gourma"/>
    <x v="2"/>
    <s v="central"/>
    <m/>
    <m/>
    <s v="ACTED"/>
    <s v="Marché de Fada N'Gour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tenaille pelle"/>
    <n v="0"/>
    <n v="0"/>
    <n v="1"/>
    <n v="1"/>
    <n v="0"/>
    <n v="2"/>
    <m/>
    <x v="1"/>
    <m/>
    <x v="2"/>
    <m/>
    <m/>
    <m/>
    <m/>
    <m/>
    <m/>
    <x v="0"/>
    <m/>
    <x v="0"/>
    <m/>
    <m/>
    <m/>
    <m/>
    <m/>
    <m/>
    <x v="1"/>
    <n v="2000"/>
    <x v="2"/>
    <m/>
    <m/>
    <n v="7"/>
    <n v="2"/>
    <n v="0"/>
    <m/>
    <x v="1"/>
    <n v="2500"/>
    <x v="2"/>
    <m/>
    <m/>
    <n v="7"/>
    <n v="2"/>
    <n v="0"/>
    <m/>
    <x v="0"/>
    <m/>
    <m/>
    <m/>
    <m/>
    <m/>
    <m/>
    <m/>
    <m/>
    <m/>
    <m/>
    <m/>
    <m/>
    <m/>
    <m/>
    <m/>
    <m/>
    <m/>
    <m/>
    <m/>
    <m/>
    <m/>
    <m/>
    <s v="prix_constants"/>
    <n v="1"/>
    <n v="0"/>
    <n v="0"/>
    <n v="0"/>
    <m/>
    <m/>
    <m/>
    <m/>
    <m/>
    <m/>
    <m/>
    <m/>
    <m/>
    <m/>
    <m/>
    <m/>
    <m/>
    <m/>
    <m/>
    <m/>
    <m/>
    <m/>
    <m/>
    <m/>
    <m/>
    <m/>
    <m/>
    <m/>
    <m/>
    <m/>
    <m/>
    <m/>
    <m/>
    <m/>
    <m/>
    <m/>
    <m/>
    <m/>
    <m/>
    <m/>
    <m/>
    <m/>
    <m/>
    <m/>
    <m/>
    <s v="aucun"/>
    <n v="0"/>
    <n v="0"/>
    <n v="0"/>
    <n v="0"/>
    <n v="0"/>
    <n v="0"/>
    <n v="0"/>
    <n v="0"/>
    <n v="0"/>
    <n v="0"/>
    <n v="0"/>
    <n v="0"/>
    <n v="0"/>
    <n v="0"/>
    <n v="0"/>
    <n v="1"/>
    <n v="1"/>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18798925"/>
    <d v="2023-04-20T16:50:31"/>
    <m/>
    <m/>
    <s v="submitted_via_web"/>
    <s v="bkf_icsm"/>
    <s v="vQLNc9EtR3jP2L4P9dUpL8"/>
  </r>
  <r>
    <n v="107"/>
    <s v="e9db1c11-56a3-4cfc-9005-9e2d2db92b98"/>
    <d v="2023-04-20T00:00:00"/>
    <s v="fada_ngourma"/>
    <d v="2023-04-20T14:34:01"/>
    <d v="2023-04-20T14:39:56"/>
    <s v="audit.csv"/>
    <m/>
    <m/>
    <x v="0"/>
    <d v="2023-04-20T00:00:00"/>
    <s v="est"/>
    <s v="gourma"/>
    <x v="2"/>
    <s v="secondaire"/>
    <m/>
    <m/>
    <s v="ACTED"/>
    <s v="Marché de Fada N'Gour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n v="1"/>
    <n v="0"/>
    <n v="6000"/>
    <m/>
    <x v="5"/>
    <m/>
    <m/>
    <n v="30"/>
    <n v="3"/>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charbon"/>
    <n v="0"/>
    <n v="1"/>
    <n v="0"/>
    <n v="0"/>
    <n v="0"/>
    <n v="0"/>
    <n v="0"/>
    <n v="0"/>
    <n v="0"/>
    <n v="0"/>
    <n v="0"/>
    <n v="0"/>
    <n v="0"/>
    <n v="0"/>
    <n v="0"/>
    <n v="0"/>
    <m/>
    <s v="autre"/>
    <n v="0"/>
    <n v="0"/>
    <n v="0"/>
    <n v="0"/>
    <n v="0"/>
    <n v="0"/>
    <n v="0"/>
    <n v="0"/>
    <n v="0"/>
    <n v="1"/>
    <n v="0"/>
    <s v="Insécurité"/>
    <m/>
    <s v="prix_baisse"/>
    <n v="0"/>
    <n v="0"/>
    <n v="1"/>
    <n v="0"/>
    <m/>
    <m/>
    <m/>
    <m/>
    <m/>
    <m/>
    <m/>
    <m/>
    <m/>
    <m/>
    <m/>
    <m/>
    <m/>
    <m/>
    <m/>
    <m/>
    <m/>
    <m/>
    <m/>
    <m/>
    <m/>
    <m/>
    <m/>
    <m/>
    <m/>
    <m/>
    <m/>
    <m/>
    <m/>
    <m/>
    <m/>
    <s v="combustible_charbon"/>
    <n v="0"/>
    <n v="1"/>
    <n v="0"/>
    <n v="0"/>
    <n v="0"/>
    <n v="0"/>
    <n v="0"/>
    <n v="0"/>
    <n v="0"/>
    <n v="0"/>
    <n v="0"/>
    <n v="0"/>
    <n v="0"/>
    <n v="0"/>
    <n v="0"/>
    <n v="0"/>
    <s v="autre"/>
    <n v="0"/>
    <n v="0"/>
    <n v="0"/>
    <n v="0"/>
    <n v="0"/>
    <n v="0"/>
    <n v="0"/>
    <n v="0"/>
    <n v="0"/>
    <n v="0"/>
    <n v="1"/>
    <n v="0"/>
    <s v="Pas assez de clients"/>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18798936"/>
    <d v="2023-04-20T16:50:32"/>
    <m/>
    <m/>
    <s v="submitted_via_web"/>
    <s v="bkf_icsm"/>
    <s v="vQLNc9EtR3jP2L4P9dUpL8"/>
  </r>
  <r>
    <n v="108"/>
    <s v="f7a6503e-904e-444f-8fad-771707be2919"/>
    <d v="2023-04-20T00:00:00"/>
    <s v="fada_ngourma"/>
    <d v="2023-04-20T14:48:30"/>
    <d v="2023-04-20T14:54:42"/>
    <s v="audit.csv"/>
    <m/>
    <m/>
    <x v="0"/>
    <d v="2023-04-20T00:00:00"/>
    <s v="est"/>
    <s v="gourma"/>
    <x v="2"/>
    <s v="central"/>
    <m/>
    <m/>
    <s v="ACTED"/>
    <s v="Marché de Fada N'Gour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27500"/>
    <n v="32500"/>
    <x v="1"/>
    <m/>
    <m/>
    <n v="30"/>
    <n v="3"/>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s v="Ras"/>
    <m/>
    <m/>
    <n v="418798947"/>
    <d v="2023-04-20T16:50:33"/>
    <m/>
    <m/>
    <s v="submitted_via_web"/>
    <s v="bkf_icsm"/>
    <s v="vQLNc9EtR3jP2L4P9dUpL8"/>
  </r>
  <r>
    <n v="109"/>
    <s v="18e138b6-e8fc-4813-9087-e05c2688cee5"/>
    <d v="2023-04-20T00:00:00"/>
    <s v="fada_ngourma"/>
    <d v="2023-04-20T14:54:51"/>
    <d v="2023-04-20T14:57:14"/>
    <s v="audit.csv"/>
    <m/>
    <m/>
    <x v="0"/>
    <d v="2023-04-20T00:00:00"/>
    <s v="est"/>
    <s v="gourma"/>
    <x v="2"/>
    <s v="central"/>
    <m/>
    <m/>
    <s v="ACTED"/>
    <s v="Marché de Fada N'Gourm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27500"/>
    <n v="32500"/>
    <x v="1"/>
    <m/>
    <m/>
    <n v="30"/>
    <n v="3"/>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418798955"/>
    <d v="2023-04-20T16:50:34"/>
    <m/>
    <m/>
    <s v="submitted_via_web"/>
    <s v="bkf_icsm"/>
    <s v="vQLNc9EtR3jP2L4P9dUpL8"/>
  </r>
  <r>
    <n v="110"/>
    <s v="bf9e538c-6711-4cde-8623-98b4a341fd83"/>
    <d v="2023-04-23T00:00:00"/>
    <s v="dedougou"/>
    <d v="2023-04-23T17:59:30"/>
    <d v="2023-04-23T18:06:39"/>
    <s v="audit.csv"/>
    <m/>
    <m/>
    <x v="1"/>
    <d v="2023-04-23T00:00:00"/>
    <s v="boucle_mouhoun"/>
    <s v="mouhoun"/>
    <x v="3"/>
    <s v="secondaire"/>
    <m/>
    <m/>
    <s v="Catholic Relief Services"/>
    <s v="Marché de Dédougou"/>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combustible_charbon"/>
    <n v="1"/>
    <n v="1"/>
    <n v="0"/>
    <n v="0"/>
    <n v="0"/>
    <n v="0"/>
    <n v="0"/>
    <n v="0"/>
    <n v="0"/>
    <n v="0"/>
    <n v="0"/>
    <n v="0"/>
    <n v="0"/>
    <n v="0"/>
    <n v="0"/>
    <n v="0"/>
    <n v="2"/>
    <n v="4"/>
    <m/>
    <x v="1"/>
    <n v="200"/>
    <x v="3"/>
    <m/>
    <m/>
    <n v="60"/>
    <n v="7"/>
    <n v="0"/>
    <m/>
    <x v="1"/>
    <s v="sachet"/>
    <n v="0"/>
    <n v="1"/>
    <m/>
    <n v="100"/>
    <x v="4"/>
    <m/>
    <m/>
    <n v="60"/>
    <n v="14"/>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bois"/>
    <n v="1"/>
    <n v="0"/>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9555375"/>
    <d v="2023-04-24T16:35:00"/>
    <m/>
    <m/>
    <s v="submitted_via_web"/>
    <s v="bkf_icsm"/>
    <s v="vQ7CQkVJ9EHaLruo62cLYb"/>
  </r>
  <r>
    <n v="111"/>
    <s v="c6d467e2-9b4c-42bd-9979-b5b7a1f91089"/>
    <d v="2023-04-24T00:00:00"/>
    <s v="dedougou"/>
    <d v="2023-04-24T08:00:24"/>
    <d v="2023-04-24T08:09:35"/>
    <s v="audit.csv"/>
    <m/>
    <m/>
    <x v="1"/>
    <d v="2023-04-24T00:00:00"/>
    <s v="boucle_mouhoun"/>
    <s v="mouhoun"/>
    <x v="3"/>
    <s v="secondaire"/>
    <m/>
    <m/>
    <s v="Catholic Relief Services"/>
    <s v="Marché de Dédougou"/>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combustible_charbon"/>
    <n v="1"/>
    <n v="1"/>
    <n v="0"/>
    <n v="0"/>
    <n v="0"/>
    <n v="0"/>
    <n v="0"/>
    <n v="0"/>
    <n v="0"/>
    <n v="0"/>
    <n v="0"/>
    <n v="0"/>
    <n v="0"/>
    <n v="0"/>
    <n v="0"/>
    <n v="0"/>
    <n v="2"/>
    <n v="4"/>
    <m/>
    <x v="1"/>
    <n v="200"/>
    <x v="3"/>
    <m/>
    <m/>
    <n v="90"/>
    <n v="7"/>
    <n v="0"/>
    <m/>
    <x v="1"/>
    <s v="sac sachet"/>
    <n v="1"/>
    <n v="1"/>
    <n v="5000"/>
    <n v="100"/>
    <x v="4"/>
    <m/>
    <m/>
    <n v="60"/>
    <n v="14"/>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19555379"/>
    <d v="2023-04-24T16:35:01"/>
    <m/>
    <m/>
    <s v="submitted_via_web"/>
    <s v="bkf_icsm"/>
    <s v="vQ7CQkVJ9EHaLruo62cLYb"/>
  </r>
  <r>
    <n v="112"/>
    <s v="ce913745-e4ab-4934-a9c1-4a0d548a24d6"/>
    <d v="2023-04-24T00:00:00"/>
    <s v="dedougou"/>
    <d v="2023-04-24T08:10:51"/>
    <d v="2023-04-24T08:22:19"/>
    <s v="audit.csv"/>
    <m/>
    <m/>
    <x v="1"/>
    <d v="2023-04-24T00:00:00"/>
    <s v="boucle_mouhoun"/>
    <s v="mouhoun"/>
    <x v="3"/>
    <s v="secondaire"/>
    <m/>
    <m/>
    <s v="Catholic Relief Services"/>
    <s v="Marché de Dédougou"/>
    <m/>
    <s v="oui"/>
    <m/>
    <x v="1"/>
    <m/>
    <m/>
    <s v="savon400gr"/>
    <n v="0"/>
    <n v="0"/>
    <n v="1"/>
    <n v="0"/>
    <n v="1"/>
    <m/>
    <x v="2"/>
    <m/>
    <x v="2"/>
    <m/>
    <m/>
    <m/>
    <m/>
    <m/>
    <m/>
    <x v="1"/>
    <m/>
    <m/>
    <m/>
    <m/>
    <m/>
    <x v="2"/>
    <m/>
    <m/>
    <m/>
    <m/>
    <m/>
    <m/>
    <x v="0"/>
    <s v="boule400g boule250g"/>
    <n v="1"/>
    <n v="1"/>
    <n v="500"/>
    <n v="300"/>
    <x v="1"/>
    <m/>
    <m/>
    <n v="60"/>
    <n v="1"/>
    <n v="0"/>
    <m/>
    <x v="0"/>
    <m/>
    <m/>
    <m/>
    <m/>
    <m/>
    <m/>
    <m/>
    <m/>
    <m/>
    <m/>
    <m/>
    <m/>
    <m/>
    <m/>
    <m/>
    <m/>
    <m/>
    <m/>
    <m/>
    <m/>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sac_boro"/>
    <n v="0"/>
    <n v="0"/>
    <n v="0"/>
    <n v="0"/>
    <n v="0"/>
    <n v="0"/>
    <n v="0"/>
    <n v="0"/>
    <n v="0"/>
    <n v="0"/>
    <n v="0"/>
    <n v="0"/>
    <n v="1"/>
    <n v="0"/>
    <n v="1"/>
    <n v="0"/>
    <n v="2"/>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1500"/>
    <x v="2"/>
    <m/>
    <m/>
    <n v="90"/>
    <n v="1"/>
    <n v="0"/>
    <m/>
    <x v="0"/>
    <m/>
    <m/>
    <m/>
    <m/>
    <x v="0"/>
    <m/>
    <m/>
    <m/>
    <m/>
    <m/>
    <m/>
    <x v="1"/>
    <n v="250"/>
    <x v="1"/>
    <m/>
    <m/>
    <n v="9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19555385"/>
    <d v="2023-04-24T16:35:02"/>
    <m/>
    <m/>
    <s v="submitted_via_web"/>
    <s v="bkf_icsm"/>
    <s v="vQ7CQkVJ9EHaLruo62cLYb"/>
  </r>
  <r>
    <n v="113"/>
    <s v="24086ec6-62a8-436c-9694-708100a6fa57"/>
    <d v="2023-04-27T00:00:00"/>
    <s v="gaoua"/>
    <d v="2023-04-27T15:46:28"/>
    <d v="2023-04-28T14:30:17"/>
    <s v="audit.csv"/>
    <m/>
    <m/>
    <x v="2"/>
    <d v="2023-04-27T00:00:00"/>
    <s v="sud_ouest"/>
    <s v="poni"/>
    <x v="4"/>
    <s v="central"/>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combustible_bois"/>
    <n v="1"/>
    <n v="1"/>
    <n v="0"/>
    <n v="0"/>
    <n v="0"/>
    <n v="0"/>
    <n v="0"/>
    <n v="0"/>
    <n v="0"/>
    <n v="0"/>
    <n v="0"/>
    <n v="0"/>
    <n v="0"/>
    <n v="0"/>
    <n v="0"/>
    <n v="0"/>
    <n v="2"/>
    <n v="4"/>
    <m/>
    <x v="1"/>
    <n v="1000"/>
    <x v="1"/>
    <m/>
    <m/>
    <n v="14"/>
    <n v="2"/>
    <n v="0"/>
    <m/>
    <x v="1"/>
    <s v="sac sachet"/>
    <n v="1"/>
    <n v="1"/>
    <n v="7000"/>
    <n v="100"/>
    <x v="1"/>
    <m/>
    <m/>
    <n v="14"/>
    <n v="2"/>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bois combustible_charbon"/>
    <n v="1"/>
    <n v="1"/>
    <n v="0"/>
    <n v="0"/>
    <n v="0"/>
    <n v="0"/>
    <n v="0"/>
    <n v="0"/>
    <n v="0"/>
    <n v="0"/>
    <n v="0"/>
    <n v="0"/>
    <n v="0"/>
    <n v="0"/>
    <n v="0"/>
    <n v="0"/>
    <m/>
    <s v="taxes"/>
    <n v="0"/>
    <n v="0"/>
    <n v="0"/>
    <n v="0"/>
    <n v="0"/>
    <n v="0"/>
    <n v="0"/>
    <n v="1"/>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s v="Ras"/>
    <m/>
    <m/>
    <n v="421263574"/>
    <d v="2023-04-29T17:09:49"/>
    <m/>
    <m/>
    <s v="submitted_via_web"/>
    <s v="bkf_icsm"/>
    <s v="vQLNc9EtR3jP2L4P9dUpL8"/>
  </r>
  <r>
    <n v="114"/>
    <s v="c27e968a-9561-4cf3-a5fa-5c92211aedab"/>
    <d v="2023-04-28T00:00:00"/>
    <s v="gaoua"/>
    <d v="2023-04-28T14:31:55"/>
    <d v="2023-04-28T14:34:52"/>
    <s v="audit.csv"/>
    <m/>
    <m/>
    <x v="2"/>
    <d v="2023-04-28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n v="1"/>
    <n v="0"/>
    <n v="0"/>
    <n v="0"/>
    <n v="0"/>
    <n v="0"/>
    <n v="0"/>
    <n v="0"/>
    <n v="0"/>
    <n v="0"/>
    <n v="0"/>
    <n v="0"/>
    <n v="0"/>
    <n v="0"/>
    <n v="0"/>
    <n v="0"/>
    <n v="1"/>
    <n v="3"/>
    <m/>
    <x v="1"/>
    <n v="1000"/>
    <x v="1"/>
    <m/>
    <m/>
    <n v="21"/>
    <n v="2"/>
    <n v="0"/>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1"/>
    <m/>
    <m/>
    <m/>
    <m/>
    <m/>
    <m/>
    <m/>
    <m/>
    <m/>
    <m/>
    <s v="nsp"/>
    <n v="0"/>
    <n v="0"/>
    <n v="0"/>
    <n v="0"/>
    <n v="0"/>
    <n v="0"/>
    <n v="0"/>
    <n v="0"/>
    <n v="1"/>
    <m/>
    <s v="Ras"/>
    <m/>
    <m/>
    <n v="421263575"/>
    <d v="2023-04-29T17:09:50"/>
    <m/>
    <m/>
    <s v="submitted_via_web"/>
    <s v="bkf_icsm"/>
    <s v="vQLNc9EtR3jP2L4P9dUpL8"/>
  </r>
  <r>
    <n v="115"/>
    <s v="b59a4cca-fb1d-48f1-a524-6d7643e599cc"/>
    <d v="2023-04-28T00:00:00"/>
    <s v="gaoua"/>
    <d v="2023-04-28T14:36:48"/>
    <d v="2023-04-28T14:41:13"/>
    <s v="audit.csv"/>
    <m/>
    <m/>
    <x v="2"/>
    <d v="2023-04-28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n v="1"/>
    <n v="0"/>
    <n v="0"/>
    <n v="0"/>
    <n v="0"/>
    <n v="0"/>
    <n v="0"/>
    <n v="0"/>
    <n v="0"/>
    <n v="0"/>
    <n v="0"/>
    <n v="0"/>
    <n v="0"/>
    <n v="0"/>
    <n v="0"/>
    <n v="0"/>
    <n v="1"/>
    <n v="3"/>
    <m/>
    <x v="1"/>
    <n v="500"/>
    <x v="1"/>
    <m/>
    <m/>
    <n v="7"/>
    <n v="1"/>
    <n v="0"/>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Nous aider avec le marché"/>
    <m/>
    <m/>
    <n v="421263579"/>
    <d v="2023-04-29T17:09:51"/>
    <m/>
    <m/>
    <s v="submitted_via_web"/>
    <s v="bkf_icsm"/>
    <s v="vQLNc9EtR3jP2L4P9dUpL8"/>
  </r>
  <r>
    <n v="116"/>
    <s v="a8a71c22-a05c-4a1e-b857-6c895475f9e1"/>
    <d v="2023-04-28T00:00:00"/>
    <s v="gaoua"/>
    <d v="2023-04-28T14:43:50"/>
    <d v="2023-04-28T14:46:28"/>
    <s v="audit.csv"/>
    <m/>
    <m/>
    <x v="2"/>
    <d v="2023-04-28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sachet"/>
    <n v="1"/>
    <n v="1"/>
    <n v="7500"/>
    <n v="100"/>
    <x v="1"/>
    <m/>
    <m/>
    <n v="14"/>
    <n v="3"/>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263583"/>
    <d v="2023-04-29T17:09:52"/>
    <m/>
    <m/>
    <s v="submitted_via_web"/>
    <s v="bkf_icsm"/>
    <s v="vQLNc9EtR3jP2L4P9dUpL8"/>
  </r>
  <r>
    <n v="117"/>
    <s v="ada62143-5cd1-4011-a9cf-9653dac09ecc"/>
    <d v="2023-04-28T00:00:00"/>
    <s v="gaoua"/>
    <d v="2023-04-28T14:50:17"/>
    <d v="2023-04-28T14:53:31"/>
    <s v="audit.csv"/>
    <m/>
    <m/>
    <x v="2"/>
    <d v="2023-04-28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sachet"/>
    <n v="1"/>
    <n v="1"/>
    <n v="6000"/>
    <n v="100"/>
    <x v="1"/>
    <m/>
    <m/>
    <n v="14"/>
    <n v="1"/>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3"/>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1"/>
    <m/>
    <m/>
    <m/>
    <m/>
    <m/>
    <m/>
    <m/>
    <m/>
    <m/>
    <m/>
    <s v="personne"/>
    <n v="0"/>
    <n v="0"/>
    <n v="0"/>
    <n v="0"/>
    <n v="0"/>
    <n v="0"/>
    <n v="0"/>
    <n v="1"/>
    <n v="0"/>
    <m/>
    <s v="Ras"/>
    <m/>
    <m/>
    <n v="421263589"/>
    <d v="2023-04-29T17:09:53"/>
    <m/>
    <m/>
    <s v="submitted_via_web"/>
    <s v="bkf_icsm"/>
    <s v="vQLNc9EtR3jP2L4P9dUpL8"/>
  </r>
  <r>
    <n v="118"/>
    <s v="4ae724e9-6875-4c58-a230-77a74afc8e7f"/>
    <d v="2023-04-28T00:00:00"/>
    <s v="gaoua"/>
    <d v="2023-04-28T15:16:47"/>
    <d v="2023-04-28T15:19:58"/>
    <s v="audit.csv"/>
    <m/>
    <m/>
    <x v="2"/>
    <d v="2023-04-28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pelle tenaille bache corde"/>
    <n v="1"/>
    <n v="1"/>
    <n v="1"/>
    <n v="1"/>
    <n v="0"/>
    <n v="4"/>
    <m/>
    <x v="0"/>
    <n v="5000"/>
    <x v="1"/>
    <m/>
    <m/>
    <n v="21"/>
    <n v="2"/>
    <n v="0"/>
    <m/>
    <x v="1"/>
    <n v="6000"/>
    <x v="1"/>
    <m/>
    <m/>
    <n v="21"/>
    <n v="2"/>
    <n v="0"/>
    <m/>
    <x v="1"/>
    <n v="1500"/>
    <x v="1"/>
    <m/>
    <m/>
    <n v="21"/>
    <n v="1"/>
    <n v="0"/>
    <m/>
    <x v="1"/>
    <n v="2500"/>
    <x v="1"/>
    <m/>
    <m/>
    <n v="21"/>
    <n v="1"/>
    <n v="0"/>
    <m/>
    <x v="0"/>
    <m/>
    <m/>
    <m/>
    <m/>
    <m/>
    <m/>
    <m/>
    <m/>
    <m/>
    <m/>
    <m/>
    <m/>
    <m/>
    <m/>
    <m/>
    <m/>
    <m/>
    <m/>
    <m/>
    <m/>
    <m/>
    <m/>
    <s v="prix_constants"/>
    <n v="1"/>
    <n v="0"/>
    <n v="0"/>
    <n v="0"/>
    <m/>
    <m/>
    <m/>
    <m/>
    <m/>
    <m/>
    <m/>
    <m/>
    <m/>
    <m/>
    <m/>
    <m/>
    <m/>
    <m/>
    <m/>
    <m/>
    <m/>
    <m/>
    <m/>
    <m/>
    <m/>
    <m/>
    <m/>
    <m/>
    <m/>
    <m/>
    <m/>
    <m/>
    <m/>
    <m/>
    <m/>
    <m/>
    <m/>
    <m/>
    <m/>
    <m/>
    <m/>
    <m/>
    <m/>
    <m/>
    <m/>
    <s v="aucun"/>
    <n v="0"/>
    <n v="0"/>
    <n v="0"/>
    <n v="0"/>
    <n v="0"/>
    <n v="0"/>
    <n v="0"/>
    <n v="0"/>
    <n v="0"/>
    <n v="0"/>
    <n v="0"/>
    <n v="0"/>
    <n v="0"/>
    <n v="0"/>
    <n v="0"/>
    <n v="1"/>
    <n v="1"/>
    <n v="6"/>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263593"/>
    <d v="2023-04-29T17:09:54"/>
    <m/>
    <m/>
    <s v="submitted_via_web"/>
    <s v="bkf_icsm"/>
    <s v="vQLNc9EtR3jP2L4P9dUpL8"/>
  </r>
  <r>
    <n v="119"/>
    <s v="4f7337bb-b6bb-4b2f-8a9d-182bd9d78616"/>
    <d v="2023-04-28T00:00:00"/>
    <s v="gaoua"/>
    <d v="2023-04-28T15:23:22"/>
    <d v="2023-04-28T15:44:24"/>
    <s v="audit.csv"/>
    <m/>
    <m/>
    <x v="2"/>
    <d v="2023-04-28T00:00:00"/>
    <s v="sud_ouest"/>
    <s v="poni"/>
    <x v="4"/>
    <s v="secondaire"/>
    <m/>
    <m/>
    <s v="PLAN International Burkina Faso"/>
    <s v="Marché de Gaoua"/>
    <m/>
    <s v="oui"/>
    <m/>
    <x v="0"/>
    <m/>
    <m/>
    <s v="bidon seau savon400gr"/>
    <n v="1"/>
    <n v="1"/>
    <n v="1"/>
    <n v="0"/>
    <n v="3"/>
    <m/>
    <x v="0"/>
    <n v="1000"/>
    <x v="1"/>
    <m/>
    <m/>
    <n v="21"/>
    <n v="2"/>
    <n v="0"/>
    <m/>
    <x v="3"/>
    <s v="20l"/>
    <n v="1"/>
    <n v="0"/>
    <n v="1000"/>
    <m/>
    <x v="1"/>
    <m/>
    <m/>
    <n v="21"/>
    <n v="3"/>
    <n v="0"/>
    <m/>
    <x v="0"/>
    <s v="boule400g boule250g"/>
    <n v="1"/>
    <n v="1"/>
    <n v="500"/>
    <n v="300"/>
    <x v="1"/>
    <m/>
    <m/>
    <n v="21"/>
    <n v="2"/>
    <n v="0"/>
    <m/>
    <x v="1"/>
    <m/>
    <s v="bidon"/>
    <n v="0"/>
    <n v="1"/>
    <n v="0"/>
    <n v="0"/>
    <m/>
    <s v="rarete_transport"/>
    <n v="0"/>
    <n v="0"/>
    <n v="0"/>
    <n v="0"/>
    <n v="0"/>
    <n v="1"/>
    <n v="0"/>
    <n v="0"/>
    <n v="0"/>
    <n v="0"/>
    <n v="0"/>
    <m/>
    <m/>
    <s v="prix_constants"/>
    <n v="1"/>
    <n v="0"/>
    <n v="0"/>
    <n v="0"/>
    <m/>
    <m/>
    <m/>
    <m/>
    <m/>
    <m/>
    <m/>
    <m/>
    <m/>
    <m/>
    <m/>
    <m/>
    <m/>
    <m/>
    <m/>
    <m/>
    <m/>
    <m/>
    <m/>
    <m/>
    <m/>
    <m/>
    <m/>
    <m/>
    <m/>
    <m/>
    <m/>
    <m/>
    <m/>
    <m/>
    <m/>
    <m/>
    <m/>
    <m/>
    <m/>
    <m/>
    <m/>
    <m/>
    <m/>
    <s v="bache corde"/>
    <n v="1"/>
    <n v="1"/>
    <n v="0"/>
    <n v="0"/>
    <n v="0"/>
    <n v="2"/>
    <m/>
    <x v="0"/>
    <n v="5000"/>
    <x v="1"/>
    <m/>
    <m/>
    <n v="21"/>
    <n v="2"/>
    <n v="0"/>
    <m/>
    <x v="1"/>
    <n v="6000"/>
    <x v="1"/>
    <m/>
    <m/>
    <n v="14"/>
    <n v="2500"/>
    <n v="1"/>
    <m/>
    <x v="0"/>
    <m/>
    <x v="0"/>
    <m/>
    <m/>
    <m/>
    <m/>
    <m/>
    <m/>
    <x v="0"/>
    <m/>
    <x v="0"/>
    <m/>
    <m/>
    <m/>
    <m/>
    <m/>
    <m/>
    <x v="0"/>
    <m/>
    <m/>
    <m/>
    <m/>
    <m/>
    <m/>
    <m/>
    <m/>
    <m/>
    <m/>
    <m/>
    <m/>
    <m/>
    <m/>
    <m/>
    <m/>
    <m/>
    <m/>
    <m/>
    <m/>
    <m/>
    <m/>
    <s v="prix_constants"/>
    <n v="1"/>
    <n v="0"/>
    <n v="0"/>
    <n v="0"/>
    <m/>
    <m/>
    <m/>
    <m/>
    <m/>
    <m/>
    <m/>
    <m/>
    <m/>
    <m/>
    <m/>
    <m/>
    <m/>
    <m/>
    <m/>
    <m/>
    <m/>
    <m/>
    <m/>
    <m/>
    <m/>
    <m/>
    <m/>
    <m/>
    <m/>
    <m/>
    <m/>
    <m/>
    <m/>
    <m/>
    <m/>
    <m/>
    <m/>
    <m/>
    <m/>
    <m/>
    <m/>
    <m/>
    <m/>
    <m/>
    <m/>
    <s v="natte couverture lampe sac_boro gobelet_plastique assiette bassine pagne"/>
    <n v="0"/>
    <n v="0"/>
    <n v="0"/>
    <n v="0"/>
    <n v="0"/>
    <n v="1"/>
    <n v="1"/>
    <n v="0"/>
    <n v="1"/>
    <n v="1"/>
    <n v="1"/>
    <n v="0"/>
    <n v="1"/>
    <n v="1"/>
    <n v="1"/>
    <n v="0"/>
    <n v="8"/>
    <n v="13"/>
    <m/>
    <x v="0"/>
    <m/>
    <x v="0"/>
    <m/>
    <m/>
    <m/>
    <m/>
    <m/>
    <m/>
    <x v="0"/>
    <m/>
    <m/>
    <m/>
    <m/>
    <m/>
    <x v="0"/>
    <m/>
    <m/>
    <m/>
    <m/>
    <m/>
    <m/>
    <x v="0"/>
    <m/>
    <m/>
    <m/>
    <m/>
    <m/>
    <m/>
    <m/>
    <x v="0"/>
    <m/>
    <m/>
    <m/>
    <m/>
    <m/>
    <m/>
    <x v="1"/>
    <m/>
    <x v="2"/>
    <m/>
    <m/>
    <m/>
    <m/>
    <m/>
    <m/>
    <x v="1"/>
    <m/>
    <x v="2"/>
    <m/>
    <m/>
    <m/>
    <m/>
    <m/>
    <m/>
    <x v="0"/>
    <n v="1000"/>
    <x v="2"/>
    <m/>
    <m/>
    <n v="21"/>
    <n v="2"/>
    <n v="0"/>
    <m/>
    <x v="0"/>
    <n v="150"/>
    <x v="2"/>
    <m/>
    <m/>
    <n v="30"/>
    <n v="3"/>
    <n v="0"/>
    <m/>
    <x v="1"/>
    <m/>
    <m/>
    <m/>
    <m/>
    <m/>
    <m/>
    <m/>
    <x v="2"/>
    <m/>
    <m/>
    <m/>
    <m/>
    <m/>
    <m/>
    <x v="0"/>
    <n v="1000"/>
    <x v="1"/>
    <m/>
    <m/>
    <n v="21"/>
    <n v="3"/>
    <n v="0"/>
    <m/>
    <x v="0"/>
    <n v="3000"/>
    <x v="1"/>
    <m/>
    <m/>
    <n v="21"/>
    <n v="2"/>
    <n v="0"/>
    <m/>
    <x v="1"/>
    <n v="2000"/>
    <x v="1"/>
    <m/>
    <m/>
    <n v="21"/>
    <n v="2"/>
    <n v="0"/>
    <m/>
    <m/>
    <m/>
    <x v="0"/>
    <m/>
    <m/>
    <m/>
    <m/>
    <m/>
    <m/>
    <x v="1"/>
    <n v="500"/>
    <x v="2"/>
    <m/>
    <m/>
    <n v="21"/>
    <n v="3"/>
    <n v="0"/>
    <m/>
    <x v="1"/>
    <s v="oui"/>
    <n v="3000"/>
    <m/>
    <m/>
    <x v="1"/>
    <m/>
    <m/>
    <n v="14"/>
    <n v="3"/>
    <n v="0"/>
    <m/>
    <x v="1"/>
    <n v="250"/>
    <x v="1"/>
    <m/>
    <m/>
    <n v="30"/>
    <n v="3"/>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1"/>
    <m/>
    <m/>
    <m/>
    <m/>
    <m/>
    <m/>
    <m/>
    <m/>
    <m/>
    <m/>
    <s v="personne"/>
    <n v="0"/>
    <n v="0"/>
    <n v="0"/>
    <n v="0"/>
    <n v="0"/>
    <n v="0"/>
    <n v="0"/>
    <n v="1"/>
    <n v="0"/>
    <m/>
    <s v="Venir souvent pour des commandes"/>
    <m/>
    <m/>
    <n v="421263601"/>
    <d v="2023-04-29T17:09:55"/>
    <m/>
    <m/>
    <s v="submitted_via_web"/>
    <s v="bkf_icsm"/>
    <s v="vQLNc9EtR3jP2L4P9dUpL8"/>
  </r>
  <r>
    <n v="120"/>
    <s v="877f9266-1820-481f-99ec-494bd14c0d53"/>
    <d v="2023-04-28T00:00:00"/>
    <s v="gaoua"/>
    <d v="2023-04-28T15:50:24"/>
    <d v="2023-04-28T15:55:18"/>
    <s v="audit.csv"/>
    <m/>
    <m/>
    <x v="2"/>
    <d v="2023-04-28T00:00:00"/>
    <s v="sud_ouest"/>
    <s v="poni"/>
    <x v="4"/>
    <s v="secondaire"/>
    <m/>
    <m/>
    <s v="PLAN International Burkina Faso"/>
    <s v="Marché de Gaoua"/>
    <m/>
    <s v="oui"/>
    <m/>
    <x v="0"/>
    <m/>
    <m/>
    <s v="savon400gr"/>
    <n v="0"/>
    <n v="0"/>
    <n v="1"/>
    <n v="0"/>
    <n v="1"/>
    <m/>
    <x v="2"/>
    <m/>
    <x v="2"/>
    <m/>
    <m/>
    <m/>
    <m/>
    <m/>
    <m/>
    <x v="1"/>
    <m/>
    <m/>
    <m/>
    <m/>
    <m/>
    <x v="2"/>
    <m/>
    <m/>
    <m/>
    <m/>
    <m/>
    <m/>
    <x v="0"/>
    <s v="boule400g boule250g"/>
    <n v="1"/>
    <n v="1"/>
    <n v="500"/>
    <n v="300"/>
    <x v="1"/>
    <m/>
    <m/>
    <n v="21"/>
    <n v="3"/>
    <n v="0"/>
    <m/>
    <x v="0"/>
    <m/>
    <m/>
    <m/>
    <m/>
    <m/>
    <m/>
    <m/>
    <m/>
    <m/>
    <m/>
    <m/>
    <m/>
    <m/>
    <m/>
    <m/>
    <m/>
    <m/>
    <m/>
    <m/>
    <m/>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263607"/>
    <d v="2023-04-29T17:09:56"/>
    <m/>
    <m/>
    <s v="submitted_via_web"/>
    <s v="bkf_icsm"/>
    <s v="vQLNc9EtR3jP2L4P9dUpL8"/>
  </r>
  <r>
    <n v="121"/>
    <s v="0eaea18f-6bf3-4030-92b1-1ebdbd62e337"/>
    <d v="2023-04-28T00:00:00"/>
    <s v="gaoua"/>
    <d v="2023-04-28T15:58:03"/>
    <d v="2023-04-28T16:01:37"/>
    <s v="audit.csv"/>
    <m/>
    <m/>
    <x v="2"/>
    <d v="2023-04-28T00:00:00"/>
    <s v="sud_ouest"/>
    <s v="poni"/>
    <x v="4"/>
    <s v="secondaire"/>
    <m/>
    <m/>
    <s v="PLAN International Burkina Faso"/>
    <s v="Marché de Gaoua"/>
    <m/>
    <s v="oui"/>
    <m/>
    <x v="0"/>
    <m/>
    <m/>
    <s v="seau"/>
    <n v="1"/>
    <n v="0"/>
    <n v="0"/>
    <n v="0"/>
    <n v="1"/>
    <m/>
    <x v="0"/>
    <n v="1000"/>
    <x v="1"/>
    <m/>
    <m/>
    <n v="21"/>
    <n v="3"/>
    <n v="0"/>
    <m/>
    <x v="1"/>
    <m/>
    <m/>
    <m/>
    <m/>
    <m/>
    <x v="2"/>
    <m/>
    <m/>
    <m/>
    <m/>
    <m/>
    <m/>
    <x v="1"/>
    <m/>
    <m/>
    <m/>
    <m/>
    <m/>
    <x v="2"/>
    <m/>
    <m/>
    <m/>
    <m/>
    <m/>
    <m/>
    <x v="0"/>
    <m/>
    <m/>
    <m/>
    <m/>
    <m/>
    <m/>
    <m/>
    <m/>
    <m/>
    <m/>
    <m/>
    <m/>
    <m/>
    <m/>
    <m/>
    <m/>
    <m/>
    <m/>
    <m/>
    <m/>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natte"/>
    <n v="0"/>
    <n v="0"/>
    <n v="0"/>
    <n v="0"/>
    <n v="0"/>
    <n v="0"/>
    <n v="0"/>
    <n v="0"/>
    <n v="0"/>
    <n v="1"/>
    <n v="0"/>
    <n v="0"/>
    <n v="0"/>
    <n v="0"/>
    <n v="0"/>
    <n v="0"/>
    <n v="1"/>
    <n v="3"/>
    <m/>
    <x v="0"/>
    <m/>
    <x v="0"/>
    <m/>
    <m/>
    <m/>
    <m/>
    <m/>
    <m/>
    <x v="0"/>
    <m/>
    <m/>
    <m/>
    <m/>
    <m/>
    <x v="0"/>
    <m/>
    <m/>
    <m/>
    <m/>
    <m/>
    <m/>
    <x v="0"/>
    <m/>
    <m/>
    <m/>
    <m/>
    <m/>
    <m/>
    <m/>
    <x v="0"/>
    <m/>
    <m/>
    <m/>
    <m/>
    <m/>
    <m/>
    <x v="1"/>
    <m/>
    <x v="2"/>
    <m/>
    <m/>
    <m/>
    <m/>
    <m/>
    <m/>
    <x v="1"/>
    <m/>
    <x v="2"/>
    <m/>
    <m/>
    <m/>
    <m/>
    <m/>
    <m/>
    <x v="1"/>
    <m/>
    <x v="3"/>
    <m/>
    <m/>
    <m/>
    <m/>
    <m/>
    <m/>
    <x v="1"/>
    <m/>
    <x v="3"/>
    <m/>
    <m/>
    <m/>
    <m/>
    <m/>
    <m/>
    <x v="1"/>
    <m/>
    <m/>
    <m/>
    <m/>
    <m/>
    <m/>
    <m/>
    <x v="2"/>
    <m/>
    <m/>
    <m/>
    <m/>
    <m/>
    <m/>
    <x v="1"/>
    <m/>
    <x v="2"/>
    <m/>
    <m/>
    <m/>
    <m/>
    <m/>
    <m/>
    <x v="0"/>
    <n v="2000"/>
    <x v="1"/>
    <m/>
    <m/>
    <n v="14"/>
    <n v="3"/>
    <n v="0"/>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263611"/>
    <d v="2023-04-29T17:09:57"/>
    <m/>
    <m/>
    <s v="submitted_via_web"/>
    <s v="bkf_icsm"/>
    <s v="vQLNc9EtR3jP2L4P9dUpL8"/>
  </r>
  <r>
    <n v="122"/>
    <s v="f701acf5-7e0e-4d58-a50b-2e2896cd7a74"/>
    <d v="2023-04-28T00:00:00"/>
    <s v="gaoua"/>
    <d v="2023-04-28T16:03:22"/>
    <d v="2023-04-28T16:11:12"/>
    <s v="audit.csv"/>
    <m/>
    <m/>
    <x v="2"/>
    <d v="2023-04-28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bache"/>
    <n v="1"/>
    <n v="0"/>
    <n v="0"/>
    <n v="0"/>
    <n v="0"/>
    <n v="1"/>
    <m/>
    <x v="0"/>
    <n v="6000"/>
    <x v="1"/>
    <m/>
    <m/>
    <n v="21"/>
    <n v="2"/>
    <n v="0"/>
    <m/>
    <x v="0"/>
    <m/>
    <x v="0"/>
    <m/>
    <m/>
    <m/>
    <m/>
    <m/>
    <m/>
    <x v="0"/>
    <m/>
    <x v="0"/>
    <m/>
    <m/>
    <m/>
    <m/>
    <m/>
    <m/>
    <x v="0"/>
    <m/>
    <x v="0"/>
    <m/>
    <m/>
    <m/>
    <m/>
    <m/>
    <m/>
    <x v="0"/>
    <m/>
    <m/>
    <m/>
    <m/>
    <m/>
    <m/>
    <m/>
    <m/>
    <m/>
    <m/>
    <m/>
    <m/>
    <m/>
    <m/>
    <m/>
    <m/>
    <m/>
    <m/>
    <m/>
    <m/>
    <m/>
    <m/>
    <s v="prix_constants"/>
    <n v="1"/>
    <n v="0"/>
    <n v="0"/>
    <n v="0"/>
    <m/>
    <m/>
    <m/>
    <m/>
    <m/>
    <m/>
    <m/>
    <m/>
    <m/>
    <m/>
    <m/>
    <m/>
    <m/>
    <m/>
    <m/>
    <m/>
    <m/>
    <m/>
    <m/>
    <m/>
    <m/>
    <m/>
    <m/>
    <m/>
    <m/>
    <m/>
    <m/>
    <m/>
    <m/>
    <m/>
    <m/>
    <m/>
    <m/>
    <m/>
    <m/>
    <m/>
    <m/>
    <m/>
    <m/>
    <m/>
    <m/>
    <s v="natte gobelet_plastique bassine couverture"/>
    <n v="0"/>
    <n v="0"/>
    <n v="0"/>
    <n v="0"/>
    <n v="0"/>
    <n v="0"/>
    <n v="1"/>
    <n v="0"/>
    <n v="1"/>
    <n v="1"/>
    <n v="1"/>
    <n v="0"/>
    <n v="0"/>
    <n v="0"/>
    <n v="0"/>
    <n v="0"/>
    <n v="4"/>
    <n v="6"/>
    <m/>
    <x v="0"/>
    <m/>
    <x v="0"/>
    <m/>
    <m/>
    <m/>
    <m/>
    <m/>
    <m/>
    <x v="0"/>
    <m/>
    <m/>
    <m/>
    <m/>
    <m/>
    <x v="0"/>
    <m/>
    <m/>
    <m/>
    <m/>
    <m/>
    <m/>
    <x v="0"/>
    <m/>
    <m/>
    <m/>
    <m/>
    <m/>
    <m/>
    <m/>
    <x v="0"/>
    <m/>
    <m/>
    <m/>
    <m/>
    <m/>
    <m/>
    <x v="1"/>
    <m/>
    <x v="2"/>
    <m/>
    <m/>
    <m/>
    <m/>
    <m/>
    <m/>
    <x v="1"/>
    <m/>
    <x v="2"/>
    <m/>
    <m/>
    <m/>
    <m/>
    <m/>
    <m/>
    <x v="1"/>
    <m/>
    <x v="3"/>
    <m/>
    <m/>
    <m/>
    <m/>
    <m/>
    <m/>
    <x v="0"/>
    <n v="150"/>
    <x v="2"/>
    <m/>
    <m/>
    <n v="14"/>
    <n v="3"/>
    <n v="0"/>
    <m/>
    <x v="1"/>
    <m/>
    <m/>
    <m/>
    <m/>
    <m/>
    <m/>
    <m/>
    <x v="2"/>
    <m/>
    <m/>
    <m/>
    <m/>
    <m/>
    <m/>
    <x v="0"/>
    <n v="2000"/>
    <x v="1"/>
    <m/>
    <m/>
    <n v="14"/>
    <n v="2"/>
    <n v="0"/>
    <m/>
    <x v="0"/>
    <n v="3000"/>
    <x v="1"/>
    <m/>
    <m/>
    <n v="14"/>
    <n v="4"/>
    <n v="0"/>
    <m/>
    <x v="1"/>
    <n v="2500"/>
    <x v="1"/>
    <m/>
    <m/>
    <n v="14"/>
    <n v="2"/>
    <n v="0"/>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0"/>
    <m/>
    <m/>
    <m/>
    <m/>
    <m/>
    <m/>
    <m/>
    <m/>
    <m/>
    <m/>
    <s v="personne"/>
    <n v="0"/>
    <n v="0"/>
    <n v="0"/>
    <n v="0"/>
    <n v="0"/>
    <n v="0"/>
    <n v="0"/>
    <n v="1"/>
    <n v="0"/>
    <m/>
    <s v="Ras"/>
    <m/>
    <m/>
    <n v="421263620"/>
    <d v="2023-04-29T17:09:58"/>
    <m/>
    <m/>
    <s v="submitted_via_web"/>
    <s v="bkf_icsm"/>
    <s v="vQLNc9EtR3jP2L4P9dUpL8"/>
  </r>
  <r>
    <n v="123"/>
    <s v="2ac265bc-cb04-422a-9b6c-665fb913e4fd"/>
    <d v="2023-04-28T00:00:00"/>
    <s v="gaoua"/>
    <d v="2023-04-28T16:14:52"/>
    <d v="2023-04-28T16:19:15"/>
    <s v="audit.csv"/>
    <m/>
    <m/>
    <x v="2"/>
    <d v="2023-04-28T00:00:00"/>
    <s v="sud_ouest"/>
    <s v="poni"/>
    <x v="4"/>
    <s v="secondaire"/>
    <m/>
    <m/>
    <s v="PLAN International Burkina Faso"/>
    <s v="Marché de Gaoua"/>
    <m/>
    <s v="oui"/>
    <m/>
    <x v="0"/>
    <m/>
    <m/>
    <s v="savon400gr"/>
    <n v="0"/>
    <n v="0"/>
    <n v="1"/>
    <n v="0"/>
    <n v="1"/>
    <m/>
    <x v="2"/>
    <m/>
    <x v="2"/>
    <m/>
    <m/>
    <m/>
    <m/>
    <m/>
    <m/>
    <x v="1"/>
    <m/>
    <m/>
    <m/>
    <m/>
    <m/>
    <x v="2"/>
    <m/>
    <m/>
    <m/>
    <m/>
    <m/>
    <m/>
    <x v="0"/>
    <s v="boule400g boule250g"/>
    <n v="1"/>
    <n v="1"/>
    <n v="500"/>
    <n v="300"/>
    <x v="1"/>
    <m/>
    <m/>
    <n v="14"/>
    <n v="2"/>
    <n v="0"/>
    <m/>
    <x v="0"/>
    <m/>
    <m/>
    <m/>
    <m/>
    <m/>
    <m/>
    <m/>
    <m/>
    <m/>
    <m/>
    <m/>
    <m/>
    <m/>
    <m/>
    <m/>
    <m/>
    <m/>
    <m/>
    <m/>
    <m/>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400"/>
    <x v="2"/>
    <m/>
    <m/>
    <n v="14"/>
    <n v="3"/>
    <n v="0"/>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263625"/>
    <d v="2023-04-29T17:09:59"/>
    <m/>
    <m/>
    <s v="submitted_via_web"/>
    <s v="bkf_icsm"/>
    <s v="vQLNc9EtR3jP2L4P9dUpL8"/>
  </r>
  <r>
    <n v="124"/>
    <s v="0eca672f-c140-4cb5-af9f-8c2026a27a8b"/>
    <d v="2023-04-28T00:00:00"/>
    <s v="gaoua"/>
    <d v="2023-04-28T16:21:49"/>
    <d v="2023-04-28T16:30:49"/>
    <s v="audit.csv"/>
    <m/>
    <m/>
    <x v="2"/>
    <d v="2023-04-28T00:00:00"/>
    <s v="sud_ouest"/>
    <s v="poni"/>
    <x v="4"/>
    <s v="secondaire"/>
    <m/>
    <m/>
    <s v="PLAN International Burkina Faso"/>
    <s v="Marché de Gaoua"/>
    <m/>
    <s v="oui"/>
    <m/>
    <x v="0"/>
    <m/>
    <m/>
    <s v="savon400gr"/>
    <n v="0"/>
    <n v="0"/>
    <n v="1"/>
    <n v="0"/>
    <n v="1"/>
    <m/>
    <x v="2"/>
    <m/>
    <x v="2"/>
    <m/>
    <m/>
    <m/>
    <m/>
    <m/>
    <m/>
    <x v="1"/>
    <m/>
    <m/>
    <m/>
    <m/>
    <m/>
    <x v="2"/>
    <m/>
    <m/>
    <m/>
    <m/>
    <m/>
    <m/>
    <x v="0"/>
    <s v="boule400g boule250g"/>
    <n v="1"/>
    <n v="1"/>
    <n v="500"/>
    <n v="300"/>
    <x v="1"/>
    <m/>
    <m/>
    <n v="14"/>
    <n v="2"/>
    <n v="0"/>
    <m/>
    <x v="1"/>
    <m/>
    <s v="savon400gr"/>
    <n v="0"/>
    <n v="0"/>
    <n v="1"/>
    <n v="0"/>
    <m/>
    <s v="autre"/>
    <n v="0"/>
    <n v="0"/>
    <n v="0"/>
    <n v="0"/>
    <n v="0"/>
    <n v="0"/>
    <n v="0"/>
    <n v="0"/>
    <n v="0"/>
    <n v="1"/>
    <n v="0"/>
    <s v="Produits sont introuvables"/>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1"/>
    <n v="1000"/>
    <x v="2"/>
    <m/>
    <m/>
    <n v="14"/>
    <n v="1"/>
    <n v="0"/>
    <m/>
    <x v="0"/>
    <m/>
    <m/>
    <m/>
    <m/>
    <x v="0"/>
    <m/>
    <m/>
    <m/>
    <m/>
    <m/>
    <m/>
    <x v="0"/>
    <m/>
    <x v="0"/>
    <m/>
    <m/>
    <m/>
    <m/>
    <m/>
    <m/>
    <x v="2"/>
    <m/>
    <s v="lampe"/>
    <n v="0"/>
    <n v="0"/>
    <n v="0"/>
    <n v="0"/>
    <n v="0"/>
    <n v="0"/>
    <n v="0"/>
    <n v="0"/>
    <n v="0"/>
    <n v="0"/>
    <n v="0"/>
    <n v="0"/>
    <n v="1"/>
    <n v="0"/>
    <n v="0"/>
    <n v="0"/>
    <m/>
    <s v="autre"/>
    <n v="0"/>
    <n v="0"/>
    <n v="0"/>
    <n v="0"/>
    <n v="0"/>
    <n v="0"/>
    <n v="0"/>
    <n v="0"/>
    <n v="0"/>
    <n v="1"/>
    <n v="0"/>
    <s v="Produits sont introuvables"/>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263629"/>
    <d v="2023-04-29T17:10:01"/>
    <m/>
    <m/>
    <s v="submitted_via_web"/>
    <s v="bkf_icsm"/>
    <s v="vQLNc9EtR3jP2L4P9dUpL8"/>
  </r>
  <r>
    <n v="125"/>
    <s v="11cd4b05-485e-44d1-81a9-e7c62160c386"/>
    <d v="2023-04-28T00:00:00"/>
    <s v="gaoua"/>
    <d v="2023-04-28T20:19:14"/>
    <d v="2023-04-29T15:56:19"/>
    <s v="audit.csv"/>
    <m/>
    <m/>
    <x v="2"/>
    <d v="2023-04-28T00:00:00"/>
    <s v="sud_ouest"/>
    <s v="poni"/>
    <x v="4"/>
    <s v="central"/>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5 marmite7"/>
    <n v="0"/>
    <n v="0"/>
    <n v="0"/>
    <n v="1"/>
    <n v="1"/>
    <n v="0"/>
    <n v="0"/>
    <n v="0"/>
    <n v="0"/>
    <n v="0"/>
    <n v="0"/>
    <n v="0"/>
    <n v="0"/>
    <n v="0"/>
    <n v="0"/>
    <n v="0"/>
    <n v="2"/>
    <n v="4"/>
    <m/>
    <x v="0"/>
    <m/>
    <x v="0"/>
    <m/>
    <m/>
    <m/>
    <m/>
    <m/>
    <m/>
    <x v="0"/>
    <m/>
    <m/>
    <m/>
    <m/>
    <m/>
    <x v="0"/>
    <m/>
    <m/>
    <m/>
    <m/>
    <m/>
    <m/>
    <x v="0"/>
    <m/>
    <m/>
    <m/>
    <m/>
    <m/>
    <m/>
    <m/>
    <x v="0"/>
    <m/>
    <m/>
    <m/>
    <m/>
    <m/>
    <m/>
    <x v="2"/>
    <n v="8500"/>
    <x v="1"/>
    <m/>
    <m/>
    <n v="7"/>
    <n v="7"/>
    <n v="1"/>
    <m/>
    <x v="0"/>
    <n v="7000"/>
    <x v="1"/>
    <m/>
    <m/>
    <n v="14"/>
    <n v="2"/>
    <n v="0"/>
    <m/>
    <x v="1"/>
    <m/>
    <x v="3"/>
    <m/>
    <m/>
    <m/>
    <m/>
    <m/>
    <m/>
    <x v="1"/>
    <m/>
    <x v="3"/>
    <m/>
    <m/>
    <m/>
    <m/>
    <m/>
    <m/>
    <x v="1"/>
    <m/>
    <m/>
    <m/>
    <m/>
    <m/>
    <m/>
    <m/>
    <x v="2"/>
    <m/>
    <m/>
    <m/>
    <m/>
    <m/>
    <m/>
    <x v="1"/>
    <m/>
    <x v="2"/>
    <m/>
    <m/>
    <m/>
    <m/>
    <m/>
    <m/>
    <x v="1"/>
    <m/>
    <x v="2"/>
    <m/>
    <m/>
    <m/>
    <m/>
    <m/>
    <m/>
    <x v="0"/>
    <m/>
    <x v="0"/>
    <m/>
    <m/>
    <m/>
    <m/>
    <m/>
    <m/>
    <m/>
    <m/>
    <x v="0"/>
    <m/>
    <m/>
    <m/>
    <m/>
    <m/>
    <m/>
    <x v="0"/>
    <m/>
    <x v="0"/>
    <m/>
    <m/>
    <m/>
    <m/>
    <m/>
    <m/>
    <x v="0"/>
    <m/>
    <m/>
    <m/>
    <m/>
    <x v="0"/>
    <m/>
    <m/>
    <m/>
    <m/>
    <m/>
    <m/>
    <x v="0"/>
    <m/>
    <x v="0"/>
    <m/>
    <m/>
    <m/>
    <m/>
    <m/>
    <m/>
    <x v="2"/>
    <m/>
    <s v="marmite7"/>
    <n v="0"/>
    <n v="0"/>
    <n v="0"/>
    <n v="1"/>
    <n v="0"/>
    <n v="0"/>
    <n v="0"/>
    <n v="0"/>
    <n v="0"/>
    <n v="0"/>
    <n v="0"/>
    <n v="0"/>
    <n v="0"/>
    <n v="0"/>
    <n v="0"/>
    <n v="0"/>
    <m/>
    <s v="autre"/>
    <n v="0"/>
    <n v="0"/>
    <n v="0"/>
    <n v="0"/>
    <n v="0"/>
    <n v="0"/>
    <n v="0"/>
    <n v="0"/>
    <n v="0"/>
    <n v="1"/>
    <n v="0"/>
    <s v="Production faible"/>
    <m/>
    <s v="prix_hausse"/>
    <n v="0"/>
    <n v="1"/>
    <n v="0"/>
    <n v="0"/>
    <s v="marmite7"/>
    <n v="0"/>
    <n v="0"/>
    <n v="0"/>
    <n v="1"/>
    <n v="0"/>
    <n v="0"/>
    <n v="0"/>
    <n v="0"/>
    <n v="0"/>
    <n v="0"/>
    <n v="0"/>
    <n v="0"/>
    <n v="0"/>
    <n v="0"/>
    <n v="0"/>
    <n v="0"/>
    <s v="hausse_demande_distribution"/>
    <n v="0"/>
    <n v="1"/>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263634"/>
    <d v="2023-04-29T17:10:02"/>
    <m/>
    <m/>
    <s v="submitted_via_web"/>
    <s v="bkf_icsm"/>
    <s v="vQLNc9EtR3jP2L4P9dUpL8"/>
  </r>
  <r>
    <n v="126"/>
    <s v="c1a3272e-7bfa-406e-a25d-815694740392"/>
    <d v="2023-04-30T00:00:00"/>
    <s v="gaoua"/>
    <d v="2023-04-30T11:59:10"/>
    <d v="2023-04-30T14:03:04"/>
    <s v="audit.csv"/>
    <m/>
    <m/>
    <x v="2"/>
    <d v="2023-04-30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15340"/>
    <n v="22500"/>
    <x v="1"/>
    <m/>
    <m/>
    <n v="21"/>
    <n v="2"/>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02"/>
    <d v="2023-04-30T14:30:38"/>
    <m/>
    <m/>
    <s v="submitted_via_web"/>
    <s v="bkf_icsm"/>
    <s v="vQLNc9EtR3jP2L4P9dUpL8"/>
  </r>
  <r>
    <n v="127"/>
    <s v="23699591-ed6e-4280-afad-1d439c653a85"/>
    <d v="2023-04-30T00:00:00"/>
    <s v="gaoua"/>
    <d v="2023-04-30T12:02:58"/>
    <d v="2023-04-30T12:32:43"/>
    <s v="audit.csv"/>
    <m/>
    <m/>
    <x v="2"/>
    <d v="2023-04-30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17500"/>
    <n v="25000"/>
    <x v="3"/>
    <m/>
    <m/>
    <n v="14"/>
    <n v="2"/>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hausse"/>
    <n v="0"/>
    <n v="1"/>
    <n v="0"/>
    <n v="0"/>
    <s v="combustible_gaz"/>
    <n v="0"/>
    <n v="0"/>
    <n v="1"/>
    <n v="0"/>
    <n v="0"/>
    <n v="0"/>
    <n v="0"/>
    <n v="0"/>
    <n v="0"/>
    <n v="0"/>
    <n v="0"/>
    <n v="0"/>
    <n v="0"/>
    <n v="0"/>
    <n v="0"/>
    <n v="0"/>
    <s v="baisse_offre_rupturestocks"/>
    <n v="0"/>
    <n v="0"/>
    <n v="0"/>
    <n v="0"/>
    <n v="0"/>
    <n v="0"/>
    <n v="1"/>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04"/>
    <d v="2023-04-30T14:30:39"/>
    <m/>
    <m/>
    <s v="submitted_via_web"/>
    <s v="bkf_icsm"/>
    <s v="vQLNc9EtR3jP2L4P9dUpL8"/>
  </r>
  <r>
    <n v="128"/>
    <s v="dbafed7d-6c2b-413a-abcd-9ba99aef81fe"/>
    <d v="2023-04-30T00:00:00"/>
    <s v="gaoua"/>
    <d v="2023-04-30T12:35:12"/>
    <d v="2023-04-30T12:41:33"/>
    <s v="audit.csv"/>
    <m/>
    <m/>
    <x v="2"/>
    <d v="2023-04-30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ssiette gobelet_plastique gobelet_acier"/>
    <n v="0"/>
    <n v="0"/>
    <n v="0"/>
    <n v="0"/>
    <n v="0"/>
    <n v="1"/>
    <n v="1"/>
    <n v="1"/>
    <n v="0"/>
    <n v="0"/>
    <n v="0"/>
    <n v="0"/>
    <n v="0"/>
    <n v="0"/>
    <n v="0"/>
    <n v="0"/>
    <n v="3"/>
    <n v="5"/>
    <m/>
    <x v="0"/>
    <m/>
    <x v="0"/>
    <m/>
    <m/>
    <m/>
    <m/>
    <m/>
    <m/>
    <x v="0"/>
    <m/>
    <m/>
    <m/>
    <m/>
    <m/>
    <x v="0"/>
    <m/>
    <m/>
    <m/>
    <m/>
    <m/>
    <m/>
    <x v="0"/>
    <m/>
    <m/>
    <m/>
    <m/>
    <m/>
    <m/>
    <m/>
    <x v="0"/>
    <m/>
    <m/>
    <m/>
    <m/>
    <m/>
    <m/>
    <x v="1"/>
    <m/>
    <x v="2"/>
    <m/>
    <m/>
    <m/>
    <m/>
    <m/>
    <m/>
    <x v="1"/>
    <m/>
    <x v="2"/>
    <m/>
    <m/>
    <m/>
    <m/>
    <m/>
    <m/>
    <x v="0"/>
    <n v="1500"/>
    <x v="1"/>
    <m/>
    <m/>
    <n v="14"/>
    <n v="2"/>
    <n v="0"/>
    <m/>
    <x v="0"/>
    <n v="125"/>
    <x v="1"/>
    <m/>
    <m/>
    <n v="21"/>
    <n v="2"/>
    <n v="0"/>
    <m/>
    <x v="0"/>
    <s v="0_5l 1l"/>
    <n v="0"/>
    <n v="1"/>
    <n v="1"/>
    <m/>
    <n v="1000"/>
    <n v="14"/>
    <x v="0"/>
    <m/>
    <m/>
    <n v="14"/>
    <n v="2"/>
    <n v="0"/>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09"/>
    <d v="2023-04-30T14:30:40"/>
    <m/>
    <m/>
    <s v="submitted_via_web"/>
    <s v="bkf_icsm"/>
    <s v="vQLNc9EtR3jP2L4P9dUpL8"/>
  </r>
  <r>
    <n v="129"/>
    <s v="971cace9-483c-44ac-899c-4e64720b6adc"/>
    <d v="2023-04-30T00:00:00"/>
    <s v="gaoua"/>
    <d v="2023-04-30T12:41:39"/>
    <d v="2023-04-30T12:45:17"/>
    <s v="audit.csv"/>
    <m/>
    <m/>
    <x v="2"/>
    <d v="2023-04-30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gobelet_acier gobelet_plastique assiette"/>
    <n v="0"/>
    <n v="0"/>
    <n v="0"/>
    <n v="0"/>
    <n v="0"/>
    <n v="1"/>
    <n v="1"/>
    <n v="1"/>
    <n v="0"/>
    <n v="0"/>
    <n v="0"/>
    <n v="0"/>
    <n v="0"/>
    <n v="0"/>
    <n v="0"/>
    <n v="0"/>
    <n v="3"/>
    <n v="5"/>
    <m/>
    <x v="0"/>
    <m/>
    <x v="0"/>
    <m/>
    <m/>
    <m/>
    <m/>
    <m/>
    <m/>
    <x v="0"/>
    <m/>
    <m/>
    <m/>
    <m/>
    <m/>
    <x v="0"/>
    <m/>
    <m/>
    <m/>
    <m/>
    <m/>
    <m/>
    <x v="0"/>
    <m/>
    <m/>
    <m/>
    <m/>
    <m/>
    <m/>
    <m/>
    <x v="0"/>
    <m/>
    <m/>
    <m/>
    <m/>
    <m/>
    <m/>
    <x v="1"/>
    <m/>
    <x v="2"/>
    <m/>
    <m/>
    <m/>
    <m/>
    <m/>
    <m/>
    <x v="1"/>
    <m/>
    <x v="2"/>
    <m/>
    <m/>
    <m/>
    <m/>
    <m/>
    <m/>
    <x v="0"/>
    <n v="700"/>
    <x v="1"/>
    <m/>
    <m/>
    <n v="21"/>
    <n v="2"/>
    <n v="0"/>
    <m/>
    <x v="0"/>
    <n v="150"/>
    <x v="1"/>
    <m/>
    <m/>
    <n v="21"/>
    <n v="2"/>
    <n v="0"/>
    <m/>
    <x v="0"/>
    <s v="0_5l 1l"/>
    <n v="0"/>
    <n v="1"/>
    <n v="1"/>
    <m/>
    <n v="1500"/>
    <n v="2000"/>
    <x v="1"/>
    <m/>
    <m/>
    <n v="21"/>
    <n v="2"/>
    <n v="0"/>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15"/>
    <d v="2023-04-30T14:30:41"/>
    <m/>
    <m/>
    <s v="submitted_via_web"/>
    <s v="bkf_icsm"/>
    <s v="vQLNc9EtR3jP2L4P9dUpL8"/>
  </r>
  <r>
    <n v="130"/>
    <s v="74fc9f16-ec3c-4024-bbc5-1b0c12ccf06e"/>
    <d v="2023-04-30T00:00:00"/>
    <s v="gaoua"/>
    <d v="2023-04-30T12:45:23"/>
    <d v="2023-04-30T12:49:18"/>
    <s v="audit.csv"/>
    <m/>
    <m/>
    <x v="2"/>
    <d v="2023-04-30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ssiette gobelet_plastique gobelet_acier"/>
    <n v="0"/>
    <n v="0"/>
    <n v="0"/>
    <n v="0"/>
    <n v="0"/>
    <n v="1"/>
    <n v="1"/>
    <n v="1"/>
    <n v="0"/>
    <n v="0"/>
    <n v="0"/>
    <n v="0"/>
    <n v="0"/>
    <n v="0"/>
    <n v="0"/>
    <n v="0"/>
    <n v="3"/>
    <n v="5"/>
    <m/>
    <x v="0"/>
    <m/>
    <x v="0"/>
    <m/>
    <m/>
    <m/>
    <m/>
    <m/>
    <m/>
    <x v="0"/>
    <m/>
    <m/>
    <m/>
    <m/>
    <m/>
    <x v="0"/>
    <m/>
    <m/>
    <m/>
    <m/>
    <m/>
    <m/>
    <x v="0"/>
    <m/>
    <m/>
    <m/>
    <m/>
    <m/>
    <m/>
    <m/>
    <x v="0"/>
    <m/>
    <m/>
    <m/>
    <m/>
    <m/>
    <m/>
    <x v="1"/>
    <m/>
    <x v="2"/>
    <m/>
    <m/>
    <m/>
    <m/>
    <m/>
    <m/>
    <x v="1"/>
    <m/>
    <x v="2"/>
    <m/>
    <m/>
    <m/>
    <m/>
    <m/>
    <m/>
    <x v="0"/>
    <n v="1000"/>
    <x v="1"/>
    <m/>
    <m/>
    <n v="21"/>
    <n v="2"/>
    <n v="0"/>
    <m/>
    <x v="0"/>
    <n v="200"/>
    <x v="1"/>
    <m/>
    <m/>
    <n v="14"/>
    <n v="2"/>
    <n v="0"/>
    <m/>
    <x v="0"/>
    <s v="0_5l 1l"/>
    <n v="0"/>
    <n v="1"/>
    <n v="1"/>
    <m/>
    <n v="1000"/>
    <n v="1500"/>
    <x v="0"/>
    <m/>
    <m/>
    <n v="14"/>
    <n v="3"/>
    <n v="0"/>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22"/>
    <d v="2023-04-30T14:30:42"/>
    <m/>
    <m/>
    <s v="submitted_via_web"/>
    <s v="bkf_icsm"/>
    <s v="vQLNc9EtR3jP2L4P9dUpL8"/>
  </r>
  <r>
    <n v="131"/>
    <s v="9fb9c0a2-abe7-438f-bf9d-2ffbcbf7930f"/>
    <d v="2023-04-30T00:00:00"/>
    <s v="gaoua"/>
    <d v="2023-04-30T12:56:34"/>
    <d v="2023-04-30T13:13:32"/>
    <s v="audit.csv"/>
    <m/>
    <m/>
    <x v="2"/>
    <d v="2023-04-30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n v="0"/>
    <n v="0"/>
    <n v="0"/>
    <n v="1"/>
    <n v="1"/>
    <n v="0"/>
    <n v="0"/>
    <n v="0"/>
    <n v="0"/>
    <n v="0"/>
    <n v="0"/>
    <n v="0"/>
    <n v="0"/>
    <n v="0"/>
    <n v="0"/>
    <n v="0"/>
    <n v="2"/>
    <n v="4"/>
    <m/>
    <x v="0"/>
    <m/>
    <x v="0"/>
    <m/>
    <m/>
    <m/>
    <m/>
    <m/>
    <m/>
    <x v="0"/>
    <m/>
    <m/>
    <m/>
    <m/>
    <m/>
    <x v="0"/>
    <m/>
    <m/>
    <m/>
    <m/>
    <m/>
    <m/>
    <x v="0"/>
    <m/>
    <m/>
    <m/>
    <m/>
    <m/>
    <m/>
    <m/>
    <x v="0"/>
    <m/>
    <m/>
    <m/>
    <m/>
    <m/>
    <m/>
    <x v="2"/>
    <n v="7500"/>
    <x v="0"/>
    <m/>
    <m/>
    <n v="7"/>
    <n v="2"/>
    <n v="0"/>
    <m/>
    <x v="2"/>
    <n v="6500"/>
    <x v="1"/>
    <m/>
    <m/>
    <n v="7"/>
    <n v="2"/>
    <n v="0"/>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28"/>
    <d v="2023-04-30T14:30:43"/>
    <m/>
    <m/>
    <s v="submitted_via_web"/>
    <s v="bkf_icsm"/>
    <s v="vQLNc9EtR3jP2L4P9dUpL8"/>
  </r>
  <r>
    <n v="132"/>
    <s v="0d0f76a7-8f1d-42a7-a41b-c0467529f6c7"/>
    <d v="2023-04-30T00:00:00"/>
    <s v="gaoua"/>
    <d v="2023-04-30T13:17:29"/>
    <d v="2023-04-30T13:22:19"/>
    <s v="audit.csv"/>
    <m/>
    <m/>
    <x v="2"/>
    <d v="2023-04-30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n v="0"/>
    <n v="0"/>
    <n v="0"/>
    <n v="1"/>
    <n v="1"/>
    <n v="0"/>
    <n v="0"/>
    <n v="0"/>
    <n v="0"/>
    <n v="0"/>
    <n v="0"/>
    <n v="0"/>
    <n v="0"/>
    <n v="0"/>
    <n v="0"/>
    <n v="0"/>
    <n v="2"/>
    <n v="4"/>
    <m/>
    <x v="0"/>
    <m/>
    <x v="0"/>
    <m/>
    <m/>
    <m/>
    <m/>
    <m/>
    <m/>
    <x v="0"/>
    <m/>
    <m/>
    <m/>
    <m/>
    <m/>
    <x v="0"/>
    <m/>
    <m/>
    <m/>
    <m/>
    <m/>
    <m/>
    <x v="0"/>
    <m/>
    <m/>
    <m/>
    <m/>
    <m/>
    <m/>
    <m/>
    <x v="0"/>
    <m/>
    <m/>
    <m/>
    <m/>
    <m/>
    <m/>
    <x v="0"/>
    <n v="8000"/>
    <x v="1"/>
    <m/>
    <m/>
    <n v="2"/>
    <n v="2"/>
    <n v="1"/>
    <m/>
    <x v="2"/>
    <n v="7000"/>
    <x v="1"/>
    <m/>
    <m/>
    <n v="7"/>
    <n v="2"/>
    <n v="0"/>
    <m/>
    <x v="1"/>
    <m/>
    <x v="3"/>
    <m/>
    <m/>
    <m/>
    <m/>
    <m/>
    <m/>
    <x v="1"/>
    <m/>
    <x v="3"/>
    <m/>
    <m/>
    <m/>
    <m/>
    <m/>
    <m/>
    <x v="1"/>
    <m/>
    <m/>
    <m/>
    <m/>
    <m/>
    <m/>
    <m/>
    <x v="2"/>
    <m/>
    <m/>
    <m/>
    <m/>
    <m/>
    <m/>
    <x v="1"/>
    <m/>
    <x v="2"/>
    <m/>
    <m/>
    <m/>
    <m/>
    <m/>
    <m/>
    <x v="1"/>
    <m/>
    <x v="2"/>
    <m/>
    <m/>
    <m/>
    <m/>
    <m/>
    <m/>
    <x v="0"/>
    <m/>
    <x v="0"/>
    <m/>
    <m/>
    <m/>
    <m/>
    <m/>
    <m/>
    <m/>
    <m/>
    <x v="0"/>
    <m/>
    <m/>
    <m/>
    <m/>
    <m/>
    <m/>
    <x v="0"/>
    <m/>
    <x v="0"/>
    <m/>
    <m/>
    <m/>
    <m/>
    <m/>
    <m/>
    <x v="0"/>
    <m/>
    <m/>
    <m/>
    <m/>
    <x v="0"/>
    <m/>
    <m/>
    <m/>
    <m/>
    <m/>
    <m/>
    <x v="0"/>
    <m/>
    <x v="0"/>
    <m/>
    <m/>
    <m/>
    <m/>
    <m/>
    <m/>
    <x v="2"/>
    <m/>
    <s v="marmite5"/>
    <n v="0"/>
    <n v="0"/>
    <n v="0"/>
    <n v="0"/>
    <n v="1"/>
    <n v="0"/>
    <n v="0"/>
    <n v="0"/>
    <n v="0"/>
    <n v="0"/>
    <n v="0"/>
    <n v="0"/>
    <n v="0"/>
    <n v="0"/>
    <n v="0"/>
    <n v="0"/>
    <m/>
    <s v="autre"/>
    <n v="0"/>
    <n v="0"/>
    <n v="0"/>
    <n v="0"/>
    <n v="0"/>
    <n v="0"/>
    <n v="0"/>
    <n v="0"/>
    <n v="0"/>
    <n v="1"/>
    <n v="0"/>
    <s v="Matière première souvent indisponible"/>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35"/>
    <d v="2023-04-30T14:30:44"/>
    <m/>
    <m/>
    <s v="submitted_via_web"/>
    <s v="bkf_icsm"/>
    <s v="vQLNc9EtR3jP2L4P9dUpL8"/>
  </r>
  <r>
    <n v="133"/>
    <s v="5111e900-469a-4523-8d73-9997c98cb004"/>
    <d v="2023-04-30T00:00:00"/>
    <s v="gaoua"/>
    <d v="2023-04-30T13:25:27"/>
    <d v="2023-04-30T13:29:25"/>
    <s v="audit.csv"/>
    <m/>
    <m/>
    <x v="2"/>
    <d v="2023-04-30T00:00:00"/>
    <s v="sud_ouest"/>
    <s v="poni"/>
    <x v="4"/>
    <s v="secondaire"/>
    <m/>
    <m/>
    <s v="PLAN International Burkina Faso"/>
    <s v="Marché de Gaoua"/>
    <m/>
    <s v="oui"/>
    <m/>
    <x v="0"/>
    <m/>
    <m/>
    <s v="bidon seau"/>
    <n v="1"/>
    <n v="1"/>
    <n v="0"/>
    <n v="0"/>
    <n v="2"/>
    <m/>
    <x v="1"/>
    <n v="1500"/>
    <x v="1"/>
    <m/>
    <m/>
    <n v="21"/>
    <n v="2"/>
    <n v="0"/>
    <m/>
    <x v="0"/>
    <s v="20l"/>
    <n v="1"/>
    <n v="0"/>
    <n v="1000"/>
    <m/>
    <x v="1"/>
    <m/>
    <m/>
    <n v="14"/>
    <n v="2"/>
    <n v="0"/>
    <m/>
    <x v="1"/>
    <m/>
    <m/>
    <m/>
    <m/>
    <m/>
    <x v="2"/>
    <m/>
    <m/>
    <m/>
    <m/>
    <m/>
    <m/>
    <x v="0"/>
    <m/>
    <m/>
    <m/>
    <m/>
    <m/>
    <m/>
    <m/>
    <m/>
    <m/>
    <m/>
    <m/>
    <m/>
    <m/>
    <m/>
    <m/>
    <m/>
    <m/>
    <m/>
    <m/>
    <m/>
    <m/>
    <s v="prix_constants"/>
    <n v="1"/>
    <n v="0"/>
    <n v="0"/>
    <n v="0"/>
    <m/>
    <m/>
    <m/>
    <m/>
    <m/>
    <m/>
    <m/>
    <m/>
    <m/>
    <m/>
    <m/>
    <m/>
    <m/>
    <m/>
    <m/>
    <m/>
    <m/>
    <m/>
    <m/>
    <m/>
    <m/>
    <m/>
    <m/>
    <m/>
    <m/>
    <m/>
    <m/>
    <m/>
    <m/>
    <m/>
    <m/>
    <m/>
    <m/>
    <m/>
    <m/>
    <m/>
    <m/>
    <m/>
    <m/>
    <s v="corde bache"/>
    <n v="1"/>
    <n v="1"/>
    <n v="0"/>
    <n v="0"/>
    <n v="0"/>
    <n v="2"/>
    <m/>
    <x v="0"/>
    <n v="5500"/>
    <x v="1"/>
    <m/>
    <m/>
    <n v="14"/>
    <n v="2"/>
    <n v="0"/>
    <m/>
    <x v="1"/>
    <n v="3500"/>
    <x v="1"/>
    <m/>
    <m/>
    <n v="2"/>
    <n v="1"/>
    <n v="0"/>
    <m/>
    <x v="0"/>
    <m/>
    <x v="0"/>
    <m/>
    <m/>
    <m/>
    <m/>
    <m/>
    <m/>
    <x v="0"/>
    <m/>
    <x v="0"/>
    <m/>
    <m/>
    <m/>
    <m/>
    <m/>
    <m/>
    <x v="0"/>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42"/>
    <d v="2023-04-30T14:30:45"/>
    <m/>
    <m/>
    <s v="submitted_via_web"/>
    <s v="bkf_icsm"/>
    <s v="vQLNc9EtR3jP2L4P9dUpL8"/>
  </r>
  <r>
    <n v="134"/>
    <s v="104906a3-37d1-4981-838f-30da467f5446"/>
    <d v="2023-04-30T00:00:00"/>
    <s v="gaoua"/>
    <d v="2023-04-30T13:38:11"/>
    <d v="2023-04-30T14:06:13"/>
    <s v="audit.csv"/>
    <m/>
    <m/>
    <x v="2"/>
    <d v="2023-04-30T00:00:00"/>
    <s v="sud_ouest"/>
    <s v="poni"/>
    <x v="4"/>
    <s v="secondaire"/>
    <m/>
    <m/>
    <s v="PLAN International Burkina Faso"/>
    <s v="Marché de Gaoua"/>
    <m/>
    <s v="oui"/>
    <m/>
    <x v="0"/>
    <m/>
    <m/>
    <s v="seau bidon"/>
    <n v="1"/>
    <n v="1"/>
    <n v="0"/>
    <n v="0"/>
    <n v="2"/>
    <m/>
    <x v="1"/>
    <n v="1200"/>
    <x v="1"/>
    <m/>
    <m/>
    <n v="14"/>
    <n v="7"/>
    <n v="0"/>
    <m/>
    <x v="3"/>
    <s v="20l"/>
    <n v="1"/>
    <n v="0"/>
    <n v="1250"/>
    <m/>
    <x v="1"/>
    <m/>
    <m/>
    <n v="7"/>
    <n v="1"/>
    <n v="0"/>
    <m/>
    <x v="1"/>
    <m/>
    <m/>
    <m/>
    <m/>
    <m/>
    <x v="2"/>
    <m/>
    <m/>
    <m/>
    <m/>
    <m/>
    <m/>
    <x v="0"/>
    <m/>
    <m/>
    <m/>
    <m/>
    <m/>
    <m/>
    <m/>
    <m/>
    <m/>
    <m/>
    <m/>
    <m/>
    <m/>
    <m/>
    <m/>
    <m/>
    <m/>
    <m/>
    <m/>
    <m/>
    <m/>
    <s v="prix_constants"/>
    <n v="1"/>
    <n v="0"/>
    <n v="0"/>
    <n v="0"/>
    <m/>
    <m/>
    <m/>
    <m/>
    <m/>
    <m/>
    <m/>
    <m/>
    <m/>
    <m/>
    <m/>
    <m/>
    <m/>
    <m/>
    <m/>
    <m/>
    <m/>
    <m/>
    <m/>
    <m/>
    <m/>
    <m/>
    <m/>
    <m/>
    <m/>
    <m/>
    <m/>
    <m/>
    <m/>
    <m/>
    <m/>
    <m/>
    <m/>
    <m/>
    <m/>
    <m/>
    <m/>
    <m/>
    <m/>
    <s v="corde bache"/>
    <n v="1"/>
    <n v="1"/>
    <n v="0"/>
    <n v="0"/>
    <n v="0"/>
    <n v="2"/>
    <m/>
    <x v="2"/>
    <n v="5500"/>
    <x v="1"/>
    <m/>
    <m/>
    <n v="7"/>
    <n v="1"/>
    <n v="0"/>
    <m/>
    <x v="1"/>
    <n v="3500"/>
    <x v="1"/>
    <m/>
    <m/>
    <n v="7"/>
    <n v="1"/>
    <n v="0"/>
    <m/>
    <x v="0"/>
    <m/>
    <x v="0"/>
    <m/>
    <m/>
    <m/>
    <m/>
    <m/>
    <m/>
    <x v="0"/>
    <m/>
    <x v="0"/>
    <m/>
    <m/>
    <m/>
    <m/>
    <m/>
    <m/>
    <x v="0"/>
    <m/>
    <m/>
    <m/>
    <m/>
    <m/>
    <m/>
    <m/>
    <m/>
    <m/>
    <m/>
    <m/>
    <m/>
    <m/>
    <m/>
    <m/>
    <m/>
    <m/>
    <m/>
    <m/>
    <m/>
    <m/>
    <m/>
    <s v="prix_constants"/>
    <n v="1"/>
    <n v="0"/>
    <n v="0"/>
    <n v="0"/>
    <m/>
    <m/>
    <m/>
    <m/>
    <m/>
    <m/>
    <m/>
    <m/>
    <m/>
    <m/>
    <m/>
    <m/>
    <m/>
    <m/>
    <m/>
    <m/>
    <m/>
    <m/>
    <m/>
    <m/>
    <m/>
    <m/>
    <m/>
    <m/>
    <m/>
    <m/>
    <m/>
    <m/>
    <m/>
    <m/>
    <m/>
    <m/>
    <m/>
    <m/>
    <m/>
    <m/>
    <m/>
    <m/>
    <m/>
    <m/>
    <m/>
    <s v="natte couverture"/>
    <n v="0"/>
    <n v="0"/>
    <n v="0"/>
    <n v="0"/>
    <n v="0"/>
    <n v="0"/>
    <n v="0"/>
    <n v="0"/>
    <n v="0"/>
    <n v="1"/>
    <n v="1"/>
    <n v="0"/>
    <n v="0"/>
    <n v="0"/>
    <n v="0"/>
    <n v="0"/>
    <n v="2"/>
    <n v="6"/>
    <m/>
    <x v="0"/>
    <m/>
    <x v="0"/>
    <m/>
    <m/>
    <m/>
    <m/>
    <m/>
    <m/>
    <x v="0"/>
    <m/>
    <m/>
    <m/>
    <m/>
    <m/>
    <x v="0"/>
    <m/>
    <m/>
    <m/>
    <m/>
    <m/>
    <m/>
    <x v="0"/>
    <m/>
    <m/>
    <m/>
    <m/>
    <m/>
    <m/>
    <m/>
    <x v="0"/>
    <m/>
    <m/>
    <m/>
    <m/>
    <m/>
    <m/>
    <x v="1"/>
    <m/>
    <x v="2"/>
    <m/>
    <m/>
    <m/>
    <m/>
    <m/>
    <m/>
    <x v="1"/>
    <m/>
    <x v="2"/>
    <m/>
    <m/>
    <m/>
    <m/>
    <m/>
    <m/>
    <x v="1"/>
    <m/>
    <x v="3"/>
    <m/>
    <m/>
    <m/>
    <m/>
    <m/>
    <m/>
    <x v="1"/>
    <m/>
    <x v="3"/>
    <m/>
    <m/>
    <m/>
    <m/>
    <m/>
    <m/>
    <x v="1"/>
    <m/>
    <m/>
    <m/>
    <m/>
    <m/>
    <m/>
    <m/>
    <x v="2"/>
    <m/>
    <m/>
    <m/>
    <m/>
    <m/>
    <m/>
    <x v="1"/>
    <m/>
    <x v="2"/>
    <m/>
    <m/>
    <m/>
    <m/>
    <m/>
    <m/>
    <x v="0"/>
    <n v="3500"/>
    <x v="1"/>
    <m/>
    <m/>
    <n v="7"/>
    <n v="1"/>
    <n v="0"/>
    <m/>
    <x v="2"/>
    <n v="3600"/>
    <x v="1"/>
    <m/>
    <m/>
    <n v="7"/>
    <n v="1"/>
    <n v="0"/>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6849"/>
    <d v="2023-04-30T14:30:46"/>
    <m/>
    <m/>
    <s v="submitted_via_web"/>
    <s v="bkf_icsm"/>
    <s v="vQLNc9EtR3jP2L4P9dUpL8"/>
  </r>
  <r>
    <n v="135"/>
    <s v="1c396baf-2468-47c2-a158-102d5aaef760"/>
    <d v="2023-04-30T00:00:00"/>
    <s v="gaoua"/>
    <d v="2023-04-30T13:47:01"/>
    <d v="2023-04-30T14:31:33"/>
    <s v="audit.csv"/>
    <m/>
    <m/>
    <x v="2"/>
    <d v="2023-04-30T00:00:00"/>
    <s v="sud_ouest"/>
    <s v="poni"/>
    <x v="4"/>
    <s v="secondaire"/>
    <m/>
    <m/>
    <s v="PLAN International Burkina Faso"/>
    <s v="Marché de Gaoua"/>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16400"/>
    <n v="22400"/>
    <x v="1"/>
    <m/>
    <m/>
    <n v="14"/>
    <n v="2"/>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421497120"/>
    <d v="2023-04-30T14:31:43"/>
    <m/>
    <m/>
    <s v="submitted_via_web"/>
    <s v="bkf_icsm"/>
    <s v="vQLNc9EtR3jP2L4P9dUpL8"/>
  </r>
  <r>
    <n v="136"/>
    <s v="8cee886f-d9b3-4875-a061-177e510c5f67"/>
    <d v="2023-04-24T00:00:00"/>
    <s v="dedougou"/>
    <d v="2023-04-24T13:24:33"/>
    <d v="2023-04-28T08:44:52"/>
    <s v="audit.csv"/>
    <m/>
    <m/>
    <x v="1"/>
    <d v="2023-04-28T00:00:00"/>
    <s v="boucle_mouhoun"/>
    <s v="mouhoun"/>
    <x v="3"/>
    <s v="central"/>
    <m/>
    <m/>
    <s v="Catholic Relief Services"/>
    <s v="Marché de Dédougou"/>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bache tenaille pelle"/>
    <n v="1"/>
    <n v="0"/>
    <n v="1"/>
    <n v="1"/>
    <n v="0"/>
    <n v="3"/>
    <m/>
    <x v="0"/>
    <n v="5000"/>
    <x v="1"/>
    <m/>
    <m/>
    <n v="120"/>
    <n v="1"/>
    <n v="0"/>
    <m/>
    <x v="0"/>
    <m/>
    <x v="0"/>
    <m/>
    <m/>
    <m/>
    <m/>
    <m/>
    <m/>
    <x v="1"/>
    <n v="1500"/>
    <x v="2"/>
    <m/>
    <m/>
    <n v="180"/>
    <n v="3"/>
    <n v="0"/>
    <m/>
    <x v="1"/>
    <n v="2000"/>
    <x v="2"/>
    <m/>
    <m/>
    <n v="180"/>
    <n v="3"/>
    <n v="0"/>
    <m/>
    <x v="0"/>
    <m/>
    <m/>
    <m/>
    <m/>
    <m/>
    <m/>
    <m/>
    <m/>
    <m/>
    <m/>
    <m/>
    <m/>
    <m/>
    <m/>
    <m/>
    <m/>
    <m/>
    <m/>
    <m/>
    <m/>
    <m/>
    <m/>
    <s v="prix_constants"/>
    <n v="1"/>
    <n v="0"/>
    <n v="0"/>
    <n v="0"/>
    <m/>
    <m/>
    <m/>
    <m/>
    <m/>
    <m/>
    <m/>
    <m/>
    <m/>
    <m/>
    <m/>
    <m/>
    <m/>
    <m/>
    <m/>
    <m/>
    <m/>
    <m/>
    <m/>
    <m/>
    <m/>
    <m/>
    <m/>
    <m/>
    <m/>
    <m/>
    <m/>
    <m/>
    <m/>
    <m/>
    <m/>
    <m/>
    <m/>
    <m/>
    <m/>
    <m/>
    <m/>
    <m/>
    <m/>
    <m/>
    <m/>
    <s v="sac_boro"/>
    <n v="0"/>
    <n v="0"/>
    <n v="0"/>
    <n v="0"/>
    <n v="0"/>
    <n v="0"/>
    <n v="0"/>
    <n v="0"/>
    <n v="0"/>
    <n v="0"/>
    <n v="0"/>
    <n v="0"/>
    <n v="0"/>
    <n v="0"/>
    <n v="1"/>
    <n v="0"/>
    <n v="1"/>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1"/>
    <n v="250"/>
    <x v="1"/>
    <m/>
    <m/>
    <n v="9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421825105"/>
    <d v="2023-05-01T23:00:24"/>
    <m/>
    <m/>
    <s v="submitted_via_web"/>
    <s v="bkf_icsm"/>
    <s v="vQLNc9EtR3jP2L4P9dUpL8"/>
  </r>
  <r>
    <n v="137"/>
    <s v="79b9aec5-ceac-4d3d-9d70-3bcc50aba6c5"/>
    <d v="2023-04-25T00:00:00"/>
    <s v="dedougou"/>
    <d v="2023-04-25T07:55:03"/>
    <d v="2023-04-25T08:13:17"/>
    <s v="audit.csv"/>
    <m/>
    <m/>
    <x v="1"/>
    <d v="2023-04-25T00:00:00"/>
    <s v="boucle_mouhoun"/>
    <s v="mouhoun"/>
    <x v="3"/>
    <s v="central"/>
    <m/>
    <m/>
    <s v="Catholic Relief Services"/>
    <s v="Marché de Dédougou"/>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3"/>
    <m/>
    <x v="0"/>
    <m/>
    <m/>
    <m/>
    <m/>
    <m/>
    <m/>
    <s v="nondisponible"/>
    <m/>
    <x v="0"/>
    <m/>
    <m/>
    <m/>
    <m/>
    <m/>
    <m/>
    <x v="0"/>
    <m/>
    <x v="0"/>
    <m/>
    <m/>
    <m/>
    <m/>
    <m/>
    <m/>
    <x v="1"/>
    <s v="oui"/>
    <n v="2250"/>
    <m/>
    <m/>
    <x v="3"/>
    <m/>
    <m/>
    <n v="60"/>
    <n v="7"/>
    <n v="0"/>
    <m/>
    <x v="0"/>
    <m/>
    <x v="0"/>
    <m/>
    <m/>
    <m/>
    <m/>
    <m/>
    <m/>
    <x v="2"/>
    <m/>
    <s v="couverture moustiquaire"/>
    <n v="0"/>
    <n v="0"/>
    <n v="0"/>
    <n v="0"/>
    <n v="0"/>
    <n v="0"/>
    <n v="0"/>
    <n v="0"/>
    <n v="0"/>
    <n v="0"/>
    <n v="1"/>
    <n v="1"/>
    <n v="0"/>
    <n v="0"/>
    <n v="0"/>
    <n v="0"/>
    <m/>
    <s v="autre"/>
    <n v="0"/>
    <n v="0"/>
    <n v="0"/>
    <n v="0"/>
    <n v="0"/>
    <n v="0"/>
    <n v="0"/>
    <n v="0"/>
    <n v="0"/>
    <n v="1"/>
    <n v="0"/>
    <s v="Difficulté d'écouler donc il ne s'en approvisionne plus"/>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421825107"/>
    <d v="2023-05-01T23:00:26"/>
    <m/>
    <m/>
    <s v="submitted_via_web"/>
    <s v="bkf_icsm"/>
    <s v="vQLNc9EtR3jP2L4P9dUpL8"/>
  </r>
  <r>
    <n v="138"/>
    <s v="9f74afee-70ca-4ceb-bc09-9d225451e66b"/>
    <d v="2023-04-25T00:00:00"/>
    <s v="dedougou"/>
    <d v="2023-04-25T12:19:32"/>
    <d v="2023-04-25T12:28:22"/>
    <s v="audit.csv"/>
    <m/>
    <m/>
    <x v="1"/>
    <d v="2023-04-25T00:00:00"/>
    <s v="boucle_mouhoun"/>
    <s v="mouhoun"/>
    <x v="3"/>
    <s v="secondaire"/>
    <m/>
    <m/>
    <s v="Catholic Relief Services"/>
    <s v="Marché de Dédougou"/>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32500"/>
    <n v="37500"/>
    <x v="1"/>
    <m/>
    <m/>
    <n v="180"/>
    <n v="7"/>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421825109"/>
    <d v="2023-05-01T23:00:28"/>
    <m/>
    <m/>
    <s v="submitted_via_web"/>
    <s v="bkf_icsm"/>
    <s v="vQLNc9EtR3jP2L4P9dUpL8"/>
  </r>
  <r>
    <n v="139"/>
    <s v="9c8f6c26-faa0-489c-95a6-5b8b9b69217c"/>
    <d v="2023-04-25T00:00:00"/>
    <s v="dedougou"/>
    <d v="2023-04-25T12:35:27"/>
    <d v="2023-04-25T13:59:49"/>
    <s v="audit.csv"/>
    <m/>
    <m/>
    <x v="1"/>
    <d v="2023-04-25T00:00:00"/>
    <s v="boucle_mouhoun"/>
    <s v="mouhoun"/>
    <x v="3"/>
    <s v="secondaire"/>
    <m/>
    <m/>
    <s v="Catholic Relief Services"/>
    <s v="Marché de Dédougou"/>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bois combustible_charbon"/>
    <n v="1"/>
    <n v="1"/>
    <n v="0"/>
    <n v="0"/>
    <n v="0"/>
    <n v="0"/>
    <n v="0"/>
    <n v="0"/>
    <n v="0"/>
    <n v="0"/>
    <n v="0"/>
    <n v="0"/>
    <n v="0"/>
    <n v="0"/>
    <n v="0"/>
    <n v="0"/>
    <n v="2"/>
    <n v="4"/>
    <m/>
    <x v="1"/>
    <n v="500"/>
    <x v="2"/>
    <m/>
    <m/>
    <n v="60"/>
    <n v="7"/>
    <n v="0"/>
    <m/>
    <x v="1"/>
    <s v="sac sachet"/>
    <n v="1"/>
    <n v="1"/>
    <n v="5000"/>
    <n v="100"/>
    <x v="2"/>
    <m/>
    <m/>
    <n v="30"/>
    <n v="7"/>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bois combustible_charbon"/>
    <n v="1"/>
    <n v="1"/>
    <n v="0"/>
    <n v="0"/>
    <n v="0"/>
    <n v="0"/>
    <n v="0"/>
    <n v="0"/>
    <n v="0"/>
    <n v="0"/>
    <n v="0"/>
    <n v="0"/>
    <n v="0"/>
    <n v="0"/>
    <n v="0"/>
    <n v="0"/>
    <m/>
    <s v="securite"/>
    <n v="1"/>
    <n v="0"/>
    <n v="0"/>
    <n v="0"/>
    <n v="0"/>
    <n v="0"/>
    <n v="0"/>
    <n v="0"/>
    <n v="0"/>
    <n v="0"/>
    <n v="0"/>
    <m/>
    <m/>
    <s v="prix_hausse"/>
    <n v="0"/>
    <n v="1"/>
    <n v="0"/>
    <n v="0"/>
    <s v="combustible_bois"/>
    <n v="1"/>
    <n v="0"/>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21825111"/>
    <d v="2023-05-01T23:00:30"/>
    <m/>
    <m/>
    <s v="submitted_via_web"/>
    <s v="bkf_icsm"/>
    <s v="vQLNc9EtR3jP2L4P9dUpL8"/>
  </r>
  <r>
    <n v="140"/>
    <s v="0c2903ae-b579-40d2-b7a3-4187019b3071"/>
    <d v="2023-04-26T00:00:00"/>
    <s v="dedougou"/>
    <d v="2023-04-26T08:05:47"/>
    <d v="2023-04-26T09:18:55"/>
    <s v="audit.csv"/>
    <m/>
    <m/>
    <x v="1"/>
    <d v="2023-04-26T00:00:00"/>
    <s v="boucle_mouhoun"/>
    <s v="mouhoun"/>
    <x v="3"/>
    <s v="central"/>
    <m/>
    <m/>
    <s v="Catholic Relief Services"/>
    <s v="Marché de Dédougou"/>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bache corde tenaille pelle"/>
    <n v="1"/>
    <n v="1"/>
    <n v="1"/>
    <n v="1"/>
    <n v="0"/>
    <n v="4"/>
    <m/>
    <x v="0"/>
    <n v="5000"/>
    <x v="0"/>
    <m/>
    <m/>
    <n v="90"/>
    <n v="7"/>
    <n v="0"/>
    <m/>
    <x v="2"/>
    <n v="9000"/>
    <x v="2"/>
    <m/>
    <m/>
    <n v="30"/>
    <n v="7"/>
    <n v="0"/>
    <m/>
    <x v="1"/>
    <n v="1250"/>
    <x v="2"/>
    <m/>
    <m/>
    <n v="180"/>
    <n v="7"/>
    <n v="0"/>
    <m/>
    <x v="1"/>
    <n v="1500"/>
    <x v="2"/>
    <m/>
    <m/>
    <n v="180"/>
    <n v="7"/>
    <n v="0"/>
    <m/>
    <x v="0"/>
    <m/>
    <m/>
    <m/>
    <m/>
    <m/>
    <m/>
    <m/>
    <m/>
    <m/>
    <m/>
    <m/>
    <m/>
    <m/>
    <m/>
    <m/>
    <m/>
    <m/>
    <m/>
    <m/>
    <m/>
    <m/>
    <m/>
    <s v="prix_constants"/>
    <n v="1"/>
    <n v="0"/>
    <n v="0"/>
    <n v="0"/>
    <m/>
    <m/>
    <m/>
    <m/>
    <m/>
    <m/>
    <m/>
    <m/>
    <m/>
    <m/>
    <m/>
    <m/>
    <m/>
    <m/>
    <m/>
    <m/>
    <m/>
    <m/>
    <m/>
    <m/>
    <m/>
    <m/>
    <m/>
    <m/>
    <m/>
    <m/>
    <m/>
    <m/>
    <m/>
    <m/>
    <m/>
    <m/>
    <m/>
    <m/>
    <m/>
    <m/>
    <m/>
    <m/>
    <m/>
    <m/>
    <m/>
    <s v="sac_boro"/>
    <n v="0"/>
    <n v="0"/>
    <n v="0"/>
    <n v="0"/>
    <n v="0"/>
    <n v="0"/>
    <n v="0"/>
    <n v="0"/>
    <n v="0"/>
    <n v="0"/>
    <n v="0"/>
    <n v="0"/>
    <n v="0"/>
    <n v="0"/>
    <n v="1"/>
    <n v="0"/>
    <n v="1"/>
    <n v="6"/>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1"/>
    <n v="250"/>
    <x v="2"/>
    <m/>
    <m/>
    <n v="90"/>
    <n v="7"/>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21825113"/>
    <d v="2023-05-01T23:00:33"/>
    <m/>
    <m/>
    <s v="submitted_via_web"/>
    <s v="bkf_icsm"/>
    <s v="vQLNc9EtR3jP2L4P9dUpL8"/>
  </r>
  <r>
    <n v="141"/>
    <s v="043f6e96-f2c1-421a-8ae9-75388db22909"/>
    <d v="2023-04-26T00:00:00"/>
    <s v="dedougou"/>
    <d v="2023-04-26T08:11:49"/>
    <d v="2023-04-28T10:45:02"/>
    <s v="audit.csv"/>
    <m/>
    <m/>
    <x v="1"/>
    <d v="2023-04-28T00:00:00"/>
    <s v="boucle_mouhoun"/>
    <s v="mouhoun"/>
    <x v="3"/>
    <s v="central"/>
    <m/>
    <m/>
    <s v="Catholic Relief Services"/>
    <s v="Marché de Dédougou"/>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1"/>
    <m/>
    <x v="2"/>
    <m/>
    <m/>
    <m/>
    <m/>
    <m/>
    <m/>
    <x v="1"/>
    <m/>
    <x v="2"/>
    <m/>
    <m/>
    <m/>
    <m/>
    <m/>
    <m/>
    <x v="1"/>
    <m/>
    <x v="3"/>
    <m/>
    <m/>
    <m/>
    <m/>
    <m/>
    <m/>
    <x v="1"/>
    <m/>
    <x v="3"/>
    <m/>
    <m/>
    <m/>
    <m/>
    <m/>
    <m/>
    <x v="1"/>
    <m/>
    <m/>
    <m/>
    <m/>
    <m/>
    <m/>
    <m/>
    <x v="2"/>
    <m/>
    <m/>
    <m/>
    <m/>
    <m/>
    <m/>
    <x v="1"/>
    <m/>
    <x v="2"/>
    <m/>
    <m/>
    <m/>
    <m/>
    <m/>
    <m/>
    <x v="1"/>
    <m/>
    <x v="2"/>
    <m/>
    <m/>
    <m/>
    <m/>
    <m/>
    <m/>
    <x v="2"/>
    <n v="3000"/>
    <x v="2"/>
    <m/>
    <m/>
    <n v="90"/>
    <n v="3"/>
    <n v="0"/>
    <m/>
    <s v="peudisponible"/>
    <n v="3000"/>
    <x v="3"/>
    <m/>
    <m/>
    <n v="90"/>
    <n v="3"/>
    <n v="0"/>
    <m/>
    <x v="0"/>
    <m/>
    <x v="0"/>
    <m/>
    <m/>
    <m/>
    <m/>
    <m/>
    <m/>
    <x v="1"/>
    <s v="oui"/>
    <n v="2250"/>
    <m/>
    <m/>
    <x v="3"/>
    <m/>
    <m/>
    <n v="60"/>
    <n v="3"/>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21825116"/>
    <d v="2023-05-01T23:00:36"/>
    <m/>
    <m/>
    <s v="submitted_via_web"/>
    <s v="bkf_icsm"/>
    <s v="vQLNc9EtR3jP2L4P9dUpL8"/>
  </r>
  <r>
    <n v="142"/>
    <s v="5e116040-c58a-4e3e-90fc-7de6a4dcbfcf"/>
    <d v="2023-04-26T00:00:00"/>
    <s v="dedougou"/>
    <d v="2023-04-26T08:18:35"/>
    <d v="2023-04-26T09:05:57"/>
    <s v="audit.csv"/>
    <m/>
    <m/>
    <x v="1"/>
    <d v="2023-04-26T00:00:00"/>
    <s v="boucle_mouhoun"/>
    <s v="mouhoun"/>
    <x v="3"/>
    <s v="central"/>
    <m/>
    <m/>
    <s v="Catholic Relief Services"/>
    <s v="Marché de Dédougou"/>
    <m/>
    <s v="oui"/>
    <m/>
    <x v="0"/>
    <m/>
    <m/>
    <s v="seau"/>
    <n v="1"/>
    <n v="0"/>
    <n v="0"/>
    <n v="0"/>
    <n v="1"/>
    <m/>
    <x v="0"/>
    <n v="1100"/>
    <x v="0"/>
    <m/>
    <m/>
    <n v="90"/>
    <n v="7"/>
    <n v="0"/>
    <m/>
    <x v="1"/>
    <m/>
    <m/>
    <m/>
    <m/>
    <m/>
    <x v="2"/>
    <m/>
    <m/>
    <m/>
    <m/>
    <m/>
    <m/>
    <x v="1"/>
    <m/>
    <m/>
    <m/>
    <m/>
    <m/>
    <x v="2"/>
    <m/>
    <m/>
    <m/>
    <m/>
    <m/>
    <m/>
    <x v="0"/>
    <m/>
    <m/>
    <m/>
    <m/>
    <m/>
    <m/>
    <m/>
    <m/>
    <m/>
    <m/>
    <m/>
    <m/>
    <m/>
    <m/>
    <m/>
    <m/>
    <m/>
    <m/>
    <m/>
    <m/>
    <m/>
    <s v="prix_hausse"/>
    <n v="0"/>
    <n v="1"/>
    <n v="0"/>
    <n v="0"/>
    <s v="seau"/>
    <n v="1"/>
    <n v="0"/>
    <n v="0"/>
    <n v="0"/>
    <s v="Hausse_prix_fournisseurs"/>
    <n v="0"/>
    <n v="0"/>
    <n v="0"/>
    <n v="0"/>
    <n v="0"/>
    <n v="1"/>
    <n v="0"/>
    <n v="0"/>
    <n v="0"/>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0"/>
    <m/>
    <x v="0"/>
    <m/>
    <m/>
    <m/>
    <m/>
    <m/>
    <m/>
    <x v="0"/>
    <m/>
    <m/>
    <m/>
    <m/>
    <m/>
    <x v="0"/>
    <m/>
    <m/>
    <m/>
    <m/>
    <m/>
    <m/>
    <x v="0"/>
    <m/>
    <m/>
    <m/>
    <m/>
    <m/>
    <m/>
    <m/>
    <x v="0"/>
    <m/>
    <m/>
    <m/>
    <m/>
    <m/>
    <m/>
    <x v="0"/>
    <n v="7000"/>
    <x v="1"/>
    <m/>
    <m/>
    <n v="180"/>
    <n v="2"/>
    <n v="0"/>
    <m/>
    <x v="0"/>
    <n v="5500"/>
    <x v="1"/>
    <m/>
    <m/>
    <n v="180"/>
    <n v="2"/>
    <n v="0"/>
    <m/>
    <x v="0"/>
    <n v="400"/>
    <x v="1"/>
    <m/>
    <m/>
    <n v="60"/>
    <n v="7"/>
    <n v="0"/>
    <m/>
    <x v="0"/>
    <n v="125"/>
    <x v="1"/>
    <m/>
    <m/>
    <n v="30"/>
    <n v="7"/>
    <n v="0"/>
    <m/>
    <x v="0"/>
    <s v="0_25l 0_5l"/>
    <n v="1"/>
    <n v="1"/>
    <n v="0"/>
    <n v="500"/>
    <n v="750"/>
    <m/>
    <x v="0"/>
    <m/>
    <m/>
    <n v="90"/>
    <n v="7"/>
    <n v="0"/>
    <m/>
    <x v="0"/>
    <n v="2000"/>
    <x v="0"/>
    <m/>
    <m/>
    <n v="60"/>
    <n v="7"/>
    <n v="0"/>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421825118"/>
    <d v="2023-05-01T23:00:38"/>
    <m/>
    <m/>
    <s v="submitted_via_web"/>
    <s v="bkf_icsm"/>
    <s v="vQLNc9EtR3jP2L4P9dUpL8"/>
  </r>
  <r>
    <n v="143"/>
    <s v="78ad4c81-3975-477d-b258-42b1227a5422"/>
    <d v="2023-04-26T00:00:00"/>
    <s v="dedougou"/>
    <d v="2023-04-26T08:46:11"/>
    <d v="2023-04-26T18:42:34"/>
    <s v="audit.csv"/>
    <m/>
    <m/>
    <x v="1"/>
    <d v="2023-04-26T00:00:00"/>
    <s v="boucle_mouhoun"/>
    <s v="mouhoun"/>
    <x v="3"/>
    <s v="secondaire"/>
    <m/>
    <m/>
    <s v="Catholic Relief Services"/>
    <s v="Marché de Dédougou"/>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32500"/>
    <n v="37500"/>
    <x v="1"/>
    <m/>
    <m/>
    <n v="60"/>
    <n v="7"/>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gaz"/>
    <n v="0"/>
    <n v="0"/>
    <n v="1"/>
    <n v="0"/>
    <n v="0"/>
    <n v="0"/>
    <n v="0"/>
    <n v="0"/>
    <n v="0"/>
    <n v="0"/>
    <n v="0"/>
    <n v="0"/>
    <n v="0"/>
    <n v="0"/>
    <n v="0"/>
    <n v="0"/>
    <m/>
    <s v="autre"/>
    <n v="0"/>
    <n v="0"/>
    <n v="0"/>
    <n v="0"/>
    <n v="0"/>
    <n v="0"/>
    <n v="0"/>
    <n v="0"/>
    <n v="0"/>
    <n v="1"/>
    <n v="0"/>
    <s v="Souvent il y'a rupture"/>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421825119"/>
    <d v="2023-05-01T23:00:41"/>
    <m/>
    <m/>
    <s v="submitted_via_web"/>
    <s v="bkf_icsm"/>
    <s v="vQLNc9EtR3jP2L4P9dUpL8"/>
  </r>
  <r>
    <n v="144"/>
    <s v="e02e99b2-776e-4d26-83ee-fddf8ebc008e"/>
    <d v="2023-04-27T00:00:00"/>
    <s v="dedougou"/>
    <d v="2023-04-27T08:28:43"/>
    <d v="2023-04-27T09:27:23"/>
    <s v="audit.csv"/>
    <m/>
    <m/>
    <x v="1"/>
    <d v="2023-04-27T00:00:00"/>
    <s v="boucle_mouhoun"/>
    <s v="mouhoun"/>
    <x v="3"/>
    <s v="central"/>
    <m/>
    <m/>
    <s v="Catholic Relief Services"/>
    <s v="Marché de Dédougou"/>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n v="0"/>
    <n v="1"/>
    <n v="1"/>
    <m/>
    <n v="32500"/>
    <n v="37500"/>
    <x v="1"/>
    <m/>
    <m/>
    <n v="90"/>
    <n v="2"/>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21825120"/>
    <d v="2023-05-01T23:00:44"/>
    <m/>
    <m/>
    <s v="submitted_via_web"/>
    <s v="bkf_icsm"/>
    <s v="vQLNc9EtR3jP2L4P9dUpL8"/>
  </r>
  <r>
    <n v="145"/>
    <s v="6690ec0a-d104-4084-85a3-9e6cd3e7438b"/>
    <d v="2023-04-27T00:00:00"/>
    <s v="dedougou"/>
    <d v="2023-04-27T08:40:26"/>
    <d v="2023-04-27T11:00:47"/>
    <s v="audit.csv"/>
    <m/>
    <m/>
    <x v="1"/>
    <d v="2023-04-27T00:00:00"/>
    <s v="boucle_mouhoun"/>
    <s v="mouhoun"/>
    <x v="3"/>
    <s v="central"/>
    <m/>
    <m/>
    <s v="Catholic Relief Services"/>
    <s v="Marché de Dédougou"/>
    <m/>
    <s v="oui"/>
    <m/>
    <x v="1"/>
    <m/>
    <m/>
    <s v="seau"/>
    <n v="1"/>
    <n v="0"/>
    <n v="0"/>
    <n v="0"/>
    <n v="1"/>
    <m/>
    <x v="0"/>
    <n v="1000"/>
    <x v="3"/>
    <s v="rci"/>
    <m/>
    <n v="60"/>
    <n v="7"/>
    <n v="0"/>
    <m/>
    <x v="1"/>
    <m/>
    <m/>
    <m/>
    <m/>
    <m/>
    <x v="2"/>
    <m/>
    <m/>
    <m/>
    <m/>
    <m/>
    <m/>
    <x v="1"/>
    <m/>
    <m/>
    <m/>
    <m/>
    <m/>
    <x v="2"/>
    <m/>
    <m/>
    <m/>
    <m/>
    <m/>
    <m/>
    <x v="1"/>
    <m/>
    <s v="seau"/>
    <n v="1"/>
    <n v="0"/>
    <n v="0"/>
    <n v="0"/>
    <m/>
    <s v="degradation_perte"/>
    <n v="0"/>
    <n v="0"/>
    <n v="1"/>
    <n v="0"/>
    <n v="0"/>
    <n v="0"/>
    <n v="0"/>
    <n v="0"/>
    <n v="0"/>
    <n v="0"/>
    <n v="0"/>
    <m/>
    <m/>
    <s v="prix_constants"/>
    <n v="1"/>
    <n v="0"/>
    <n v="0"/>
    <n v="0"/>
    <m/>
    <m/>
    <m/>
    <m/>
    <m/>
    <m/>
    <m/>
    <m/>
    <m/>
    <m/>
    <m/>
    <m/>
    <m/>
    <m/>
    <m/>
    <m/>
    <m/>
    <m/>
    <m/>
    <m/>
    <m/>
    <m/>
    <m/>
    <m/>
    <m/>
    <m/>
    <m/>
    <m/>
    <m/>
    <m/>
    <m/>
    <m/>
    <m/>
    <m/>
    <m/>
    <m/>
    <m/>
    <m/>
    <m/>
    <s v="bache"/>
    <n v="1"/>
    <n v="0"/>
    <n v="0"/>
    <n v="0"/>
    <n v="0"/>
    <n v="1"/>
    <m/>
    <x v="0"/>
    <n v="5000"/>
    <x v="4"/>
    <s v="ghana"/>
    <m/>
    <n v="90"/>
    <n v="7"/>
    <n v="0"/>
    <m/>
    <x v="0"/>
    <m/>
    <x v="0"/>
    <m/>
    <m/>
    <m/>
    <m/>
    <m/>
    <m/>
    <x v="0"/>
    <m/>
    <x v="0"/>
    <m/>
    <m/>
    <m/>
    <m/>
    <m/>
    <m/>
    <x v="0"/>
    <m/>
    <x v="0"/>
    <m/>
    <m/>
    <m/>
    <m/>
    <m/>
    <m/>
    <x v="0"/>
    <m/>
    <m/>
    <m/>
    <m/>
    <m/>
    <m/>
    <m/>
    <m/>
    <m/>
    <m/>
    <m/>
    <m/>
    <m/>
    <m/>
    <m/>
    <m/>
    <m/>
    <m/>
    <m/>
    <m/>
    <m/>
    <m/>
    <s v="prix_constants"/>
    <n v="1"/>
    <n v="0"/>
    <n v="0"/>
    <n v="0"/>
    <m/>
    <m/>
    <m/>
    <m/>
    <m/>
    <m/>
    <m/>
    <m/>
    <m/>
    <m/>
    <m/>
    <m/>
    <m/>
    <m/>
    <m/>
    <m/>
    <m/>
    <m/>
    <m/>
    <m/>
    <m/>
    <m/>
    <m/>
    <m/>
    <m/>
    <m/>
    <m/>
    <m/>
    <m/>
    <m/>
    <m/>
    <m/>
    <m/>
    <m/>
    <m/>
    <m/>
    <m/>
    <m/>
    <m/>
    <m/>
    <m/>
    <s v="marmite7 marmite5 assiette gobelet_plastique gobelet_acier natte bassine couverture moustiquaire sac_boro pagne"/>
    <n v="0"/>
    <n v="0"/>
    <n v="0"/>
    <n v="1"/>
    <n v="1"/>
    <n v="1"/>
    <n v="1"/>
    <n v="1"/>
    <n v="1"/>
    <n v="1"/>
    <n v="1"/>
    <n v="1"/>
    <n v="0"/>
    <n v="1"/>
    <n v="1"/>
    <n v="0"/>
    <n v="11"/>
    <n v="13"/>
    <m/>
    <x v="0"/>
    <m/>
    <x v="0"/>
    <m/>
    <m/>
    <m/>
    <m/>
    <m/>
    <m/>
    <x v="0"/>
    <m/>
    <m/>
    <m/>
    <m/>
    <m/>
    <x v="0"/>
    <m/>
    <m/>
    <m/>
    <m/>
    <m/>
    <m/>
    <x v="0"/>
    <m/>
    <m/>
    <m/>
    <m/>
    <m/>
    <m/>
    <m/>
    <x v="0"/>
    <m/>
    <m/>
    <m/>
    <m/>
    <m/>
    <m/>
    <x v="0"/>
    <n v="7500"/>
    <x v="1"/>
    <m/>
    <m/>
    <n v="60"/>
    <n v="2"/>
    <n v="0"/>
    <m/>
    <x v="0"/>
    <n v="5500"/>
    <x v="0"/>
    <m/>
    <m/>
    <n v="60"/>
    <n v="2"/>
    <n v="0"/>
    <m/>
    <x v="0"/>
    <n v="400"/>
    <x v="1"/>
    <m/>
    <m/>
    <n v="30"/>
    <n v="2"/>
    <n v="0"/>
    <m/>
    <x v="0"/>
    <n v="125"/>
    <x v="1"/>
    <m/>
    <m/>
    <n v="30"/>
    <n v="2"/>
    <n v="0"/>
    <m/>
    <x v="0"/>
    <s v="0_25l 0_5l 1l"/>
    <n v="1"/>
    <n v="1"/>
    <n v="1"/>
    <n v="500"/>
    <n v="750"/>
    <n v="1200"/>
    <x v="0"/>
    <m/>
    <m/>
    <n v="60"/>
    <n v="2"/>
    <n v="0"/>
    <m/>
    <x v="0"/>
    <n v="2000"/>
    <x v="4"/>
    <s v="rci"/>
    <m/>
    <n v="90"/>
    <n v="7"/>
    <n v="0"/>
    <m/>
    <x v="0"/>
    <n v="3000"/>
    <x v="0"/>
    <m/>
    <m/>
    <n v="90"/>
    <n v="2"/>
    <n v="0"/>
    <m/>
    <x v="2"/>
    <n v="3000"/>
    <x v="2"/>
    <m/>
    <m/>
    <n v="90"/>
    <n v="2"/>
    <n v="0"/>
    <m/>
    <s v="peudisponible"/>
    <n v="3000"/>
    <x v="3"/>
    <m/>
    <m/>
    <n v="90"/>
    <n v="2"/>
    <n v="0"/>
    <m/>
    <x v="0"/>
    <m/>
    <x v="0"/>
    <m/>
    <m/>
    <m/>
    <m/>
    <m/>
    <m/>
    <x v="1"/>
    <s v="oui"/>
    <n v="2250"/>
    <m/>
    <m/>
    <x v="3"/>
    <m/>
    <m/>
    <n v="60"/>
    <n v="2"/>
    <n v="0"/>
    <m/>
    <x v="1"/>
    <n v="250"/>
    <x v="2"/>
    <m/>
    <m/>
    <n v="90"/>
    <n v="2"/>
    <n v="0"/>
    <m/>
    <x v="2"/>
    <m/>
    <s v="gobelet_plastique"/>
    <n v="0"/>
    <n v="0"/>
    <n v="0"/>
    <n v="0"/>
    <n v="0"/>
    <n v="0"/>
    <n v="1"/>
    <n v="0"/>
    <n v="0"/>
    <n v="0"/>
    <n v="0"/>
    <n v="0"/>
    <n v="0"/>
    <n v="0"/>
    <n v="0"/>
    <n v="0"/>
    <m/>
    <s v="degradation_perte"/>
    <n v="0"/>
    <n v="0"/>
    <n v="1"/>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421825937"/>
    <d v="2023-05-01T23:23:36"/>
    <m/>
    <m/>
    <s v="submitted_via_web"/>
    <s v="bkf_icsm"/>
    <s v="vQLNc9EtR3jP2L4P9dUpL8"/>
  </r>
  <r>
    <n v="146"/>
    <s v="abe443e4-cea2-4ade-b310-08ca402d196f"/>
    <d v="2023-04-25T00:00:00"/>
    <s v="tougan"/>
    <d v="2023-04-25T17:01:43"/>
    <d v="2023-04-29T10:53:04"/>
    <s v="audit.csv"/>
    <m/>
    <m/>
    <x v="1"/>
    <d v="2023-04-25T00:00:00"/>
    <s v="boucle_mouhoun"/>
    <s v="sourou"/>
    <x v="5"/>
    <s v="central"/>
    <m/>
    <m/>
    <s v="Catholic Relief Services"/>
    <s v="Marché de Tougan"/>
    <m/>
    <s v="oui"/>
    <m/>
    <x v="1"/>
    <m/>
    <m/>
    <s v="seau savon400gr"/>
    <n v="1"/>
    <n v="0"/>
    <n v="1"/>
    <n v="0"/>
    <n v="2"/>
    <m/>
    <x v="1"/>
    <n v="1000"/>
    <x v="0"/>
    <m/>
    <m/>
    <n v="30"/>
    <n v="15"/>
    <n v="0"/>
    <m/>
    <x v="1"/>
    <m/>
    <m/>
    <m/>
    <m/>
    <m/>
    <x v="2"/>
    <m/>
    <m/>
    <m/>
    <m/>
    <m/>
    <m/>
    <x v="2"/>
    <s v="boule400g boule250g"/>
    <n v="1"/>
    <n v="1"/>
    <n v="500"/>
    <n v="300"/>
    <x v="0"/>
    <m/>
    <m/>
    <n v="15"/>
    <n v="15"/>
    <n v="1"/>
    <m/>
    <x v="1"/>
    <m/>
    <s v="seau savon400gr"/>
    <n v="1"/>
    <n v="0"/>
    <n v="1"/>
    <n v="0"/>
    <m/>
    <s v="securite rarete_transport cout_transport"/>
    <n v="1"/>
    <n v="0"/>
    <n v="0"/>
    <n v="0"/>
    <n v="0"/>
    <n v="1"/>
    <n v="1"/>
    <n v="0"/>
    <n v="0"/>
    <n v="0"/>
    <n v="0"/>
    <m/>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nsp"/>
    <n v="0"/>
    <n v="0"/>
    <n v="0"/>
    <n v="0"/>
    <n v="0"/>
    <n v="0"/>
    <n v="0"/>
    <n v="0"/>
    <n v="1"/>
    <m/>
    <s v="Na"/>
    <m/>
    <m/>
    <n v="421913336"/>
    <d v="2023-05-02T08:19:48"/>
    <m/>
    <m/>
    <s v="submitted_via_web"/>
    <s v="bkf_icsm"/>
    <s v="vQLNc9EtR3jP2L4P9dUpL8"/>
  </r>
  <r>
    <n v="147"/>
    <s v="a5114543-e2a3-486e-8336-a9cf2924dae2"/>
    <d v="2023-04-25T00:00:00"/>
    <s v="tougan"/>
    <d v="2023-04-25T17:09:46"/>
    <d v="2023-04-29T10:53:37"/>
    <s v="audit.csv"/>
    <m/>
    <m/>
    <x v="1"/>
    <d v="2023-04-25T00:00:00"/>
    <s v="boucle_mouhoun"/>
    <s v="sourou"/>
    <x v="5"/>
    <s v="central"/>
    <m/>
    <m/>
    <s v="Catholic Relief Services"/>
    <s v="Marché de Tougan"/>
    <m/>
    <s v="oui"/>
    <m/>
    <x v="0"/>
    <m/>
    <m/>
    <s v="seau savon400gr"/>
    <n v="1"/>
    <n v="0"/>
    <n v="1"/>
    <n v="0"/>
    <n v="2"/>
    <m/>
    <x v="1"/>
    <n v="1000"/>
    <x v="0"/>
    <m/>
    <m/>
    <n v="30"/>
    <n v="15"/>
    <n v="0"/>
    <m/>
    <x v="1"/>
    <m/>
    <m/>
    <m/>
    <m/>
    <m/>
    <x v="2"/>
    <m/>
    <m/>
    <m/>
    <m/>
    <m/>
    <m/>
    <x v="2"/>
    <s v="boule400g boule250g"/>
    <n v="1"/>
    <n v="1"/>
    <n v="500"/>
    <n v="300"/>
    <x v="0"/>
    <m/>
    <m/>
    <n v="15"/>
    <n v="10"/>
    <n v="0"/>
    <m/>
    <x v="1"/>
    <m/>
    <s v="seau savon400gr"/>
    <n v="1"/>
    <n v="0"/>
    <n v="1"/>
    <n v="0"/>
    <m/>
    <s v="securite rarete_transport cout_transport"/>
    <n v="1"/>
    <n v="0"/>
    <n v="0"/>
    <n v="0"/>
    <n v="0"/>
    <n v="1"/>
    <n v="1"/>
    <n v="0"/>
    <n v="0"/>
    <n v="0"/>
    <n v="0"/>
    <m/>
    <m/>
    <s v="prix_constants"/>
    <n v="1"/>
    <n v="0"/>
    <n v="0"/>
    <n v="0"/>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nsp"/>
    <n v="0"/>
    <n v="0"/>
    <n v="0"/>
    <n v="0"/>
    <n v="0"/>
    <n v="0"/>
    <n v="0"/>
    <n v="0"/>
    <n v="1"/>
    <m/>
    <s v="Ras"/>
    <m/>
    <m/>
    <n v="421913344"/>
    <d v="2023-05-02T08:19:49"/>
    <m/>
    <m/>
    <s v="submitted_via_web"/>
    <s v="bkf_icsm"/>
    <s v="vQLNc9EtR3jP2L4P9dUpL8"/>
  </r>
  <r>
    <n v="148"/>
    <s v="bbdbef6e-9c55-416c-80e6-5c1e70029436"/>
    <d v="2023-04-26T00:00:00"/>
    <s v="tougan"/>
    <d v="2023-04-26T16:03:23"/>
    <d v="2023-04-29T10:55:42"/>
    <s v="audit.csv"/>
    <m/>
    <m/>
    <x v="1"/>
    <d v="2023-04-26T00:00:00"/>
    <s v="boucle_mouhoun"/>
    <s v="sourou"/>
    <x v="5"/>
    <s v="central"/>
    <m/>
    <m/>
    <s v="Catholic Relief Services"/>
    <s v="Marché de Tougan"/>
    <m/>
    <s v="oui"/>
    <m/>
    <x v="3"/>
    <m/>
    <m/>
    <s v="savon400gr seau"/>
    <n v="1"/>
    <n v="0"/>
    <n v="1"/>
    <n v="0"/>
    <n v="2"/>
    <m/>
    <x v="1"/>
    <n v="1050"/>
    <x v="0"/>
    <m/>
    <m/>
    <n v="30"/>
    <n v="15"/>
    <n v="0"/>
    <m/>
    <x v="1"/>
    <m/>
    <m/>
    <m/>
    <m/>
    <m/>
    <x v="2"/>
    <m/>
    <m/>
    <m/>
    <m/>
    <m/>
    <m/>
    <x v="2"/>
    <s v="boule400g boule250g"/>
    <n v="1"/>
    <n v="1"/>
    <n v="500"/>
    <n v="300"/>
    <x v="0"/>
    <m/>
    <m/>
    <n v="15"/>
    <n v="7"/>
    <n v="0"/>
    <m/>
    <x v="1"/>
    <m/>
    <s v="seau savon400gr"/>
    <n v="1"/>
    <n v="0"/>
    <n v="1"/>
    <n v="0"/>
    <m/>
    <s v="securite cout_transport"/>
    <n v="1"/>
    <n v="0"/>
    <n v="0"/>
    <n v="0"/>
    <n v="0"/>
    <n v="0"/>
    <n v="1"/>
    <n v="0"/>
    <n v="0"/>
    <n v="0"/>
    <n v="0"/>
    <m/>
    <m/>
    <s v="prix_hausse"/>
    <n v="0"/>
    <n v="1"/>
    <n v="0"/>
    <n v="0"/>
    <s v="seau savon400gr"/>
    <n v="1"/>
    <n v="0"/>
    <n v="1"/>
    <n v="0"/>
    <s v="baisse_offre_securite"/>
    <n v="0"/>
    <n v="0"/>
    <n v="0"/>
    <n v="0"/>
    <n v="0"/>
    <n v="0"/>
    <n v="0"/>
    <n v="0"/>
    <n v="1"/>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348"/>
    <d v="2023-05-02T08:19:50"/>
    <m/>
    <m/>
    <s v="submitted_via_web"/>
    <s v="bkf_icsm"/>
    <s v="vQLNc9EtR3jP2L4P9dUpL8"/>
  </r>
  <r>
    <n v="149"/>
    <s v="345aaa3d-211f-42cd-abe4-30ee74825c8e"/>
    <d v="2023-04-26T00:00:00"/>
    <s v="tougan"/>
    <d v="2023-04-26T16:08:39"/>
    <d v="2023-04-29T10:55:18"/>
    <s v="audit.csv"/>
    <m/>
    <m/>
    <x v="1"/>
    <d v="2023-04-26T00:00:00"/>
    <s v="boucle_mouhoun"/>
    <s v="sourou"/>
    <x v="5"/>
    <s v="central"/>
    <m/>
    <m/>
    <s v="Catholic Relief Services"/>
    <s v="Marché de Tougan"/>
    <m/>
    <s v="oui"/>
    <m/>
    <x v="0"/>
    <m/>
    <m/>
    <s v="seau savon400gr"/>
    <n v="1"/>
    <n v="0"/>
    <n v="1"/>
    <n v="0"/>
    <n v="2"/>
    <m/>
    <x v="1"/>
    <n v="1000"/>
    <x v="0"/>
    <m/>
    <m/>
    <n v="30"/>
    <n v="10"/>
    <n v="0"/>
    <m/>
    <x v="1"/>
    <m/>
    <m/>
    <m/>
    <m/>
    <m/>
    <x v="2"/>
    <m/>
    <m/>
    <m/>
    <m/>
    <m/>
    <m/>
    <x v="2"/>
    <s v="boule400g boule250g"/>
    <n v="1"/>
    <n v="1"/>
    <n v="500"/>
    <n v="300"/>
    <x v="0"/>
    <m/>
    <m/>
    <n v="15"/>
    <n v="20"/>
    <n v="1"/>
    <m/>
    <x v="1"/>
    <m/>
    <s v="seau savon400gr"/>
    <n v="1"/>
    <n v="0"/>
    <n v="1"/>
    <n v="0"/>
    <m/>
    <s v="securite rarete_transport cout_transport"/>
    <n v="1"/>
    <n v="0"/>
    <n v="0"/>
    <n v="0"/>
    <n v="0"/>
    <n v="1"/>
    <n v="1"/>
    <n v="0"/>
    <n v="0"/>
    <n v="0"/>
    <n v="0"/>
    <m/>
    <m/>
    <s v="prix_hausse"/>
    <n v="0"/>
    <n v="1"/>
    <n v="0"/>
    <n v="0"/>
    <s v="seau savon400gr"/>
    <n v="1"/>
    <n v="0"/>
    <n v="1"/>
    <n v="0"/>
    <s v="baisse_offre_securite"/>
    <n v="0"/>
    <n v="0"/>
    <n v="0"/>
    <n v="0"/>
    <n v="0"/>
    <n v="0"/>
    <n v="0"/>
    <n v="0"/>
    <n v="1"/>
    <n v="0"/>
    <n v="0"/>
    <n v="0"/>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aucun"/>
    <n v="0"/>
    <n v="0"/>
    <n v="0"/>
    <n v="0"/>
    <n v="0"/>
    <n v="0"/>
    <n v="0"/>
    <n v="0"/>
    <n v="0"/>
    <n v="0"/>
    <n v="0"/>
    <n v="0"/>
    <n v="0"/>
    <n v="0"/>
    <n v="0"/>
    <n v="1"/>
    <n v="1"/>
    <n v="4"/>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353"/>
    <d v="2023-05-02T08:19:51"/>
    <m/>
    <m/>
    <s v="submitted_via_web"/>
    <s v="bkf_icsm"/>
    <s v="vQLNc9EtR3jP2L4P9dUpL8"/>
  </r>
  <r>
    <n v="150"/>
    <s v="8444043a-587b-4554-9c3c-29ceab138f3a"/>
    <d v="2023-04-27T00:00:00"/>
    <s v="tougan"/>
    <d v="2023-04-27T20:03:22"/>
    <d v="2023-04-28T09:05:14"/>
    <s v="audit.csv"/>
    <m/>
    <m/>
    <x v="1"/>
    <d v="2023-04-28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bache corde tenaille pelle"/>
    <n v="1"/>
    <n v="1"/>
    <n v="1"/>
    <n v="1"/>
    <n v="0"/>
    <n v="4"/>
    <m/>
    <x v="2"/>
    <n v="7500"/>
    <x v="0"/>
    <m/>
    <m/>
    <n v="30"/>
    <n v="15"/>
    <n v="0"/>
    <m/>
    <x v="2"/>
    <n v="5250"/>
    <x v="2"/>
    <m/>
    <m/>
    <n v="30"/>
    <n v="15"/>
    <n v="0"/>
    <m/>
    <x v="2"/>
    <n v="1000"/>
    <x v="2"/>
    <m/>
    <m/>
    <n v="30"/>
    <n v="15"/>
    <n v="0"/>
    <m/>
    <x v="2"/>
    <n v="2000"/>
    <x v="2"/>
    <m/>
    <m/>
    <n v="30"/>
    <n v="15"/>
    <n v="0"/>
    <m/>
    <x v="2"/>
    <m/>
    <s v="bache corde tenaille pelle"/>
    <n v="1"/>
    <n v="1"/>
    <n v="1"/>
    <n v="1"/>
    <n v="0"/>
    <m/>
    <s v="securite rarete_transport cout_transport"/>
    <n v="1"/>
    <n v="0"/>
    <n v="0"/>
    <n v="0"/>
    <n v="0"/>
    <n v="1"/>
    <n v="1"/>
    <n v="0"/>
    <n v="0"/>
    <n v="0"/>
    <n v="0"/>
    <m/>
    <m/>
    <s v="prix_hausse"/>
    <n v="0"/>
    <n v="1"/>
    <n v="0"/>
    <n v="0"/>
    <s v="bache corde tenaille pelle"/>
    <n v="1"/>
    <n v="1"/>
    <n v="1"/>
    <n v="1"/>
    <n v="0"/>
    <s v="baisse_offre_securite"/>
    <n v="0"/>
    <n v="0"/>
    <n v="0"/>
    <n v="0"/>
    <n v="0"/>
    <n v="0"/>
    <n v="0"/>
    <n v="0"/>
    <n v="1"/>
    <n v="0"/>
    <n v="0"/>
    <n v="0"/>
    <m/>
    <m/>
    <m/>
    <m/>
    <m/>
    <m/>
    <m/>
    <m/>
    <m/>
    <m/>
    <m/>
    <m/>
    <m/>
    <m/>
    <m/>
    <m/>
    <m/>
    <m/>
    <m/>
    <m/>
    <m/>
    <m/>
    <s v="aucun"/>
    <n v="0"/>
    <n v="0"/>
    <n v="0"/>
    <n v="0"/>
    <n v="0"/>
    <n v="0"/>
    <n v="0"/>
    <n v="0"/>
    <n v="0"/>
    <n v="0"/>
    <n v="0"/>
    <n v="0"/>
    <n v="0"/>
    <n v="0"/>
    <n v="0"/>
    <n v="1"/>
    <n v="1"/>
    <n v="6"/>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359"/>
    <d v="2023-05-02T08:19:52"/>
    <m/>
    <m/>
    <s v="submitted_via_web"/>
    <s v="bkf_icsm"/>
    <s v="vQLNc9EtR3jP2L4P9dUpL8"/>
  </r>
  <r>
    <n v="151"/>
    <s v="e85d59f9-9c50-4b97-9f7a-45ad36cf997a"/>
    <d v="2023-04-28T00:00:00"/>
    <s v="tougan"/>
    <d v="2023-04-28T08:56:19"/>
    <d v="2023-04-29T10:56:32"/>
    <s v="audit.csv"/>
    <m/>
    <m/>
    <x v="1"/>
    <d v="2023-04-28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bache corde tenaille pelle"/>
    <n v="1"/>
    <n v="1"/>
    <n v="1"/>
    <n v="1"/>
    <n v="0"/>
    <n v="4"/>
    <m/>
    <x v="2"/>
    <n v="5000"/>
    <x v="0"/>
    <m/>
    <m/>
    <n v="20"/>
    <n v="10"/>
    <n v="0"/>
    <m/>
    <x v="2"/>
    <n v="4500"/>
    <x v="2"/>
    <m/>
    <m/>
    <n v="30"/>
    <n v="10"/>
    <n v="0"/>
    <m/>
    <x v="2"/>
    <n v="1000"/>
    <x v="2"/>
    <m/>
    <m/>
    <n v="30"/>
    <n v="10"/>
    <n v="0"/>
    <m/>
    <x v="2"/>
    <n v="1750"/>
    <x v="2"/>
    <m/>
    <m/>
    <n v="30"/>
    <n v="10"/>
    <n v="0"/>
    <m/>
    <x v="2"/>
    <m/>
    <s v="bache corde tenaille pelle"/>
    <n v="1"/>
    <n v="1"/>
    <n v="1"/>
    <n v="1"/>
    <n v="0"/>
    <m/>
    <s v="securite cout_transport rarete_transport"/>
    <n v="1"/>
    <n v="0"/>
    <n v="0"/>
    <n v="0"/>
    <n v="0"/>
    <n v="1"/>
    <n v="1"/>
    <n v="0"/>
    <n v="0"/>
    <n v="0"/>
    <n v="0"/>
    <m/>
    <m/>
    <s v="prix_hausse"/>
    <n v="0"/>
    <n v="1"/>
    <n v="0"/>
    <n v="0"/>
    <s v="bache corde tenaille pelle"/>
    <n v="1"/>
    <n v="1"/>
    <n v="1"/>
    <n v="1"/>
    <n v="0"/>
    <s v="baisse_offre_securite"/>
    <n v="0"/>
    <n v="0"/>
    <n v="0"/>
    <n v="0"/>
    <n v="0"/>
    <n v="0"/>
    <n v="0"/>
    <n v="0"/>
    <n v="1"/>
    <n v="0"/>
    <n v="0"/>
    <n v="0"/>
    <m/>
    <m/>
    <m/>
    <m/>
    <m/>
    <m/>
    <m/>
    <m/>
    <m/>
    <m/>
    <m/>
    <m/>
    <m/>
    <m/>
    <m/>
    <m/>
    <m/>
    <m/>
    <m/>
    <m/>
    <m/>
    <m/>
    <s v="aucun"/>
    <n v="0"/>
    <n v="0"/>
    <n v="0"/>
    <n v="0"/>
    <n v="0"/>
    <n v="0"/>
    <n v="0"/>
    <n v="0"/>
    <n v="0"/>
    <n v="0"/>
    <n v="0"/>
    <n v="0"/>
    <n v="0"/>
    <n v="0"/>
    <n v="0"/>
    <n v="1"/>
    <n v="1"/>
    <n v="6"/>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363"/>
    <d v="2023-05-02T08:19:53"/>
    <m/>
    <m/>
    <s v="submitted_via_web"/>
    <s v="bkf_icsm"/>
    <s v="vQLNc9EtR3jP2L4P9dUpL8"/>
  </r>
  <r>
    <n v="152"/>
    <s v="367fe768-9a44-4969-89a8-a708f7e68072"/>
    <d v="2023-04-28T00:00:00"/>
    <s v="tougan"/>
    <d v="2023-04-28T09:07:41"/>
    <d v="2023-04-28T09:16:27"/>
    <s v="audit.csv"/>
    <m/>
    <m/>
    <x v="1"/>
    <d v="2023-04-28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pelle tenaille corde bache"/>
    <n v="1"/>
    <n v="1"/>
    <n v="1"/>
    <n v="1"/>
    <n v="0"/>
    <n v="4"/>
    <m/>
    <x v="2"/>
    <n v="5000"/>
    <x v="0"/>
    <m/>
    <m/>
    <n v="30"/>
    <n v="15"/>
    <n v="0"/>
    <m/>
    <x v="2"/>
    <n v="4500"/>
    <x v="2"/>
    <m/>
    <m/>
    <n v="30"/>
    <n v="10"/>
    <n v="0"/>
    <m/>
    <x v="2"/>
    <n v="1000"/>
    <x v="2"/>
    <m/>
    <m/>
    <n v="30"/>
    <n v="15"/>
    <n v="0"/>
    <m/>
    <x v="2"/>
    <n v="1750"/>
    <x v="2"/>
    <m/>
    <m/>
    <n v="30"/>
    <n v="18"/>
    <n v="0"/>
    <m/>
    <x v="2"/>
    <m/>
    <s v="bache corde tenaille pelle"/>
    <n v="1"/>
    <n v="1"/>
    <n v="1"/>
    <n v="1"/>
    <n v="0"/>
    <m/>
    <s v="securite cout_transport"/>
    <n v="1"/>
    <n v="0"/>
    <n v="0"/>
    <n v="0"/>
    <n v="0"/>
    <n v="0"/>
    <n v="1"/>
    <n v="0"/>
    <n v="0"/>
    <n v="0"/>
    <n v="0"/>
    <m/>
    <m/>
    <s v="prix_hausse"/>
    <n v="0"/>
    <n v="1"/>
    <n v="0"/>
    <n v="0"/>
    <s v="bache corde tenaille pelle"/>
    <n v="1"/>
    <n v="1"/>
    <n v="1"/>
    <n v="1"/>
    <n v="0"/>
    <s v="baisse_offre_securite"/>
    <n v="0"/>
    <n v="0"/>
    <n v="0"/>
    <n v="0"/>
    <n v="0"/>
    <n v="0"/>
    <n v="0"/>
    <n v="0"/>
    <n v="1"/>
    <n v="0"/>
    <n v="0"/>
    <n v="0"/>
    <m/>
    <m/>
    <m/>
    <m/>
    <m/>
    <m/>
    <m/>
    <m/>
    <m/>
    <m/>
    <m/>
    <m/>
    <m/>
    <m/>
    <m/>
    <m/>
    <m/>
    <m/>
    <m/>
    <m/>
    <m/>
    <m/>
    <s v="aucun"/>
    <n v="0"/>
    <n v="0"/>
    <n v="0"/>
    <n v="0"/>
    <n v="0"/>
    <n v="0"/>
    <n v="0"/>
    <n v="0"/>
    <n v="0"/>
    <n v="0"/>
    <n v="0"/>
    <n v="0"/>
    <n v="0"/>
    <n v="0"/>
    <n v="0"/>
    <n v="1"/>
    <n v="1"/>
    <n v="6"/>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371"/>
    <d v="2023-05-02T08:19:54"/>
    <m/>
    <m/>
    <s v="submitted_via_web"/>
    <s v="bkf_icsm"/>
    <s v="vQLNc9EtR3jP2L4P9dUpL8"/>
  </r>
  <r>
    <n v="153"/>
    <s v="be39c887-e456-4eca-9312-0b3705b7a1ed"/>
    <d v="2023-04-28T00:00:00"/>
    <s v="tougan"/>
    <d v="2023-04-28T09:16:38"/>
    <d v="2023-04-28T09:21:29"/>
    <s v="audit.csv"/>
    <m/>
    <m/>
    <x v="1"/>
    <d v="2023-04-28T00:00:00"/>
    <s v="boucle_mouhoun"/>
    <s v="sourou"/>
    <x v="5"/>
    <s v="central"/>
    <m/>
    <m/>
    <s v="Catholic Relief Services"/>
    <s v="Marché de Tougan"/>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tenaille corde bache pelle"/>
    <n v="1"/>
    <n v="1"/>
    <n v="1"/>
    <n v="1"/>
    <n v="0"/>
    <n v="4"/>
    <m/>
    <x v="2"/>
    <n v="5000"/>
    <x v="0"/>
    <m/>
    <m/>
    <n v="30"/>
    <n v="20"/>
    <n v="0"/>
    <m/>
    <x v="2"/>
    <n v="4500"/>
    <x v="2"/>
    <m/>
    <m/>
    <n v="30"/>
    <n v="20"/>
    <n v="0"/>
    <m/>
    <x v="2"/>
    <n v="1000"/>
    <x v="2"/>
    <m/>
    <m/>
    <n v="30"/>
    <n v="20"/>
    <n v="0"/>
    <m/>
    <x v="2"/>
    <n v="1750"/>
    <x v="2"/>
    <m/>
    <m/>
    <n v="30"/>
    <n v="20"/>
    <n v="0"/>
    <m/>
    <x v="2"/>
    <m/>
    <s v="corde bache tenaille pelle"/>
    <n v="1"/>
    <n v="1"/>
    <n v="1"/>
    <n v="1"/>
    <n v="0"/>
    <m/>
    <s v="securite rarete_transport cout_transport"/>
    <n v="1"/>
    <n v="0"/>
    <n v="0"/>
    <n v="0"/>
    <n v="0"/>
    <n v="1"/>
    <n v="1"/>
    <n v="0"/>
    <n v="0"/>
    <n v="0"/>
    <n v="0"/>
    <m/>
    <m/>
    <s v="prix_hausse"/>
    <n v="0"/>
    <n v="1"/>
    <n v="0"/>
    <n v="0"/>
    <s v="bache corde tenaille pelle"/>
    <n v="1"/>
    <n v="1"/>
    <n v="1"/>
    <n v="1"/>
    <n v="0"/>
    <s v="baisse_offre_securite"/>
    <n v="0"/>
    <n v="0"/>
    <n v="0"/>
    <n v="0"/>
    <n v="0"/>
    <n v="0"/>
    <n v="0"/>
    <n v="0"/>
    <n v="1"/>
    <n v="0"/>
    <n v="0"/>
    <n v="0"/>
    <m/>
    <m/>
    <m/>
    <m/>
    <m/>
    <m/>
    <m/>
    <m/>
    <m/>
    <m/>
    <m/>
    <m/>
    <m/>
    <m/>
    <m/>
    <m/>
    <m/>
    <m/>
    <m/>
    <m/>
    <m/>
    <m/>
    <s v="aucun"/>
    <n v="0"/>
    <n v="0"/>
    <n v="0"/>
    <n v="0"/>
    <n v="0"/>
    <n v="0"/>
    <n v="0"/>
    <n v="0"/>
    <n v="0"/>
    <n v="0"/>
    <n v="0"/>
    <n v="0"/>
    <n v="0"/>
    <n v="0"/>
    <n v="0"/>
    <n v="1"/>
    <n v="1"/>
    <n v="6"/>
    <m/>
    <x v="0"/>
    <m/>
    <x v="0"/>
    <m/>
    <m/>
    <m/>
    <m/>
    <m/>
    <m/>
    <x v="0"/>
    <m/>
    <m/>
    <m/>
    <m/>
    <m/>
    <x v="0"/>
    <m/>
    <m/>
    <m/>
    <m/>
    <m/>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1"/>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3"/>
    <x v="0"/>
    <m/>
    <m/>
    <m/>
    <m/>
    <m/>
    <m/>
    <m/>
    <m/>
    <m/>
    <m/>
    <s v="nsp"/>
    <n v="0"/>
    <n v="0"/>
    <n v="0"/>
    <n v="0"/>
    <n v="0"/>
    <n v="0"/>
    <n v="0"/>
    <n v="0"/>
    <n v="1"/>
    <m/>
    <s v="Ras"/>
    <m/>
    <m/>
    <n v="421913375"/>
    <d v="2023-05-02T08:19:56"/>
    <m/>
    <m/>
    <s v="submitted_via_web"/>
    <s v="bkf_icsm"/>
    <s v="vQLNc9EtR3jP2L4P9dUpL8"/>
  </r>
  <r>
    <n v="154"/>
    <s v="522d493d-61ab-46c3-844d-9fe78bf557ae"/>
    <d v="2023-04-28T00:00:00"/>
    <s v="tougan"/>
    <d v="2023-04-28T09:28:34"/>
    <d v="2023-04-28T09:37:25"/>
    <s v="audit.csv"/>
    <m/>
    <m/>
    <x v="1"/>
    <d v="2023-04-28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pagne lampe moustiquaire couverture natte"/>
    <n v="0"/>
    <n v="0"/>
    <n v="0"/>
    <n v="0"/>
    <n v="0"/>
    <n v="0"/>
    <n v="0"/>
    <n v="0"/>
    <n v="0"/>
    <n v="1"/>
    <n v="1"/>
    <n v="1"/>
    <n v="1"/>
    <n v="1"/>
    <n v="1"/>
    <n v="0"/>
    <n v="6"/>
    <n v="8"/>
    <m/>
    <x v="0"/>
    <m/>
    <x v="0"/>
    <m/>
    <m/>
    <m/>
    <m/>
    <m/>
    <m/>
    <x v="0"/>
    <m/>
    <m/>
    <m/>
    <m/>
    <m/>
    <x v="0"/>
    <m/>
    <m/>
    <m/>
    <m/>
    <m/>
    <m/>
    <x v="0"/>
    <m/>
    <m/>
    <m/>
    <m/>
    <m/>
    <m/>
    <m/>
    <x v="0"/>
    <m/>
    <m/>
    <m/>
    <m/>
    <m/>
    <m/>
    <x v="1"/>
    <m/>
    <x v="2"/>
    <m/>
    <m/>
    <m/>
    <m/>
    <m/>
    <m/>
    <x v="1"/>
    <m/>
    <x v="2"/>
    <m/>
    <m/>
    <m/>
    <m/>
    <m/>
    <m/>
    <x v="1"/>
    <m/>
    <x v="3"/>
    <m/>
    <m/>
    <m/>
    <m/>
    <m/>
    <m/>
    <x v="1"/>
    <m/>
    <x v="3"/>
    <m/>
    <m/>
    <m/>
    <m/>
    <m/>
    <m/>
    <x v="1"/>
    <m/>
    <m/>
    <m/>
    <m/>
    <m/>
    <m/>
    <m/>
    <x v="2"/>
    <m/>
    <m/>
    <m/>
    <m/>
    <m/>
    <m/>
    <x v="1"/>
    <m/>
    <x v="2"/>
    <m/>
    <m/>
    <m/>
    <m/>
    <m/>
    <m/>
    <x v="2"/>
    <n v="3000"/>
    <x v="0"/>
    <m/>
    <m/>
    <n v="30"/>
    <n v="15"/>
    <n v="0"/>
    <m/>
    <x v="2"/>
    <n v="2500"/>
    <x v="2"/>
    <m/>
    <m/>
    <n v="30"/>
    <n v="15"/>
    <n v="0"/>
    <m/>
    <s v="peudisponible"/>
    <n v="2500"/>
    <x v="3"/>
    <m/>
    <m/>
    <n v="30"/>
    <n v="15"/>
    <n v="0"/>
    <m/>
    <x v="2"/>
    <n v="2000"/>
    <x v="3"/>
    <m/>
    <m/>
    <n v="30"/>
    <n v="15"/>
    <n v="0"/>
    <m/>
    <x v="2"/>
    <s v="oui"/>
    <n v="6500"/>
    <m/>
    <m/>
    <x v="3"/>
    <m/>
    <m/>
    <n v="30"/>
    <n v="15"/>
    <n v="0"/>
    <m/>
    <x v="2"/>
    <n v="200"/>
    <x v="4"/>
    <m/>
    <m/>
    <n v="20"/>
    <n v="7"/>
    <n v="0"/>
    <m/>
    <x v="2"/>
    <m/>
    <s v="natte sac_boro pagne lampe moustiquaire couverture"/>
    <n v="0"/>
    <n v="0"/>
    <n v="0"/>
    <n v="0"/>
    <n v="0"/>
    <n v="0"/>
    <n v="0"/>
    <n v="0"/>
    <n v="0"/>
    <n v="1"/>
    <n v="1"/>
    <n v="1"/>
    <n v="1"/>
    <n v="1"/>
    <n v="1"/>
    <n v="0"/>
    <m/>
    <s v="securite cout_transport"/>
    <n v="1"/>
    <n v="0"/>
    <n v="0"/>
    <n v="0"/>
    <n v="0"/>
    <n v="0"/>
    <n v="1"/>
    <n v="0"/>
    <n v="0"/>
    <n v="0"/>
    <n v="0"/>
    <m/>
    <m/>
    <s v="prix_hausse"/>
    <n v="0"/>
    <n v="1"/>
    <n v="0"/>
    <n v="0"/>
    <s v="natte couverture moustiquaire lampe pagne sac_boro"/>
    <n v="0"/>
    <n v="0"/>
    <n v="0"/>
    <n v="0"/>
    <n v="0"/>
    <n v="0"/>
    <n v="0"/>
    <n v="0"/>
    <n v="0"/>
    <n v="1"/>
    <n v="1"/>
    <n v="1"/>
    <n v="1"/>
    <n v="1"/>
    <n v="1"/>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381"/>
    <d v="2023-05-02T08:19:57"/>
    <m/>
    <m/>
    <s v="submitted_via_web"/>
    <s v="bkf_icsm"/>
    <s v="vQLNc9EtR3jP2L4P9dUpL8"/>
  </r>
  <r>
    <n v="155"/>
    <s v="6b8e6f6c-7963-4d34-b259-e592149dbe02"/>
    <d v="2023-04-28T00:00:00"/>
    <s v="tougan"/>
    <d v="2023-04-28T09:37:39"/>
    <d v="2023-04-28T09:43:44"/>
    <s v="audit.csv"/>
    <m/>
    <m/>
    <x v="1"/>
    <d v="2023-04-28T00:00:00"/>
    <s v="boucle_mouhoun"/>
    <s v="sourou"/>
    <x v="5"/>
    <s v="central"/>
    <m/>
    <m/>
    <s v="Catholic Relief Services"/>
    <s v="Marché de Tougan"/>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pagne lampe moustiquaire couverture natte"/>
    <n v="0"/>
    <n v="0"/>
    <n v="0"/>
    <n v="0"/>
    <n v="0"/>
    <n v="0"/>
    <n v="0"/>
    <n v="0"/>
    <n v="0"/>
    <n v="1"/>
    <n v="1"/>
    <n v="1"/>
    <n v="1"/>
    <n v="1"/>
    <n v="1"/>
    <n v="0"/>
    <n v="6"/>
    <n v="8"/>
    <m/>
    <x v="0"/>
    <m/>
    <x v="0"/>
    <m/>
    <m/>
    <m/>
    <m/>
    <m/>
    <m/>
    <x v="0"/>
    <m/>
    <m/>
    <m/>
    <m/>
    <m/>
    <x v="0"/>
    <m/>
    <m/>
    <m/>
    <m/>
    <m/>
    <m/>
    <x v="0"/>
    <m/>
    <m/>
    <m/>
    <m/>
    <m/>
    <m/>
    <m/>
    <x v="0"/>
    <m/>
    <m/>
    <m/>
    <m/>
    <m/>
    <m/>
    <x v="1"/>
    <m/>
    <x v="2"/>
    <m/>
    <m/>
    <m/>
    <m/>
    <m/>
    <m/>
    <x v="1"/>
    <m/>
    <x v="2"/>
    <m/>
    <m/>
    <m/>
    <m/>
    <m/>
    <m/>
    <x v="1"/>
    <m/>
    <x v="3"/>
    <m/>
    <m/>
    <m/>
    <m/>
    <m/>
    <m/>
    <x v="1"/>
    <m/>
    <x v="3"/>
    <m/>
    <m/>
    <m/>
    <m/>
    <m/>
    <m/>
    <x v="1"/>
    <m/>
    <m/>
    <m/>
    <m/>
    <m/>
    <m/>
    <m/>
    <x v="2"/>
    <m/>
    <m/>
    <m/>
    <m/>
    <m/>
    <m/>
    <x v="1"/>
    <m/>
    <x v="2"/>
    <m/>
    <m/>
    <m/>
    <m/>
    <m/>
    <m/>
    <x v="2"/>
    <n v="3000"/>
    <x v="0"/>
    <m/>
    <m/>
    <n v="30"/>
    <n v="15"/>
    <n v="0"/>
    <m/>
    <x v="2"/>
    <n v="2500"/>
    <x v="2"/>
    <m/>
    <m/>
    <n v="30"/>
    <n v="15"/>
    <n v="0"/>
    <m/>
    <s v="peudisponible"/>
    <n v="2500"/>
    <x v="2"/>
    <m/>
    <m/>
    <n v="30"/>
    <n v="15"/>
    <n v="0"/>
    <m/>
    <x v="2"/>
    <n v="2000"/>
    <x v="3"/>
    <m/>
    <m/>
    <n v="20"/>
    <n v="15"/>
    <n v="0"/>
    <m/>
    <x v="2"/>
    <s v="oui"/>
    <n v="6500"/>
    <m/>
    <m/>
    <x v="3"/>
    <m/>
    <m/>
    <n v="30"/>
    <n v="14"/>
    <n v="0"/>
    <m/>
    <x v="2"/>
    <n v="200"/>
    <x v="4"/>
    <m/>
    <m/>
    <n v="20"/>
    <n v="7"/>
    <n v="0"/>
    <m/>
    <x v="2"/>
    <m/>
    <s v="natte couverture moustiquaire lampe pagne sac_boro"/>
    <n v="0"/>
    <n v="0"/>
    <n v="0"/>
    <n v="0"/>
    <n v="0"/>
    <n v="0"/>
    <n v="0"/>
    <n v="0"/>
    <n v="0"/>
    <n v="1"/>
    <n v="1"/>
    <n v="1"/>
    <n v="1"/>
    <n v="1"/>
    <n v="1"/>
    <n v="0"/>
    <m/>
    <s v="securite rarete_transport cout_transport"/>
    <n v="1"/>
    <n v="0"/>
    <n v="0"/>
    <n v="0"/>
    <n v="0"/>
    <n v="1"/>
    <n v="1"/>
    <n v="0"/>
    <n v="0"/>
    <n v="0"/>
    <n v="0"/>
    <m/>
    <m/>
    <s v="prix_hausse"/>
    <n v="0"/>
    <n v="1"/>
    <n v="0"/>
    <n v="0"/>
    <s v="sac_boro pagne lampe moustiquaire couverture natte"/>
    <n v="0"/>
    <n v="0"/>
    <n v="0"/>
    <n v="0"/>
    <n v="0"/>
    <n v="0"/>
    <n v="0"/>
    <n v="0"/>
    <n v="0"/>
    <n v="1"/>
    <n v="1"/>
    <n v="1"/>
    <n v="1"/>
    <n v="1"/>
    <n v="1"/>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389"/>
    <d v="2023-05-02T08:19:57"/>
    <m/>
    <m/>
    <s v="submitted_via_web"/>
    <s v="bkf_icsm"/>
    <s v="vQLNc9EtR3jP2L4P9dUpL8"/>
  </r>
  <r>
    <n v="156"/>
    <s v="40c9424b-0b23-408f-a19c-ed400612b6ef"/>
    <d v="2023-04-28T00:00:00"/>
    <s v="tougan"/>
    <d v="2023-04-28T09:43:58"/>
    <d v="2023-04-28T10:10:28"/>
    <s v="audit.csv"/>
    <m/>
    <m/>
    <x v="1"/>
    <d v="2023-04-28T00:00:00"/>
    <s v="boucle_mouhoun"/>
    <s v="sourou"/>
    <x v="5"/>
    <s v="central"/>
    <m/>
    <m/>
    <s v="Catholic Relief Services"/>
    <s v="Marché de Tougan"/>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pagne lampe moustiquaire couverture natte"/>
    <n v="0"/>
    <n v="0"/>
    <n v="0"/>
    <n v="0"/>
    <n v="0"/>
    <n v="0"/>
    <n v="0"/>
    <n v="0"/>
    <n v="0"/>
    <n v="1"/>
    <n v="1"/>
    <n v="1"/>
    <n v="1"/>
    <n v="1"/>
    <n v="1"/>
    <n v="0"/>
    <n v="6"/>
    <n v="8"/>
    <m/>
    <x v="0"/>
    <m/>
    <x v="0"/>
    <m/>
    <m/>
    <m/>
    <m/>
    <m/>
    <m/>
    <x v="0"/>
    <m/>
    <m/>
    <m/>
    <m/>
    <m/>
    <x v="0"/>
    <m/>
    <m/>
    <m/>
    <m/>
    <m/>
    <m/>
    <x v="0"/>
    <m/>
    <m/>
    <m/>
    <m/>
    <m/>
    <m/>
    <m/>
    <x v="0"/>
    <m/>
    <m/>
    <m/>
    <m/>
    <m/>
    <m/>
    <x v="1"/>
    <m/>
    <x v="2"/>
    <m/>
    <m/>
    <m/>
    <m/>
    <m/>
    <m/>
    <x v="1"/>
    <m/>
    <x v="2"/>
    <m/>
    <m/>
    <m/>
    <m/>
    <m/>
    <m/>
    <x v="1"/>
    <m/>
    <x v="3"/>
    <m/>
    <m/>
    <m/>
    <m/>
    <m/>
    <m/>
    <x v="1"/>
    <m/>
    <x v="3"/>
    <m/>
    <m/>
    <m/>
    <m/>
    <m/>
    <m/>
    <x v="1"/>
    <m/>
    <m/>
    <m/>
    <m/>
    <m/>
    <m/>
    <m/>
    <x v="2"/>
    <m/>
    <m/>
    <m/>
    <m/>
    <m/>
    <m/>
    <x v="1"/>
    <m/>
    <x v="2"/>
    <m/>
    <m/>
    <m/>
    <m/>
    <m/>
    <m/>
    <x v="2"/>
    <n v="3500"/>
    <x v="0"/>
    <m/>
    <m/>
    <n v="30"/>
    <n v="15"/>
    <n v="0"/>
    <m/>
    <x v="2"/>
    <n v="2500"/>
    <x v="2"/>
    <m/>
    <m/>
    <n v="30"/>
    <n v="15"/>
    <n v="0"/>
    <m/>
    <s v="peudisponible"/>
    <n v="2500"/>
    <x v="3"/>
    <m/>
    <m/>
    <n v="30"/>
    <n v="15"/>
    <n v="0"/>
    <m/>
    <x v="2"/>
    <n v="2000"/>
    <x v="3"/>
    <m/>
    <m/>
    <n v="30"/>
    <n v="15"/>
    <n v="0"/>
    <m/>
    <x v="2"/>
    <s v="oui"/>
    <n v="6500"/>
    <m/>
    <m/>
    <x v="3"/>
    <m/>
    <m/>
    <n v="30"/>
    <n v="14"/>
    <n v="0"/>
    <m/>
    <x v="2"/>
    <n v="200"/>
    <x v="4"/>
    <m/>
    <m/>
    <n v="20"/>
    <n v="7"/>
    <n v="0"/>
    <m/>
    <x v="2"/>
    <m/>
    <s v="natte couverture moustiquaire lampe pagne sac_boro"/>
    <n v="0"/>
    <n v="0"/>
    <n v="0"/>
    <n v="0"/>
    <n v="0"/>
    <n v="0"/>
    <n v="0"/>
    <n v="0"/>
    <n v="0"/>
    <n v="1"/>
    <n v="1"/>
    <n v="1"/>
    <n v="1"/>
    <n v="1"/>
    <n v="1"/>
    <n v="0"/>
    <m/>
    <s v="securite rarete_transport cout_transport"/>
    <n v="1"/>
    <n v="0"/>
    <n v="0"/>
    <n v="0"/>
    <n v="0"/>
    <n v="1"/>
    <n v="1"/>
    <n v="0"/>
    <n v="0"/>
    <n v="0"/>
    <n v="0"/>
    <m/>
    <m/>
    <s v="prix_hausse"/>
    <n v="0"/>
    <n v="1"/>
    <n v="0"/>
    <n v="0"/>
    <s v="natte couverture moustiquaire lampe pagne sac_boro"/>
    <n v="0"/>
    <n v="0"/>
    <n v="0"/>
    <n v="0"/>
    <n v="0"/>
    <n v="0"/>
    <n v="0"/>
    <n v="0"/>
    <n v="0"/>
    <n v="1"/>
    <n v="1"/>
    <n v="1"/>
    <n v="1"/>
    <n v="1"/>
    <n v="1"/>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394"/>
    <d v="2023-05-02T08:19:59"/>
    <m/>
    <m/>
    <s v="submitted_via_web"/>
    <s v="bkf_icsm"/>
    <s v="vQLNc9EtR3jP2L4P9dUpL8"/>
  </r>
  <r>
    <n v="157"/>
    <s v="7fb37546-71be-421f-8a0c-77c68c16950f"/>
    <d v="2023-04-28T00:00:00"/>
    <s v="tougan"/>
    <d v="2023-04-28T10:11:27"/>
    <d v="2023-04-28T10:34:39"/>
    <s v="audit.csv"/>
    <m/>
    <m/>
    <x v="1"/>
    <d v="2023-04-28T00:00:00"/>
    <s v="boucle_mouhoun"/>
    <s v="sourou"/>
    <x v="5"/>
    <s v="central"/>
    <m/>
    <m/>
    <s v="Catholic Relief Services"/>
    <s v="Marché de Tougan"/>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sac_boro pagne lampe moustiquaire couverture natte"/>
    <n v="0"/>
    <n v="0"/>
    <n v="0"/>
    <n v="0"/>
    <n v="0"/>
    <n v="0"/>
    <n v="0"/>
    <n v="0"/>
    <n v="0"/>
    <n v="1"/>
    <n v="1"/>
    <n v="1"/>
    <n v="1"/>
    <n v="1"/>
    <n v="1"/>
    <n v="0"/>
    <n v="6"/>
    <n v="8"/>
    <m/>
    <x v="0"/>
    <m/>
    <x v="0"/>
    <m/>
    <m/>
    <m/>
    <m/>
    <m/>
    <m/>
    <x v="0"/>
    <m/>
    <m/>
    <m/>
    <m/>
    <m/>
    <x v="0"/>
    <m/>
    <m/>
    <m/>
    <m/>
    <m/>
    <m/>
    <x v="0"/>
    <m/>
    <m/>
    <m/>
    <m/>
    <m/>
    <m/>
    <m/>
    <x v="0"/>
    <m/>
    <m/>
    <m/>
    <m/>
    <m/>
    <m/>
    <x v="1"/>
    <m/>
    <x v="2"/>
    <m/>
    <m/>
    <m/>
    <m/>
    <m/>
    <m/>
    <x v="1"/>
    <m/>
    <x v="2"/>
    <m/>
    <m/>
    <m/>
    <m/>
    <m/>
    <m/>
    <x v="1"/>
    <m/>
    <x v="3"/>
    <m/>
    <m/>
    <m/>
    <m/>
    <m/>
    <m/>
    <x v="1"/>
    <m/>
    <x v="3"/>
    <m/>
    <m/>
    <m/>
    <m/>
    <m/>
    <m/>
    <x v="1"/>
    <m/>
    <m/>
    <m/>
    <m/>
    <m/>
    <m/>
    <m/>
    <x v="2"/>
    <m/>
    <m/>
    <m/>
    <m/>
    <m/>
    <m/>
    <x v="1"/>
    <m/>
    <x v="2"/>
    <m/>
    <m/>
    <m/>
    <m/>
    <m/>
    <m/>
    <x v="2"/>
    <n v="3000"/>
    <x v="4"/>
    <m/>
    <m/>
    <n v="30"/>
    <n v="15"/>
    <n v="0"/>
    <m/>
    <x v="2"/>
    <n v="2500"/>
    <x v="3"/>
    <m/>
    <m/>
    <n v="30"/>
    <n v="15"/>
    <n v="0"/>
    <m/>
    <s v="peudisponible"/>
    <n v="2500"/>
    <x v="3"/>
    <m/>
    <m/>
    <n v="30"/>
    <n v="15"/>
    <n v="0"/>
    <m/>
    <x v="2"/>
    <n v="2000"/>
    <x v="3"/>
    <m/>
    <m/>
    <n v="30"/>
    <n v="15"/>
    <n v="0"/>
    <m/>
    <x v="2"/>
    <s v="oui"/>
    <n v="6500"/>
    <m/>
    <m/>
    <x v="3"/>
    <m/>
    <m/>
    <n v="30"/>
    <n v="14"/>
    <n v="0"/>
    <m/>
    <x v="2"/>
    <n v="200"/>
    <x v="4"/>
    <m/>
    <m/>
    <n v="20"/>
    <n v="7"/>
    <n v="0"/>
    <m/>
    <x v="2"/>
    <m/>
    <s v="natte couverture moustiquaire lampe pagne sac_boro"/>
    <n v="0"/>
    <n v="0"/>
    <n v="0"/>
    <n v="0"/>
    <n v="0"/>
    <n v="0"/>
    <n v="0"/>
    <n v="0"/>
    <n v="0"/>
    <n v="1"/>
    <n v="1"/>
    <n v="1"/>
    <n v="1"/>
    <n v="1"/>
    <n v="1"/>
    <n v="0"/>
    <m/>
    <s v="securite cout_transport"/>
    <n v="1"/>
    <n v="0"/>
    <n v="0"/>
    <n v="0"/>
    <n v="0"/>
    <n v="0"/>
    <n v="1"/>
    <n v="0"/>
    <n v="0"/>
    <n v="0"/>
    <n v="0"/>
    <m/>
    <m/>
    <s v="prix_hausse"/>
    <n v="0"/>
    <n v="1"/>
    <n v="0"/>
    <n v="0"/>
    <s v="natte couverture moustiquaire lampe pagne sac_boro"/>
    <n v="0"/>
    <n v="0"/>
    <n v="0"/>
    <n v="0"/>
    <n v="0"/>
    <n v="0"/>
    <n v="0"/>
    <n v="0"/>
    <n v="0"/>
    <n v="1"/>
    <n v="1"/>
    <n v="1"/>
    <n v="1"/>
    <n v="1"/>
    <n v="1"/>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401"/>
    <d v="2023-05-02T08:19:59"/>
    <m/>
    <m/>
    <s v="submitted_via_web"/>
    <s v="bkf_icsm"/>
    <s v="vQLNc9EtR3jP2L4P9dUpL8"/>
  </r>
  <r>
    <n v="158"/>
    <s v="a77ddb96-e1b0-4bdf-b973-d364403948b0"/>
    <d v="2023-04-28T00:00:00"/>
    <s v="tougan"/>
    <d v="2023-04-28T10:35:11"/>
    <d v="2023-04-28T10:54:02"/>
    <s v="audit.csv"/>
    <m/>
    <m/>
    <x v="1"/>
    <d v="2023-04-28T00:00:00"/>
    <s v="boucle_mouhoun"/>
    <s v="sourou"/>
    <x v="5"/>
    <s v="central"/>
    <m/>
    <m/>
    <s v="Catholic Relief Services"/>
    <s v="Marché de Tougan"/>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0"/>
    <m/>
    <x v="0"/>
    <m/>
    <m/>
    <m/>
    <m/>
    <m/>
    <m/>
    <x v="0"/>
    <m/>
    <m/>
    <m/>
    <m/>
    <m/>
    <x v="0"/>
    <m/>
    <m/>
    <m/>
    <m/>
    <m/>
    <m/>
    <x v="0"/>
    <m/>
    <m/>
    <m/>
    <m/>
    <m/>
    <m/>
    <m/>
    <x v="0"/>
    <m/>
    <m/>
    <m/>
    <m/>
    <m/>
    <m/>
    <x v="2"/>
    <n v="7500"/>
    <x v="0"/>
    <m/>
    <m/>
    <n v="30"/>
    <n v="15"/>
    <n v="0"/>
    <m/>
    <x v="2"/>
    <n v="6500"/>
    <x v="0"/>
    <m/>
    <m/>
    <n v="30"/>
    <n v="15"/>
    <n v="0"/>
    <m/>
    <x v="2"/>
    <n v="400"/>
    <x v="1"/>
    <m/>
    <m/>
    <n v="30"/>
    <n v="15"/>
    <n v="0"/>
    <m/>
    <x v="2"/>
    <n v="150"/>
    <x v="1"/>
    <m/>
    <m/>
    <n v="30"/>
    <n v="15"/>
    <n v="0"/>
    <m/>
    <x v="2"/>
    <s v="0_5l 1l"/>
    <n v="0"/>
    <n v="1"/>
    <n v="1"/>
    <m/>
    <n v="750"/>
    <n v="1000"/>
    <x v="0"/>
    <m/>
    <m/>
    <n v="30"/>
    <n v="15"/>
    <n v="0"/>
    <m/>
    <x v="2"/>
    <n v="1250"/>
    <x v="0"/>
    <m/>
    <m/>
    <n v="30"/>
    <n v="15"/>
    <n v="0"/>
    <m/>
    <x v="1"/>
    <m/>
    <x v="2"/>
    <m/>
    <m/>
    <m/>
    <m/>
    <m/>
    <m/>
    <x v="0"/>
    <m/>
    <x v="0"/>
    <m/>
    <m/>
    <m/>
    <m/>
    <m/>
    <m/>
    <m/>
    <m/>
    <x v="0"/>
    <m/>
    <m/>
    <m/>
    <m/>
    <m/>
    <m/>
    <x v="0"/>
    <m/>
    <x v="0"/>
    <m/>
    <m/>
    <m/>
    <m/>
    <m/>
    <m/>
    <x v="0"/>
    <m/>
    <m/>
    <m/>
    <m/>
    <x v="0"/>
    <m/>
    <m/>
    <m/>
    <m/>
    <m/>
    <m/>
    <x v="0"/>
    <m/>
    <x v="0"/>
    <m/>
    <m/>
    <m/>
    <m/>
    <m/>
    <m/>
    <x v="2"/>
    <m/>
    <s v="marmite7 marmite5 assiette gobelet_plastique gobelet_acier bassine"/>
    <n v="0"/>
    <n v="0"/>
    <n v="0"/>
    <n v="1"/>
    <n v="1"/>
    <n v="1"/>
    <n v="1"/>
    <n v="1"/>
    <n v="1"/>
    <n v="0"/>
    <n v="0"/>
    <n v="0"/>
    <n v="0"/>
    <n v="0"/>
    <n v="0"/>
    <n v="0"/>
    <m/>
    <s v="securite rarete_transport cout_transport"/>
    <n v="1"/>
    <n v="0"/>
    <n v="0"/>
    <n v="0"/>
    <n v="0"/>
    <n v="1"/>
    <n v="1"/>
    <n v="0"/>
    <n v="0"/>
    <n v="0"/>
    <n v="0"/>
    <m/>
    <m/>
    <s v="prix_hausse"/>
    <n v="0"/>
    <n v="1"/>
    <n v="0"/>
    <n v="0"/>
    <s v="marmite7 marmite5 assiette gobelet_plastique gobelet_acier bassine"/>
    <n v="0"/>
    <n v="0"/>
    <n v="0"/>
    <n v="1"/>
    <n v="1"/>
    <n v="1"/>
    <n v="1"/>
    <n v="1"/>
    <n v="1"/>
    <n v="0"/>
    <n v="0"/>
    <n v="0"/>
    <n v="0"/>
    <n v="0"/>
    <n v="0"/>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403"/>
    <d v="2023-05-02T08:20:00"/>
    <m/>
    <m/>
    <s v="submitted_via_web"/>
    <s v="bkf_icsm"/>
    <s v="vQLNc9EtR3jP2L4P9dUpL8"/>
  </r>
  <r>
    <n v="159"/>
    <s v="ded26827-323f-4040-b2f3-22c7a1d5c2b3"/>
    <d v="2023-04-28T00:00:00"/>
    <s v="tougan"/>
    <d v="2023-04-28T10:55:07"/>
    <d v="2023-04-28T11:16:27"/>
    <s v="audit.csv"/>
    <m/>
    <m/>
    <x v="1"/>
    <d v="2023-04-28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0"/>
    <m/>
    <x v="0"/>
    <m/>
    <m/>
    <m/>
    <m/>
    <m/>
    <m/>
    <x v="0"/>
    <m/>
    <m/>
    <m/>
    <m/>
    <m/>
    <x v="0"/>
    <m/>
    <m/>
    <m/>
    <m/>
    <m/>
    <m/>
    <x v="0"/>
    <m/>
    <m/>
    <m/>
    <m/>
    <m/>
    <m/>
    <m/>
    <x v="0"/>
    <m/>
    <m/>
    <m/>
    <m/>
    <m/>
    <m/>
    <x v="2"/>
    <n v="7500"/>
    <x v="0"/>
    <m/>
    <m/>
    <n v="30"/>
    <n v="14"/>
    <n v="0"/>
    <m/>
    <x v="2"/>
    <n v="6500"/>
    <x v="0"/>
    <m/>
    <m/>
    <n v="30"/>
    <n v="14"/>
    <n v="0"/>
    <m/>
    <x v="2"/>
    <n v="450"/>
    <x v="0"/>
    <m/>
    <m/>
    <n v="30"/>
    <n v="14"/>
    <n v="0"/>
    <m/>
    <x v="2"/>
    <n v="150"/>
    <x v="1"/>
    <m/>
    <m/>
    <n v="30"/>
    <n v="15"/>
    <n v="0"/>
    <m/>
    <x v="2"/>
    <s v="1l 0_5l"/>
    <n v="0"/>
    <n v="1"/>
    <n v="1"/>
    <m/>
    <n v="650"/>
    <n v="850"/>
    <x v="0"/>
    <m/>
    <m/>
    <n v="30"/>
    <n v="15"/>
    <n v="0"/>
    <m/>
    <x v="2"/>
    <n v="1500"/>
    <x v="0"/>
    <m/>
    <m/>
    <n v="30"/>
    <n v="14"/>
    <n v="0"/>
    <m/>
    <x v="1"/>
    <m/>
    <x v="2"/>
    <m/>
    <m/>
    <m/>
    <m/>
    <m/>
    <m/>
    <x v="0"/>
    <m/>
    <x v="0"/>
    <m/>
    <m/>
    <m/>
    <m/>
    <m/>
    <m/>
    <m/>
    <m/>
    <x v="0"/>
    <m/>
    <m/>
    <m/>
    <m/>
    <m/>
    <m/>
    <x v="0"/>
    <m/>
    <x v="0"/>
    <m/>
    <m/>
    <m/>
    <m/>
    <m/>
    <m/>
    <x v="0"/>
    <m/>
    <m/>
    <m/>
    <m/>
    <x v="0"/>
    <m/>
    <m/>
    <m/>
    <m/>
    <m/>
    <m/>
    <x v="0"/>
    <m/>
    <x v="0"/>
    <m/>
    <m/>
    <m/>
    <m/>
    <m/>
    <m/>
    <x v="2"/>
    <m/>
    <s v="marmite7 marmite5 assiette gobelet_plastique gobelet_acier bassine"/>
    <n v="0"/>
    <n v="0"/>
    <n v="0"/>
    <n v="1"/>
    <n v="1"/>
    <n v="1"/>
    <n v="1"/>
    <n v="1"/>
    <n v="1"/>
    <n v="0"/>
    <n v="0"/>
    <n v="0"/>
    <n v="0"/>
    <n v="0"/>
    <n v="0"/>
    <n v="0"/>
    <m/>
    <s v="securite rarete_transport"/>
    <n v="1"/>
    <n v="0"/>
    <n v="0"/>
    <n v="0"/>
    <n v="0"/>
    <n v="1"/>
    <n v="0"/>
    <n v="0"/>
    <n v="0"/>
    <n v="0"/>
    <n v="0"/>
    <m/>
    <m/>
    <s v="prix_hausse"/>
    <n v="0"/>
    <n v="1"/>
    <n v="0"/>
    <n v="0"/>
    <s v="marmite7 marmite5 assiette gobelet_plastique gobelet_acier bassine"/>
    <n v="0"/>
    <n v="0"/>
    <n v="0"/>
    <n v="1"/>
    <n v="1"/>
    <n v="1"/>
    <n v="1"/>
    <n v="1"/>
    <n v="1"/>
    <n v="0"/>
    <n v="0"/>
    <n v="0"/>
    <n v="0"/>
    <n v="0"/>
    <n v="0"/>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416"/>
    <d v="2023-05-02T08:20:02"/>
    <m/>
    <m/>
    <s v="submitted_via_web"/>
    <s v="bkf_icsm"/>
    <s v="vQLNc9EtR3jP2L4P9dUpL8"/>
  </r>
  <r>
    <n v="160"/>
    <s v="08097964-f473-4dd5-b68b-b5ae72b8baae"/>
    <d v="2023-04-28T00:00:00"/>
    <s v="tougan"/>
    <d v="2023-04-28T11:17:17"/>
    <d v="2023-04-28T11:29:17"/>
    <s v="audit.csv"/>
    <m/>
    <m/>
    <x v="1"/>
    <d v="2023-04-28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assiette gobelet_plastique bassine gobelet_acier"/>
    <n v="0"/>
    <n v="0"/>
    <n v="0"/>
    <n v="1"/>
    <n v="1"/>
    <n v="1"/>
    <n v="1"/>
    <n v="1"/>
    <n v="1"/>
    <n v="0"/>
    <n v="0"/>
    <n v="0"/>
    <n v="0"/>
    <n v="0"/>
    <n v="0"/>
    <n v="0"/>
    <n v="6"/>
    <n v="8"/>
    <m/>
    <x v="0"/>
    <m/>
    <x v="0"/>
    <m/>
    <m/>
    <m/>
    <m/>
    <m/>
    <m/>
    <x v="0"/>
    <m/>
    <m/>
    <m/>
    <m/>
    <m/>
    <x v="0"/>
    <m/>
    <m/>
    <m/>
    <m/>
    <m/>
    <m/>
    <x v="0"/>
    <m/>
    <m/>
    <m/>
    <m/>
    <m/>
    <m/>
    <m/>
    <x v="0"/>
    <m/>
    <m/>
    <m/>
    <m/>
    <m/>
    <m/>
    <x v="2"/>
    <n v="7500"/>
    <x v="0"/>
    <m/>
    <m/>
    <n v="30"/>
    <n v="14"/>
    <n v="0"/>
    <m/>
    <x v="2"/>
    <n v="6750"/>
    <x v="0"/>
    <m/>
    <m/>
    <n v="30"/>
    <n v="15"/>
    <n v="0"/>
    <m/>
    <x v="2"/>
    <n v="450"/>
    <x v="1"/>
    <m/>
    <m/>
    <n v="30"/>
    <n v="14"/>
    <n v="0"/>
    <m/>
    <x v="2"/>
    <n v="150"/>
    <x v="1"/>
    <m/>
    <m/>
    <n v="30"/>
    <n v="15"/>
    <n v="0"/>
    <m/>
    <x v="2"/>
    <s v="0_5l 1l"/>
    <n v="0"/>
    <n v="1"/>
    <n v="1"/>
    <m/>
    <n v="650"/>
    <n v="800"/>
    <x v="0"/>
    <m/>
    <m/>
    <n v="30"/>
    <n v="15"/>
    <n v="0"/>
    <m/>
    <x v="2"/>
    <n v="1500"/>
    <x v="0"/>
    <m/>
    <m/>
    <n v="30"/>
    <n v="15"/>
    <n v="0"/>
    <m/>
    <x v="1"/>
    <m/>
    <x v="2"/>
    <m/>
    <m/>
    <m/>
    <m/>
    <m/>
    <m/>
    <x v="0"/>
    <m/>
    <x v="0"/>
    <m/>
    <m/>
    <m/>
    <m/>
    <m/>
    <m/>
    <m/>
    <m/>
    <x v="0"/>
    <m/>
    <m/>
    <m/>
    <m/>
    <m/>
    <m/>
    <x v="0"/>
    <m/>
    <x v="0"/>
    <m/>
    <m/>
    <m/>
    <m/>
    <m/>
    <m/>
    <x v="0"/>
    <m/>
    <m/>
    <m/>
    <m/>
    <x v="0"/>
    <m/>
    <m/>
    <m/>
    <m/>
    <m/>
    <m/>
    <x v="0"/>
    <m/>
    <x v="0"/>
    <m/>
    <m/>
    <m/>
    <m/>
    <m/>
    <m/>
    <x v="2"/>
    <m/>
    <s v="marmite7 marmite5 assiette gobelet_plastique gobelet_acier bassine"/>
    <n v="0"/>
    <n v="0"/>
    <n v="0"/>
    <n v="1"/>
    <n v="1"/>
    <n v="1"/>
    <n v="1"/>
    <n v="1"/>
    <n v="1"/>
    <n v="0"/>
    <n v="0"/>
    <n v="0"/>
    <n v="0"/>
    <n v="0"/>
    <n v="0"/>
    <n v="0"/>
    <m/>
    <s v="securite cout_transport rarete_transport"/>
    <n v="1"/>
    <n v="0"/>
    <n v="0"/>
    <n v="0"/>
    <n v="0"/>
    <n v="1"/>
    <n v="1"/>
    <n v="0"/>
    <n v="0"/>
    <n v="0"/>
    <n v="0"/>
    <m/>
    <m/>
    <s v="prix_hausse"/>
    <n v="0"/>
    <n v="1"/>
    <n v="0"/>
    <n v="0"/>
    <s v="marmite7 bassine gobelet_acier gobelet_plastique assiette marmite5"/>
    <n v="0"/>
    <n v="0"/>
    <n v="0"/>
    <n v="1"/>
    <n v="1"/>
    <n v="1"/>
    <n v="1"/>
    <n v="1"/>
    <n v="1"/>
    <n v="0"/>
    <n v="0"/>
    <n v="0"/>
    <n v="0"/>
    <n v="0"/>
    <n v="0"/>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21913421"/>
    <d v="2023-05-02T08:20:04"/>
    <m/>
    <m/>
    <s v="submitted_via_web"/>
    <s v="bkf_icsm"/>
    <s v="vQLNc9EtR3jP2L4P9dUpL8"/>
  </r>
  <r>
    <n v="161"/>
    <s v="372879b1-1814-438f-a5fe-215dcc82a2ae"/>
    <d v="2023-04-28T00:00:00"/>
    <s v="tougan"/>
    <d v="2023-04-28T11:29:25"/>
    <d v="2023-04-28T16:51:43"/>
    <s v="audit.csv"/>
    <m/>
    <m/>
    <x v="1"/>
    <d v="2023-04-28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0"/>
    <m/>
    <x v="0"/>
    <m/>
    <m/>
    <m/>
    <m/>
    <m/>
    <m/>
    <x v="0"/>
    <m/>
    <m/>
    <m/>
    <m/>
    <m/>
    <x v="0"/>
    <m/>
    <m/>
    <m/>
    <m/>
    <m/>
    <m/>
    <x v="0"/>
    <m/>
    <m/>
    <m/>
    <m/>
    <m/>
    <m/>
    <m/>
    <x v="0"/>
    <m/>
    <m/>
    <m/>
    <m/>
    <m/>
    <m/>
    <x v="2"/>
    <n v="7500"/>
    <x v="0"/>
    <m/>
    <m/>
    <n v="30"/>
    <n v="14"/>
    <n v="0"/>
    <m/>
    <x v="2"/>
    <n v="6500"/>
    <x v="0"/>
    <m/>
    <m/>
    <n v="30"/>
    <n v="14"/>
    <n v="0"/>
    <m/>
    <x v="2"/>
    <n v="450"/>
    <x v="1"/>
    <m/>
    <m/>
    <n v="30"/>
    <n v="44"/>
    <n v="1"/>
    <m/>
    <x v="2"/>
    <n v="150"/>
    <x v="1"/>
    <m/>
    <m/>
    <n v="30"/>
    <n v="14"/>
    <n v="0"/>
    <m/>
    <x v="2"/>
    <s v="0_5l 1l"/>
    <n v="0"/>
    <n v="1"/>
    <n v="1"/>
    <m/>
    <n v="700"/>
    <n v="900"/>
    <x v="0"/>
    <m/>
    <m/>
    <n v="30"/>
    <n v="14"/>
    <n v="0"/>
    <m/>
    <x v="2"/>
    <n v="1500"/>
    <x v="0"/>
    <m/>
    <m/>
    <n v="30"/>
    <n v="14"/>
    <n v="0"/>
    <m/>
    <x v="1"/>
    <m/>
    <x v="2"/>
    <m/>
    <m/>
    <m/>
    <m/>
    <m/>
    <m/>
    <x v="0"/>
    <m/>
    <x v="0"/>
    <m/>
    <m/>
    <m/>
    <m/>
    <m/>
    <m/>
    <m/>
    <m/>
    <x v="0"/>
    <m/>
    <m/>
    <m/>
    <m/>
    <m/>
    <m/>
    <x v="0"/>
    <m/>
    <x v="0"/>
    <m/>
    <m/>
    <m/>
    <m/>
    <m/>
    <m/>
    <x v="0"/>
    <m/>
    <m/>
    <m/>
    <m/>
    <x v="0"/>
    <m/>
    <m/>
    <m/>
    <m/>
    <m/>
    <m/>
    <x v="0"/>
    <m/>
    <x v="0"/>
    <m/>
    <m/>
    <m/>
    <m/>
    <m/>
    <m/>
    <x v="2"/>
    <m/>
    <s v="marmite7 bassine gobelet_acier gobelet_plastique assiette marmite5"/>
    <n v="0"/>
    <n v="0"/>
    <n v="0"/>
    <n v="1"/>
    <n v="1"/>
    <n v="1"/>
    <n v="1"/>
    <n v="1"/>
    <n v="1"/>
    <n v="0"/>
    <n v="0"/>
    <n v="0"/>
    <n v="0"/>
    <n v="0"/>
    <n v="0"/>
    <n v="0"/>
    <m/>
    <s v="securite cout_transport"/>
    <n v="1"/>
    <n v="0"/>
    <n v="0"/>
    <n v="0"/>
    <n v="0"/>
    <n v="0"/>
    <n v="1"/>
    <n v="0"/>
    <n v="0"/>
    <n v="0"/>
    <n v="0"/>
    <m/>
    <m/>
    <s v="prix_hausse"/>
    <n v="0"/>
    <n v="1"/>
    <n v="0"/>
    <n v="0"/>
    <s v="marmite7 bassine gobelet_acier gobelet_plastique assiette marmite5"/>
    <n v="0"/>
    <n v="0"/>
    <n v="0"/>
    <n v="1"/>
    <n v="1"/>
    <n v="1"/>
    <n v="1"/>
    <n v="1"/>
    <n v="1"/>
    <n v="0"/>
    <n v="0"/>
    <n v="0"/>
    <n v="0"/>
    <n v="0"/>
    <n v="0"/>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429"/>
    <d v="2023-05-02T08:20:05"/>
    <m/>
    <m/>
    <s v="submitted_via_web"/>
    <s v="bkf_icsm"/>
    <s v="vQLNc9EtR3jP2L4P9dUpL8"/>
  </r>
  <r>
    <n v="162"/>
    <s v="871d1007-a816-4c51-bfd4-c2de87d3e0ee"/>
    <d v="2023-04-29T00:00:00"/>
    <s v="tougan"/>
    <d v="2023-04-29T10:08:26"/>
    <d v="2023-04-29T10:13:25"/>
    <s v="audit.csv"/>
    <m/>
    <m/>
    <x v="1"/>
    <d v="2023-04-29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31500"/>
    <n v="37000"/>
    <x v="1"/>
    <m/>
    <m/>
    <n v="30"/>
    <n v="15"/>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gaz"/>
    <n v="0"/>
    <n v="0"/>
    <n v="1"/>
    <n v="0"/>
    <n v="0"/>
    <n v="0"/>
    <n v="0"/>
    <n v="0"/>
    <n v="0"/>
    <n v="0"/>
    <n v="0"/>
    <n v="0"/>
    <n v="0"/>
    <n v="0"/>
    <n v="0"/>
    <n v="0"/>
    <m/>
    <s v="securite cout_transport"/>
    <n v="1"/>
    <n v="0"/>
    <n v="0"/>
    <n v="0"/>
    <n v="0"/>
    <n v="0"/>
    <n v="1"/>
    <n v="0"/>
    <n v="0"/>
    <n v="0"/>
    <n v="0"/>
    <m/>
    <m/>
    <s v="prix_hausse"/>
    <n v="0"/>
    <n v="1"/>
    <n v="0"/>
    <n v="0"/>
    <s v="combustible_gaz"/>
    <n v="0"/>
    <n v="0"/>
    <n v="1"/>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432"/>
    <d v="2023-05-02T08:20:06"/>
    <m/>
    <m/>
    <s v="submitted_via_web"/>
    <s v="bkf_icsm"/>
    <s v="vQLNc9EtR3jP2L4P9dUpL8"/>
  </r>
  <r>
    <n v="163"/>
    <s v="f9223e73-aade-4e9e-99c9-c36303b5b3e0"/>
    <d v="2023-04-29T00:00:00"/>
    <s v="tougan"/>
    <d v="2023-04-29T10:56:49"/>
    <d v="2023-04-29T11:00:55"/>
    <s v="audit.csv"/>
    <m/>
    <m/>
    <x v="1"/>
    <d v="2023-04-29T00:00:00"/>
    <s v="boucle_mouhoun"/>
    <s v="sourou"/>
    <x v="5"/>
    <s v="central"/>
    <m/>
    <m/>
    <s v="Catholic Relief Services"/>
    <s v="Marché de Tougan"/>
    <m/>
    <s v="oui"/>
    <m/>
    <x v="0"/>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combustible_gaz"/>
    <n v="0"/>
    <n v="1"/>
    <n v="1"/>
    <n v="0"/>
    <n v="0"/>
    <n v="0"/>
    <n v="0"/>
    <n v="0"/>
    <n v="0"/>
    <n v="0"/>
    <n v="0"/>
    <n v="0"/>
    <n v="0"/>
    <n v="0"/>
    <n v="0"/>
    <n v="0"/>
    <n v="2"/>
    <n v="4"/>
    <m/>
    <x v="0"/>
    <m/>
    <x v="0"/>
    <m/>
    <m/>
    <m/>
    <m/>
    <m/>
    <m/>
    <x v="2"/>
    <s v="sac sachet"/>
    <n v="1"/>
    <n v="1"/>
    <n v="8000"/>
    <n v="200"/>
    <x v="3"/>
    <m/>
    <m/>
    <n v="30"/>
    <n v="14"/>
    <n v="0"/>
    <m/>
    <x v="2"/>
    <s v="12kg 6kg"/>
    <n v="0"/>
    <n v="1"/>
    <n v="1"/>
    <m/>
    <n v="32000"/>
    <n v="35000"/>
    <x v="1"/>
    <m/>
    <m/>
    <n v="30"/>
    <n v="15"/>
    <n v="0"/>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charbon combustible_gaz"/>
    <n v="0"/>
    <n v="1"/>
    <n v="1"/>
    <n v="0"/>
    <n v="0"/>
    <n v="0"/>
    <n v="0"/>
    <n v="0"/>
    <n v="0"/>
    <n v="0"/>
    <n v="0"/>
    <n v="0"/>
    <n v="0"/>
    <n v="0"/>
    <n v="0"/>
    <n v="0"/>
    <m/>
    <s v="securite rarete_transport cout_transport"/>
    <n v="1"/>
    <n v="0"/>
    <n v="0"/>
    <n v="0"/>
    <n v="0"/>
    <n v="1"/>
    <n v="1"/>
    <n v="0"/>
    <n v="0"/>
    <n v="0"/>
    <n v="0"/>
    <m/>
    <m/>
    <s v="prix_hausse"/>
    <n v="0"/>
    <n v="1"/>
    <n v="0"/>
    <n v="0"/>
    <s v="combustible_charbon combustible_gaz"/>
    <n v="0"/>
    <n v="1"/>
    <n v="1"/>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436"/>
    <d v="2023-05-02T08:20:07"/>
    <m/>
    <m/>
    <s v="submitted_via_web"/>
    <s v="bkf_icsm"/>
    <s v="vQLNc9EtR3jP2L4P9dUpL8"/>
  </r>
  <r>
    <n v="164"/>
    <s v="5708a503-0759-49a6-b92d-db4402dd7a56"/>
    <d v="2023-04-29T00:00:00"/>
    <s v="tougan"/>
    <d v="2023-04-29T11:01:07"/>
    <d v="2023-04-29T11:03:40"/>
    <s v="audit.csv"/>
    <m/>
    <m/>
    <x v="1"/>
    <d v="2023-04-29T00:00:00"/>
    <s v="boucle_mouhoun"/>
    <s v="sourou"/>
    <x v="5"/>
    <s v="central"/>
    <m/>
    <m/>
    <s v="Catholic Relief Services"/>
    <s v="Marché de Tougan"/>
    <m/>
    <s v="oui"/>
    <m/>
    <x v="1"/>
    <m/>
    <m/>
    <s v="aucun"/>
    <n v="0"/>
    <n v="0"/>
    <n v="0"/>
    <n v="1"/>
    <n v="1"/>
    <m/>
    <x v="2"/>
    <m/>
    <x v="2"/>
    <m/>
    <m/>
    <m/>
    <m/>
    <m/>
    <m/>
    <x v="1"/>
    <m/>
    <m/>
    <m/>
    <m/>
    <m/>
    <x v="2"/>
    <m/>
    <m/>
    <m/>
    <m/>
    <m/>
    <m/>
    <x v="1"/>
    <m/>
    <m/>
    <m/>
    <m/>
    <m/>
    <x v="2"/>
    <m/>
    <m/>
    <m/>
    <m/>
    <m/>
    <m/>
    <x v="2"/>
    <m/>
    <m/>
    <m/>
    <m/>
    <m/>
    <m/>
    <m/>
    <m/>
    <m/>
    <m/>
    <m/>
    <m/>
    <m/>
    <m/>
    <m/>
    <m/>
    <m/>
    <m/>
    <m/>
    <m/>
    <m/>
    <m/>
    <m/>
    <m/>
    <m/>
    <m/>
    <m/>
    <m/>
    <m/>
    <m/>
    <m/>
    <m/>
    <m/>
    <m/>
    <m/>
    <m/>
    <m/>
    <m/>
    <m/>
    <m/>
    <m/>
    <m/>
    <m/>
    <m/>
    <m/>
    <m/>
    <m/>
    <m/>
    <m/>
    <m/>
    <m/>
    <m/>
    <m/>
    <m/>
    <m/>
    <m/>
    <m/>
    <m/>
    <m/>
    <m/>
    <m/>
    <m/>
    <m/>
    <m/>
    <m/>
    <s v="aucun"/>
    <n v="0"/>
    <n v="0"/>
    <n v="0"/>
    <n v="0"/>
    <n v="1"/>
    <n v="1"/>
    <m/>
    <x v="1"/>
    <m/>
    <x v="2"/>
    <m/>
    <m/>
    <m/>
    <m/>
    <m/>
    <m/>
    <x v="0"/>
    <m/>
    <x v="0"/>
    <m/>
    <m/>
    <m/>
    <m/>
    <m/>
    <m/>
    <x v="0"/>
    <m/>
    <x v="0"/>
    <m/>
    <m/>
    <m/>
    <m/>
    <m/>
    <m/>
    <x v="0"/>
    <m/>
    <x v="0"/>
    <m/>
    <m/>
    <m/>
    <m/>
    <m/>
    <m/>
    <x v="1"/>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8000"/>
    <n v="200"/>
    <x v="3"/>
    <m/>
    <m/>
    <n v="30"/>
    <n v="14"/>
    <n v="0"/>
    <m/>
    <x v="0"/>
    <m/>
    <m/>
    <m/>
    <m/>
    <m/>
    <m/>
    <m/>
    <x v="0"/>
    <m/>
    <m/>
    <m/>
    <m/>
    <m/>
    <m/>
    <x v="1"/>
    <m/>
    <x v="2"/>
    <m/>
    <m/>
    <m/>
    <m/>
    <m/>
    <m/>
    <x v="1"/>
    <m/>
    <x v="2"/>
    <m/>
    <m/>
    <m/>
    <m/>
    <m/>
    <m/>
    <x v="1"/>
    <m/>
    <x v="3"/>
    <m/>
    <m/>
    <m/>
    <m/>
    <m/>
    <m/>
    <x v="1"/>
    <m/>
    <x v="3"/>
    <m/>
    <m/>
    <m/>
    <m/>
    <m/>
    <m/>
    <x v="1"/>
    <m/>
    <m/>
    <m/>
    <m/>
    <m/>
    <m/>
    <m/>
    <x v="2"/>
    <m/>
    <m/>
    <m/>
    <m/>
    <m/>
    <m/>
    <x v="1"/>
    <m/>
    <x v="2"/>
    <m/>
    <m/>
    <m/>
    <m/>
    <m/>
    <m/>
    <x v="1"/>
    <m/>
    <x v="2"/>
    <m/>
    <m/>
    <m/>
    <m/>
    <m/>
    <m/>
    <x v="0"/>
    <m/>
    <x v="0"/>
    <m/>
    <m/>
    <m/>
    <m/>
    <m/>
    <m/>
    <m/>
    <m/>
    <x v="0"/>
    <m/>
    <m/>
    <m/>
    <m/>
    <m/>
    <m/>
    <x v="0"/>
    <m/>
    <x v="0"/>
    <m/>
    <m/>
    <m/>
    <m/>
    <m/>
    <m/>
    <x v="0"/>
    <m/>
    <m/>
    <m/>
    <m/>
    <x v="0"/>
    <m/>
    <m/>
    <m/>
    <m/>
    <m/>
    <m/>
    <x v="0"/>
    <m/>
    <x v="0"/>
    <m/>
    <m/>
    <m/>
    <m/>
    <m/>
    <m/>
    <x v="2"/>
    <m/>
    <s v="combustible_charbon"/>
    <n v="0"/>
    <n v="1"/>
    <n v="0"/>
    <n v="0"/>
    <n v="0"/>
    <n v="0"/>
    <n v="0"/>
    <n v="0"/>
    <n v="0"/>
    <n v="0"/>
    <n v="0"/>
    <n v="0"/>
    <n v="0"/>
    <n v="0"/>
    <n v="0"/>
    <n v="0"/>
    <m/>
    <s v="securite prix_fournisseurs cout_transport"/>
    <n v="1"/>
    <n v="0"/>
    <n v="0"/>
    <n v="0"/>
    <n v="1"/>
    <n v="0"/>
    <n v="1"/>
    <n v="0"/>
    <n v="0"/>
    <n v="0"/>
    <n v="0"/>
    <m/>
    <m/>
    <s v="prix_hausse"/>
    <n v="0"/>
    <n v="1"/>
    <n v="0"/>
    <n v="0"/>
    <s v="combustible_charbon"/>
    <n v="0"/>
    <n v="1"/>
    <n v="0"/>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s v="Ras"/>
    <m/>
    <m/>
    <n v="421913444"/>
    <d v="2023-05-02T08:20:08"/>
    <m/>
    <m/>
    <s v="submitted_via_web"/>
    <s v="bkf_icsm"/>
    <s v="vQLNc9EtR3jP2L4P9dUpL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301AE6-8B1D-43EB-812E-5F499019085F}" name="Tableau croisé dynamique7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9:Q96"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ariations_hausse_articles_combustible_bois" fld="460" baseField="0" baseItem="0"/>
    <dataField name="Somme de a_2_variations_hausse_articles_combustible_charbon" fld="461" baseField="0" baseItem="0"/>
    <dataField name="Somme de a_2_variations_hausse_articles_combustible_gaz" fld="462" baseField="0" baseItem="0"/>
    <dataField name="Somme de a_2_variations_hausse_articles_marmite7" fld="463" baseField="0" baseItem="0"/>
    <dataField name="Somme de a_2_variations_hausse_articles_marmite5" fld="464" baseField="0" baseItem="0"/>
    <dataField name="Somme de a_2_variations_hausse_articles_assiette" fld="465" baseField="0" baseItem="0"/>
    <dataField name="Somme de a_2_variations_hausse_articles_gobelet_plastique" fld="466" baseField="0" baseItem="0"/>
    <dataField name="Somme de a_2_variations_hausse_articles_gobelet_acier" fld="467" baseField="0" baseItem="0"/>
    <dataField name="Somme de a_2_variations_hausse_articles_bassine" fld="468" baseField="0" baseItem="0"/>
    <dataField name="Somme de a_2_variations_hausse_articles_natte" fld="469" baseField="0" baseItem="0"/>
    <dataField name="Somme de a_2_variations_hausse_articles_couverture" fld="470" baseField="0" baseItem="0"/>
    <dataField name="Somme de a_2_variations_hausse_articles_moustiquaire" fld="471" baseField="0" baseItem="0"/>
    <dataField name="Somme de a_2_variations_hausse_articles_lampe" fld="472" baseField="0" baseItem="0"/>
    <dataField name="Somme de a_2_variations_hausse_articles_pagne" fld="473" baseField="0" baseItem="0"/>
    <dataField name="Somme de a_2_variations_hausse_articles_sac_boro" fld="474" baseField="0" baseItem="0"/>
    <dataField name="Somme de a_2_variations_hausse_articles_aucun" fld="475" baseField="0" baseItem="0"/>
  </dataFields>
  <formats count="1">
    <format dxfId="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A8F643C-8202-4F7A-A4E4-D97E4315A738}" name="Tableau croisé dynamique6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4">
    <i>
      <x/>
    </i>
    <i i="1">
      <x v="1"/>
    </i>
    <i i="2">
      <x v="2"/>
    </i>
    <i i="3">
      <x v="3"/>
    </i>
  </colItems>
  <dataFields count="4">
    <dataField name="Somme de h_variations_prix_prix_constants" fld="90" baseField="0" baseItem="0"/>
    <dataField name="Somme de h_variations_prix_prix_hausse" fld="91" baseField="0" baseItem="0"/>
    <dataField name="Somme de h_variations_prix_prix_baisse" fld="92" baseField="0" baseItem="0"/>
    <dataField name="Somme de h_variations_prix_nsp" fld="93" baseField="0" baseItem="0"/>
  </dataFields>
  <formats count="1">
    <format dxfId="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86BA0CB-3A96-4832-9076-35C37B63203E}" name="Tableau croisé dynamique7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1:M108"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2">
    <i>
      <x/>
    </i>
    <i i="1">
      <x v="1"/>
    </i>
    <i i="2">
      <x v="2"/>
    </i>
    <i i="3">
      <x v="3"/>
    </i>
    <i i="4">
      <x v="4"/>
    </i>
    <i i="5">
      <x v="5"/>
    </i>
    <i i="6">
      <x v="6"/>
    </i>
    <i i="7">
      <x v="7"/>
    </i>
    <i i="8">
      <x v="8"/>
    </i>
    <i i="9">
      <x v="9"/>
    </i>
    <i i="10">
      <x v="10"/>
    </i>
    <i i="11">
      <x v="11"/>
    </i>
  </colItems>
  <dataFields count="12">
    <dataField name="Somme de a_2_variations_hausse_raisons_hausse_couts" fld="477" baseField="0" baseItem="0"/>
    <dataField name="Somme de a_2_variations_hausse_raisons_hausse_demande_distribution" fld="478" baseField="0" baseItem="0"/>
    <dataField name="Somme de a_2_variations_hausse_raisons_hausse_change" fld="479" baseField="0" baseItem="0"/>
    <dataField name="Somme de a_2_variations_hausse_raisons_hausse_demande_clients" fld="480" baseField="0" baseItem="0"/>
    <dataField name="Somme de a_2_variations_hausse_raisons_hausse_demande_arrivees" fld="481" baseField="0" baseItem="0"/>
    <dataField name="Somme de a_2_variations_hausse_raisons_hausse_prix_fournisseurs" fld="482" baseField="0" baseItem="0"/>
    <dataField name="Somme de a_2_variations_hausse_raisons_baisse_offre_rupturestocks" fld="483" baseField="0" baseItem="0"/>
    <dataField name="Somme de a_2_variations_hausse_raisons_baisse_offre_saison_circulation" fld="484" baseField="0" baseItem="0"/>
    <dataField name="Somme de a_2_variations_hausse_raisons_baisse_offre_securite" fld="485" baseField="0" baseItem="0"/>
    <dataField name="Somme de a_2_variations_hausse_raisons_baisse_offre_production_saison" fld="486" baseField="0" baseItem="0"/>
    <dataField name="Somme de a_2_variations_hausse_raisons_autre" fld="487" baseField="0" baseItem="0"/>
    <dataField name="Somme de a_2_variations_hausse_raisons_nsp" fld="488" baseField="0" baseItem="0"/>
  </dataFields>
  <formats count="1">
    <format dxfId="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5118153-48A6-4AD5-91A1-F3BFA302FE7F}" name="Tableau croisé dynamique7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3:E11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h="1" x="3"/>
        <item h="1" x="2"/>
        <item h="1" x="4"/>
        <item h="1" x="1"/>
        <item h="1" m="1" x="6"/>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4">
    <i>
      <x/>
    </i>
    <i i="1">
      <x v="1"/>
    </i>
    <i i="2">
      <x v="2"/>
    </i>
    <i i="3">
      <x v="3"/>
    </i>
  </colItems>
  <dataFields count="4">
    <dataField name="Somme de variations_alimentaire_prix_prix_constants" fld="935" baseField="0" baseItem="0"/>
    <dataField name="Somme de variations_alimentaire_prix_prix_hausse" fld="936" baseField="0" baseItem="0"/>
    <dataField name="Somme de variations_alimentaire_prix_prix_baisse" fld="937" baseField="0" baseItem="0"/>
    <dataField name="Somme de variations_alimentaire_prix_nsp" fld="938" baseField="0" baseItem="0"/>
  </dataFields>
  <formats count="1">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809C9F4-B465-44D0-8921-27F311558335}" name="Tableau croisé dynamique7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E46"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4">
    <i>
      <x/>
    </i>
    <i i="1">
      <x v="1"/>
    </i>
    <i i="2">
      <x v="2"/>
    </i>
    <i i="3">
      <x v="3"/>
    </i>
  </colItems>
  <dataFields count="4">
    <dataField name="Somme de a_1_variations_prix_prix_constants" fld="201" baseField="0" baseItem="0"/>
    <dataField name="Somme de a_1_variations_prix_prix_hausse" fld="202" baseField="0" baseItem="0"/>
    <dataField name="Somme de a_1_variations_prix_prix_baisse" fld="203" baseField="0" baseItem="0"/>
    <dataField name="Somme de a_1_variations_prix_nsp" fld="204" baseField="0" baseItem="0"/>
  </dataFields>
  <formats count="1">
    <format dxfId="5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5FF8861-4973-4866-9ADD-7355CC90C1D2}" name="Tableau croisé dynamique7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2:N13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h="1" x="3"/>
        <item h="1" x="2"/>
        <item h="1" x="4"/>
        <item h="1" x="1"/>
        <item h="1" m="1" x="6"/>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13">
    <i>
      <x/>
    </i>
    <i i="1">
      <x v="1"/>
    </i>
    <i i="2">
      <x v="2"/>
    </i>
    <i i="3">
      <x v="3"/>
    </i>
    <i i="4">
      <x v="4"/>
    </i>
    <i i="5">
      <x v="5"/>
    </i>
    <i i="6">
      <x v="6"/>
    </i>
    <i i="7">
      <x v="7"/>
    </i>
    <i i="8">
      <x v="8"/>
    </i>
    <i i="9">
      <x v="9"/>
    </i>
    <i i="10">
      <x v="10"/>
    </i>
    <i i="11">
      <x v="11"/>
    </i>
    <i i="12">
      <x v="12"/>
    </i>
  </colItems>
  <dataFields count="13">
    <dataField name="Somme de variations_alimentaire_hausse_raisons_hausse_couts" fld="969" baseField="0" baseItem="0"/>
    <dataField name="Somme de variations_alimentaire_hausse_raisons_hausse_demande_distribution" fld="970" baseField="0" baseItem="0"/>
    <dataField name="Somme de variations_alimentaire_hausse_raisons_hausse_change" fld="971" baseField="0" baseItem="0"/>
    <dataField name="Somme de variations_alimentaire_hausse_raisons_hausse_demande_clients" fld="972" baseField="0" baseItem="0"/>
    <dataField name="Somme de variations_alimentaire_hausse_raisons_hausse_demande_arrivees" fld="973" baseField="0" baseItem="0"/>
    <dataField name="Somme de variations_alimentaire_hausse_raisons_hausse_prix_fournisseurs" fld="974" baseField="0" baseItem="0"/>
    <dataField name="Somme de variations_alimentaire_hausse_raisons_baisse_offre_rupturestocks" fld="975" baseField="0" baseItem="0"/>
    <dataField name="Somme de variations_alimentaire_hausse_raisons_baisse_offre_saison_circulation" fld="976" baseField="0" baseItem="0"/>
    <dataField name="Somme de variations_alimentaire_hausse_raisons_baisse_offre_securite" fld="977" baseField="0" baseItem="0"/>
    <dataField name="Somme de variations_alimentaire_hausse_raisons_baisse_offre_production_saison" fld="978" baseField="0" baseItem="0"/>
    <dataField name="Somme de variations_alimentaire_hausse_raisons_autre" fld="979" baseField="0" baseItem="0"/>
    <dataField name="Somme de variations_alimentaire_hausse_raisons_nsp" fld="980" baseField="0" baseItem="0"/>
    <dataField name="Nombre de variations_alimentaire_hausse_raisons_autre_2" fld="981" subtotal="count" baseField="0" baseItem="0"/>
  </dataFields>
  <formats count="1">
    <format dxfId="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F5FF955-4A4E-4C96-87D4-D45EDDC9850B}" name="Tableau croisé dynamique7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E8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4">
    <i>
      <x/>
    </i>
    <i i="1">
      <x v="1"/>
    </i>
    <i i="2">
      <x v="2"/>
    </i>
    <i i="3">
      <x v="3"/>
    </i>
  </colItems>
  <dataFields count="4">
    <dataField name="Somme de a_2_variations_prix_prix_constants" fld="455" baseField="0" baseItem="0"/>
    <dataField name="Somme de a_2_variations_prix_prix_hausse" fld="456" baseField="0" baseItem="0"/>
    <dataField name="Somme de a_2_variations_prix_prix_baisse" fld="457" baseField="0" baseItem="0"/>
    <dataField name="Somme de a_2_variations_prix_nsp" fld="458" baseField="0" baseItem="0"/>
  </dataFields>
  <formats count="1">
    <format dxfId="6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3D50EB9-9700-4AA2-ABEC-9F6EBA9F0633}" name="Tableau croisé dynamique7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M3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2">
    <i>
      <x/>
    </i>
    <i i="1">
      <x v="1"/>
    </i>
    <i i="2">
      <x v="2"/>
    </i>
    <i i="3">
      <x v="3"/>
    </i>
    <i i="4">
      <x v="4"/>
    </i>
    <i i="5">
      <x v="5"/>
    </i>
    <i i="6">
      <x v="6"/>
    </i>
    <i i="7">
      <x v="7"/>
    </i>
    <i i="8">
      <x v="8"/>
    </i>
    <i i="9">
      <x v="9"/>
    </i>
    <i i="10">
      <x v="10"/>
    </i>
    <i i="11">
      <x v="11"/>
    </i>
  </colItems>
  <dataFields count="12">
    <dataField name="Somme de h_variations_hausse_raisons_hausse_couts" fld="100" baseField="0" baseItem="0"/>
    <dataField name="Somme de h_variations_hausse_raisons_hausse_demande_distribution" fld="101" baseField="0" baseItem="0"/>
    <dataField name="Somme de h_variations_hausse_raisons_hausse_change" fld="102" baseField="0" baseItem="0"/>
    <dataField name="Somme de h_variations_hausse_raisons_hausse_demande_clients" fld="103" baseField="0" baseItem="0"/>
    <dataField name="Somme de h_variations_hausse_raisons_hausse_demande_arrivees" fld="104" baseField="0" baseItem="0"/>
    <dataField name="Somme de h_variations_hausse_raisons_hausse_prix_fournisseurs" fld="105" baseField="0" baseItem="0"/>
    <dataField name="Somme de h_variations_hausse_raisons_baisse_offre_rupturestocks" fld="106" baseField="0" baseItem="0"/>
    <dataField name="Somme de h_variations_hausse_raisons_baisse_offre_saison_circulation" fld="107" baseField="0" baseItem="0"/>
    <dataField name="Somme de h_variations_hausse_raisons_baisse_offre_securite" fld="108" baseField="0" baseItem="0"/>
    <dataField name="Somme de h_variations_hausse_raisons_baisse_offre_production_saison" fld="109" baseField="0" baseItem="0"/>
    <dataField name="Somme de h_variations_hausse_raisons_autre" fld="110" baseField="0" baseItem="0"/>
    <dataField name="Somme de h_variations_hausse_raisons_nsp" fld="111" baseField="0" baseItem="0"/>
  </dataFields>
  <formats count="1">
    <format dxfId="6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98DE3DC-555A-407A-826D-BEE68AB43B1D}" name="Tableau croisé dynamique7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4:M7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2">
    <i>
      <x/>
    </i>
    <i i="1">
      <x v="1"/>
    </i>
    <i i="2">
      <x v="2"/>
    </i>
    <i i="3">
      <x v="3"/>
    </i>
    <i i="4">
      <x v="4"/>
    </i>
    <i i="5">
      <x v="5"/>
    </i>
    <i i="6">
      <x v="6"/>
    </i>
    <i i="7">
      <x v="7"/>
    </i>
    <i i="8">
      <x v="8"/>
    </i>
    <i i="9">
      <x v="9"/>
    </i>
    <i i="10">
      <x v="10"/>
    </i>
    <i i="11">
      <x v="11"/>
    </i>
  </colItems>
  <dataFields count="12">
    <dataField name="Somme de a_1_variations_hausse_raisons_hausse_couts" fld="212" baseField="0" baseItem="0"/>
    <dataField name="Somme de a_1_variations_hausse_raisons_hausse_demande_distribution" fld="213" baseField="0" baseItem="0"/>
    <dataField name="Somme de a_1_variations_hausse_raisons_hausse_change" fld="214" baseField="0" baseItem="0"/>
    <dataField name="Somme de a_1_variations_hausse_raisons_hausse_demande_clients" fld="215" baseField="0" baseItem="0"/>
    <dataField name="Somme de a_1_variations_hausse_raisons_hausse_demande_arrivees" fld="216" baseField="0" baseItem="0"/>
    <dataField name="Somme de a_1_variations_hausse_raisons_hausse_prix_fournisseurs" fld="217" baseField="0" baseItem="0"/>
    <dataField name="Somme de a_1_variations_hausse_raisons_baisse_offre_rupturestocks" fld="218" baseField="0" baseItem="0"/>
    <dataField name="Somme de a_1_variations_hausse_raisons_baisse_offre_saison_circulation" fld="219" baseField="0" baseItem="0"/>
    <dataField name="Somme de a_1_variations_hausse_raisons_baisse_offre_securite" fld="220" baseField="0" baseItem="0"/>
    <dataField name="Somme de a_1_variations_hausse_raisons_baisse_offre_production_saison" fld="221" baseField="0" baseItem="0"/>
    <dataField name="Somme de a_1_variations_hausse_raisons_autre" fld="222" baseField="0" baseItem="0"/>
    <dataField name="Somme de a_1_variations_hausse_raisons_nsp" fld="223" baseField="0" baseItem="0"/>
  </dataFields>
  <formats count="1">
    <format dxfId="6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0EDC79C-62C8-447C-8903-B52574249B5A}" name="Tableau croisé dynamique7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F58"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5">
    <i>
      <x/>
    </i>
    <i i="1">
      <x v="1"/>
    </i>
    <i i="2">
      <x v="2"/>
    </i>
    <i i="3">
      <x v="3"/>
    </i>
    <i i="4">
      <x v="4"/>
    </i>
  </colItems>
  <dataFields count="5">
    <dataField name="Somme de a_1_variations_hausse_articles_bache" fld="206" baseField="0" baseItem="0"/>
    <dataField name="Somme de a_1_variations_hausse_articles_corde" fld="207" baseField="0" baseItem="0"/>
    <dataField name="Somme de a_1_variations_hausse_articles_tenaille" fld="208" baseField="0" baseItem="0"/>
    <dataField name="Somme de a_1_variations_hausse_articles_pelle" fld="209" baseField="0" baseItem="0"/>
    <dataField name="Somme de a_1_variations_hausse_articles_aucun" fld="210" baseField="0" baseItem="0"/>
  </dataFields>
  <formats count="1">
    <format dxfId="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E9FFABF-C45C-4B36-A174-AD41E97B4147}" name="Tableau croisé dynamique7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1:AC12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h="1" x="3"/>
        <item h="1" x="2"/>
        <item h="1" x="4"/>
        <item h="1" x="1"/>
        <item h="1" m="1" x="6"/>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variations_alimentaire_hausse_articles_mais" fld="940" baseField="0" baseItem="0"/>
    <dataField name="Somme de variations_alimentaire_hausse_articles_sorgho_rouge" fld="941" baseField="0" baseItem="0"/>
    <dataField name="Somme de variations_alimentaire_hausse_articles_sorgho_blanc" fld="942" baseField="0" baseItem="0"/>
    <dataField name="Somme de variations_alimentaire_hausse_articles_mil" fld="943" baseField="0" baseItem="0"/>
    <dataField name="Somme de variations_alimentaire_hausse_articles_riz_local" fld="944" baseField="0" baseItem="0"/>
    <dataField name="Somme de variations_alimentaire_hausse_articles_riz_importe" fld="945" baseField="0" baseItem="0"/>
    <dataField name="Somme de variations_alimentaire_hausse_articles_fonio" fld="946" baseField="0" baseItem="0"/>
    <dataField name="Somme de variations_alimentaire_hausse_articles_manioc" fld="947" baseField="0" baseItem="0"/>
    <dataField name="Somme de variations_alimentaire_hausse_articles_igname" fld="948" baseField="0" baseItem="0"/>
    <dataField name="Somme de variations_alimentaire_hausse_articles_patate" fld="949" baseField="0" baseItem="0"/>
    <dataField name="Somme de variations_alimentaire_hausse_articles_pomme_de_terre" fld="950" baseField="0" baseItem="0"/>
    <dataField name="Somme de variations_alimentaire_hausse_articles_viande_beuf" fld="951" baseField="0" baseItem="0"/>
    <dataField name="Somme de variations_alimentaire_hausse_articles_viande_mouton" fld="952" baseField="0" baseItem="0"/>
    <dataField name="Somme de variations_alimentaire_hausse_articles_poisson" fld="953" baseField="0" baseItem="0"/>
    <dataField name="Somme de variations_alimentaire_hausse_articles_lait_en_poudre" fld="954" baseField="0" baseItem="0"/>
    <dataField name="Somme de variations_alimentaire_hausse_articles_lait_frais" fld="955" baseField="0" baseItem="0"/>
    <dataField name="Somme de variations_alimentaire_hausse_articles_niebe" fld="956" baseField="0" baseItem="0"/>
    <dataField name="Somme de variations_alimentaire_hausse_articles_arachide_coque" fld="957" baseField="0" baseItem="0"/>
    <dataField name="Somme de variations_alimentaire_hausse_articles_arachide_graine" fld="958" baseField="0" baseItem="0"/>
    <dataField name="Somme de variations_alimentaire_hausse_articles_voandzou" fld="959" baseField="0" baseItem="0"/>
    <dataField name="Somme de variations_alimentaire_hausse_articles_oignon" fld="960" baseField="0" baseItem="0"/>
    <dataField name="Somme de variations_alimentaire_hausse_articles_tomate" fld="961" baseField="0" baseItem="0"/>
    <dataField name="Somme de variations_alimentaire_hausse_articles_feuille" fld="962" baseField="0" baseItem="0"/>
    <dataField name="Somme de variations_alimentaire_hausse_articles_huile" fld="963" baseField="0" baseItem="0"/>
    <dataField name="Somme de variations_alimentaire_hausse_articles_beurre" fld="964" baseField="0" baseItem="0"/>
    <dataField name="Somme de variations_alimentaire_hausse_articles_sucre" fld="965" baseField="0" baseItem="0"/>
    <dataField name="Somme de variations_alimentaire_hausse_articles_sel" fld="966" baseField="0" baseItem="0"/>
    <dataField name="Somme de variations_alimentaire_hausse_articles_aucun" fld="967" baseField="0" baseItem="0"/>
  </dataFields>
  <formats count="1">
    <format dxfId="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5C9F453-E438-4DBA-9992-A8250475D2E3}" name="Tableau croisé dynamique6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E2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4">
    <i>
      <x/>
    </i>
    <i i="1">
      <x v="1"/>
    </i>
    <i i="2">
      <x v="2"/>
    </i>
    <i i="3">
      <x v="3"/>
    </i>
  </colItems>
  <dataFields count="4">
    <dataField name="Somme de h_variations_hausse_articles_seau" fld="95" baseField="0" baseItem="0"/>
    <dataField name="Somme de h_variations_hausse_articles_bidon" fld="96" baseField="0" baseItem="0"/>
    <dataField name="Somme de h_variations_hausse_articles_savon400gr" fld="97" baseField="0" baseItem="0"/>
    <dataField name="Somme de h_variations_hausse_articles_aucun" fld="98" baseField="0" baseItem="0"/>
  </dataFields>
  <formats count="2">
    <format dxfId="67">
      <pivotArea outline="0" collapsedLevelsAreSubtotals="1" fieldPosition="0"/>
    </format>
    <format dxfId="66">
      <pivotArea collapsedLevelsAreSubtotals="1" fieldPosition="0">
        <references count="2">
          <reference field="4294967294" count="1" selected="0">
            <x v="1"/>
          </reference>
          <reference field="13"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5E26965-38C3-475A-9C8D-80333623A8CA}" name="Tableau croisé dynamique5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P8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reapprovisionnement" fld="272" subtotal="average" baseField="13" baseItem="0"/>
    <dataField name="Moyenne de combustible_charbon_reapprovisionnement" fld="285" subtotal="average" baseField="13" baseItem="0"/>
    <dataField name="Moyenne de combustible_gaz_reapprovisionnement" fld="300" subtotal="average" baseField="13" baseItem="0"/>
    <dataField name="Moyenne de marmite_n7_reapprovissionnement" fld="309" subtotal="average" baseField="13" baseItem="0"/>
    <dataField name="Moyenne de marmite_n5_reapprovissionnement" fld="318" subtotal="average" baseField="13" baseItem="0"/>
    <dataField name="Moyenne de assiette_metalique_reapprovissionnement" fld="327" subtotal="average" baseField="13" baseItem="0"/>
    <dataField name="Moyenne de gobelet_plastique_reapprovissionnement" fld="336" subtotal="average" baseField="13" baseItem="0"/>
    <dataField name="Moyenne de gobelet_acier_reapprovissionnement" fld="351" subtotal="average" baseField="13" baseItem="0"/>
    <dataField name="Moyenne de bassine_reapprovissionnement" fld="360" subtotal="average" baseField="13" baseItem="0"/>
    <dataField name="Moyenne de natte_reapprovissionnement" fld="369" subtotal="average" baseField="13" baseItem="0"/>
    <dataField name="Moyenne de couverture_reapprovissionnement" fld="378" subtotal="average" baseField="13" baseItem="0"/>
    <dataField name="Moyenne de moustiquaire_reapprovissionnement" fld="387" subtotal="average" baseField="13" baseItem="0"/>
    <dataField name="Moyenne de lampe_reapprovissionnement" fld="396" subtotal="average" baseField="13" baseItem="0"/>
    <dataField name="Moyenne de a_2_pagne_reapprovissionnement" fld="408" subtotal="average" baseField="13" baseItem="0"/>
    <dataField name="Moyenne de sac_boro_reapprovissionnement" fld="417" subtotal="average" baseField="13" baseItem="0"/>
  </dataFields>
  <formats count="1">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EDEFAFE-C64C-4D58-A370-23295A3CAF99}" name="Tableau croisé dynamique6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8:L16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1">
    <i>
      <x/>
    </i>
    <i i="1">
      <x v="1"/>
    </i>
    <i i="2">
      <x v="2"/>
    </i>
    <i i="3">
      <x v="3"/>
    </i>
    <i i="4">
      <x v="4"/>
    </i>
    <i i="5">
      <x v="5"/>
    </i>
    <i i="6">
      <x v="6"/>
    </i>
    <i i="7">
      <x v="7"/>
    </i>
    <i i="8">
      <x v="8"/>
    </i>
    <i i="9">
      <x v="9"/>
    </i>
    <i i="10">
      <x v="10"/>
    </i>
  </colItems>
  <dataFields count="11">
    <dataField name="Somme de a_1_difficultes_reapprov_raisons_securite" fld="187" baseField="0" baseItem="0"/>
    <dataField name="Somme de a_1_difficultes_reapprov_raisons_vols" fld="188" baseField="0" baseItem="0"/>
    <dataField name="Somme de a_1_difficultes_reapprov_raisons_degradation_perte" fld="189" baseField="0" baseItem="0"/>
    <dataField name="Somme de a_1_difficultes_reapprov_raisons_route_etat" fld="190" baseField="0" baseItem="0"/>
    <dataField name="Somme de a_1_difficultes_reapprov_raisons_prix_fournisseurs" fld="191" baseField="0" baseItem="0"/>
    <dataField name="Somme de a_1_difficultes_reapprov_raisons_rarete_transport" fld="192" baseField="0" baseItem="0"/>
    <dataField name="Somme de a_1_difficultes_reapprov_raisons_cout_transport" fld="193" baseField="0" baseItem="0"/>
    <dataField name="Somme de a_1_difficultes_reapprov_raisons_taxes" fld="194" baseField="0" baseItem="0"/>
    <dataField name="Somme de a_1_difficultes_reapprov_raisons_tracasseries" fld="195" baseField="0" baseItem="0"/>
    <dataField name="Somme de a_1_difficultes_reapprov_raisons_autre" fld="196" baseField="0" baseItem="0"/>
    <dataField name="Somme de a_1_difficultes_reapprov_raisons_nsp" fld="197" baseField="0" baseItem="0"/>
  </dataFields>
  <formats count="1">
    <format dxfId="4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4D9378B9-8FE3-4E85-849D-B496AB04035C}" name="Tableau croisé dynamique5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D3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x="2"/>
        <item h="1" x="1"/>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77"/>
  </colFields>
  <colItems count="3">
    <i>
      <x/>
    </i>
    <i>
      <x v="1"/>
    </i>
    <i t="grand">
      <x/>
    </i>
  </colItems>
  <dataFields count="1">
    <dataField name="Nombre de a_1_difficultes_reapprov_ouinon" fld="17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1BBF47E-BC24-493B-93C6-1286323BA91D}" name="Tableau croisé dynamique6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1:Q128"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difficultes_reapprov_articles_combustible_bois" fld="423" baseField="0" baseItem="0"/>
    <dataField name="Somme de a_2_difficultes_reapprov_articles_combustible_charbon" fld="424" baseField="0" baseItem="0"/>
    <dataField name="Somme de a_2_difficultes_reapprov_articles_combustible_gaz" fld="425" baseField="0" baseItem="0"/>
    <dataField name="Somme de a_2_difficultes_reapprov_articles_marmite7" fld="426" baseField="0" baseItem="0"/>
    <dataField name="Somme de a_2_difficultes_reapprov_articles_marmite5" fld="427" baseField="0" baseItem="0"/>
    <dataField name="Somme de a_2_difficultes_reapprov_articles_assiette" fld="428" baseField="0" baseItem="0"/>
    <dataField name="Somme de a_2_difficultes_reapprov_articles_gobelet_plastique" fld="429" baseField="0" baseItem="0"/>
    <dataField name="Somme de a_2_difficultes_reapprov_articles_gobelet_acier" fld="430" baseField="0" baseItem="0"/>
    <dataField name="Somme de a_2_difficultes_reapprov_articles_bassine" fld="431" baseField="0" baseItem="0"/>
    <dataField name="Somme de a_2_difficultes_reapprov_articles_natte" fld="432" baseField="0" baseItem="0"/>
    <dataField name="Somme de a_2_difficultes_reapprov_articles_couverture" fld="433" baseField="0" baseItem="0"/>
    <dataField name="Somme de a_2_difficultes_reapprov_articles_moustiquaire" fld="434" baseField="0" baseItem="0"/>
    <dataField name="Somme de a_2_difficultes_reapprov_articles_lampe" fld="435" baseField="0" baseItem="0"/>
    <dataField name="Somme de a_2_difficultes_reapprov_articles_pagne" fld="436" baseField="0" baseItem="0"/>
    <dataField name="Somme de a_2_difficultes_reapprov_articles_sac_boro" fld="437" baseField="0" baseItem="0"/>
    <dataField name="Somme de a_2_difficultes_reapprov_articles_aucun" fld="438" baseField="0" baseItem="0"/>
  </dataFields>
  <formats count="1">
    <format dxfId="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28059A6-A48E-4025-B699-066B1E8446DC}" name="Tableau croisé dynamique6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87:M18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h="1" x="3"/>
        <item h="1" x="2"/>
        <item h="1" x="4"/>
        <item h="1" x="1"/>
        <item h="1" m="1" x="6"/>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12">
    <i>
      <x/>
    </i>
    <i i="1">
      <x v="1"/>
    </i>
    <i i="2">
      <x v="2"/>
    </i>
    <i i="3">
      <x v="3"/>
    </i>
    <i i="4">
      <x v="4"/>
    </i>
    <i i="5">
      <x v="5"/>
    </i>
    <i i="6">
      <x v="6"/>
    </i>
    <i i="7">
      <x v="7"/>
    </i>
    <i i="8">
      <x v="8"/>
    </i>
    <i i="9">
      <x v="9"/>
    </i>
    <i i="10">
      <x v="10"/>
    </i>
    <i i="11">
      <x v="11"/>
    </i>
  </colItems>
  <dataFields count="12">
    <dataField name="Somme de alimentaire_difficultes_reapprov_raisons_securite" fld="920" baseField="0" baseItem="0"/>
    <dataField name="Somme de alimentaire_difficultes_reapprov_raisons_vols" fld="921" baseField="0" baseItem="0"/>
    <dataField name="Somme de alimentaire_difficultes_reapprov_raisons_degradation_perte" fld="922" baseField="0" baseItem="0"/>
    <dataField name="Somme de alimentaire_difficultes_reapprov_raisons_route_etat" fld="923" baseField="0" baseItem="0"/>
    <dataField name="Somme de alimentaire_difficultes_reapprov_raisons_article_indisponible_saison" fld="924" baseField="0" baseItem="0"/>
    <dataField name="Somme de alimentaire_difficultes_reapprov_raisons_prix_fournisseurs" fld="925" baseField="0" baseItem="0"/>
    <dataField name="Somme de alimentaire_difficultes_reapprov_raisons_rarete_transport" fld="926" baseField="0" baseItem="0"/>
    <dataField name="Somme de alimentaire_difficultes_reapprov_raisons_cout_transport" fld="927" baseField="0" baseItem="0"/>
    <dataField name="Somme de alimentaire_difficultes_reapprov_raisons_taxes" fld="928" baseField="0" baseItem="0"/>
    <dataField name="Somme de alimentaire_difficultes_reapprov_raisons_tracasseries" fld="929" baseField="0" baseItem="0"/>
    <dataField name="Somme de alimentaire_difficultes_reapprov_raisons_autre" fld="930" baseField="0" baseItem="0"/>
    <dataField name="Somme de alimentaire_difficultes_reapprov_raisons_nsp" fld="931" baseField="0"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1F2C0F4-70F7-43C7-9847-138F829257AD}" name="Tableau croisé dynamique6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9:F116"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5">
    <i>
      <x/>
    </i>
    <i i="1">
      <x v="1"/>
    </i>
    <i i="2">
      <x v="2"/>
    </i>
    <i i="3">
      <x v="3"/>
    </i>
    <i i="4">
      <x v="4"/>
    </i>
  </colItems>
  <dataFields count="5">
    <dataField name="Somme de a_1_difficultes_reapprov_articles_bache" fld="180" baseField="0" baseItem="0"/>
    <dataField name="Somme de a_1_difficultes_reapprov_articles_corde" fld="181" baseField="0" baseItem="0"/>
    <dataField name="Somme de a_1_difficultes_reapprov_articles_tenaille" fld="182" baseField="0" baseItem="0"/>
    <dataField name="Somme de a_1_difficultes_reapprov_articles_pelle" fld="183" baseField="0" baseItem="0"/>
    <dataField name="Somme de a_1_difficultes_reapprov_articles_aucun" fld="184" baseField="0" baseItem="0"/>
  </dataFields>
  <formats count="1">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CE81F9C-A3E2-40FE-8E8F-B0668942D965}" name="Tableau croisé dynamique6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8:E10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4">
    <i>
      <x/>
    </i>
    <i i="1">
      <x v="1"/>
    </i>
    <i i="2">
      <x v="2"/>
    </i>
    <i i="3">
      <x v="3"/>
    </i>
  </colItems>
  <dataFields count="4">
    <dataField name="Somme de h_difficultes_reapprov_articles_seau" fld="70" baseField="0" baseItem="0"/>
    <dataField name="Somme de h_difficultes_reapprov_articles_bidon" fld="71" baseField="0" baseItem="0"/>
    <dataField name="Somme de h_difficultes_reapprov_articles_savon400gr" fld="72" baseField="0" baseItem="0"/>
    <dataField name="Somme de h_difficultes_reapprov_articles_aucun" fld="73" baseField="0" baseItem="0"/>
  </dataFields>
  <formats count="1">
    <format dxfId="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ED7CC455-3485-49EC-A006-291D494D6634}" name="Tableau croisé dynamique5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7:E4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x="3"/>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420"/>
  </colFields>
  <colItems count="4">
    <i>
      <x/>
    </i>
    <i>
      <x v="1"/>
    </i>
    <i>
      <x v="2"/>
    </i>
    <i t="grand">
      <x/>
    </i>
  </colItems>
  <dataFields count="1">
    <dataField name="Nombre de a_2_difficultes_reapprov_ouinon" fld="42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66442664-44B9-4639-93EA-AFEE6F2AA086}" name="Tableau croisé dynamique5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D2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m="1" x="3"/>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67"/>
  </colFields>
  <colItems count="3">
    <i>
      <x/>
    </i>
    <i>
      <x v="2"/>
    </i>
    <i t="grand">
      <x/>
    </i>
  </colItems>
  <dataFields count="1">
    <dataField name="Nombre de h_difficultes_reapprov_ouinon" fld="6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570691B-A6D9-4346-8310-06690DD5FE76}" name="Tableau croisé dynamique5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4:E7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4">
    <i>
      <x/>
    </i>
    <i i="1">
      <x v="1"/>
    </i>
    <i i="2">
      <x v="2"/>
    </i>
    <i i="3">
      <x v="3"/>
    </i>
  </colItems>
  <dataFields count="4">
    <dataField name="Moyenne de bache_reapprovissionnement" fld="147" subtotal="average" baseField="13" baseItem="0"/>
    <dataField name="Moyenne de corde_reapprovissionnement" fld="156" subtotal="average" baseField="13" baseItem="0"/>
    <dataField name="Moyenne de tenaille_reapprovissionnement" fld="165" subtotal="average" baseField="13" baseItem="2"/>
    <dataField name="Moyenne de pelle_reapprovissionnement" fld="174" subtotal="average" baseField="13" baseItem="2"/>
  </dataFields>
  <formats count="1">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689BDED-BE4B-44BB-9DA0-158E6674508D}" name="Tableau croisé dynamique5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8:AB9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h="1" x="3"/>
        <item h="1" x="2"/>
        <item h="1" x="4"/>
        <item h="1" x="1"/>
        <item h="1" m="1" x="6"/>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Moyenne de mais_reapprovissionnement" fld="566" subtotal="average" baseField="13" baseItem="0"/>
    <dataField name="Moyenne de sorgho_blanc_reapprovissionnement" fld="581" subtotal="average" baseField="13" baseItem="0"/>
    <dataField name="Moyenne de sorgho_rouge_reapprovissionnement" fld="596" subtotal="average" baseField="13" baseItem="0"/>
    <dataField name="Moyenne de mil_local_reapprovissionnement" fld="611" subtotal="average" baseField="13" baseItem="0"/>
    <dataField name="Moyenne de riz_local_reapprovissionnement" fld="626" subtotal="average" baseField="13" baseItem="0"/>
    <dataField name="Moyenne de riz_importe_reapprovissionnement" fld="641" subtotal="average" baseField="13" baseItem="0"/>
    <dataField name="Moyenne de fonio_reapprovissionnement" fld="656" subtotal="average" baseField="13" baseItem="0"/>
    <dataField name="Moyenne de manioc_reapprovissionnement" fld="665" subtotal="average" baseField="13" baseItem="0"/>
    <dataField name="Moyenne de igname_reapprovissionnement" fld="674" subtotal="average" baseField="13" baseItem="0"/>
    <dataField name="Moyenne de patate_reapprovissionnement" fld="683" subtotal="average" baseField="13" baseItem="0"/>
    <dataField name="Moyenne de viande_beuf_reapprovissionnement" fld="701" subtotal="average" baseField="13" baseItem="0"/>
    <dataField name="Moyenne de viande_mouton_reapprovissionnement" fld="710" subtotal="average" baseField="13" baseItem="0"/>
    <dataField name="Moyenne de poisson_reapprovissionnement" fld="719" subtotal="average" baseField="13" baseItem="0"/>
    <dataField name="Moyenne de lait_en_poudre_reapprovissionnement" fld="728" subtotal="average" baseField="13" baseItem="0"/>
    <dataField name="Moyenne de lait_frais_reapprovissionnement" fld="737" subtotal="average" baseField="13" baseItem="0"/>
    <dataField name="Moyenne de haricot_reapprovissionnement" fld="752" subtotal="average" baseField="13" baseItem="0"/>
    <dataField name="Moyenne de arachide_coque_reapprovissionnement" fld="767" subtotal="average" baseField="13" baseItem="0"/>
    <dataField name="Moyenne de pomme_de_terre_reapprovissionnement" fld="692" subtotal="average" baseField="13" baseItem="0"/>
    <dataField name="Moyenne de arachide_graine_reapprovissionnement" fld="782" subtotal="average" baseField="13" baseItem="0"/>
    <dataField name="Moyenne de voandzou_reapprovissionnement" fld="797" subtotal="average" baseField="13" baseItem="0"/>
    <dataField name="Moyenne de oignon_reapprovissionnement" fld="812" subtotal="average" baseField="13" baseItem="0"/>
    <dataField name="Moyenne de tomate_reapprovissionnement" fld="825" subtotal="average" baseField="13" baseItem="0"/>
    <dataField name="Moyenne de feuille_reapprovissionnement" fld="838" subtotal="average" baseField="13" baseItem="0"/>
    <dataField name="Moyenne de huile_reapprovissionnement" fld="847" subtotal="average" baseField="13" baseItem="0"/>
    <dataField name="Moyenne de beurre_reapprovissionnement" fld="862" subtotal="average" baseField="13" baseItem="0"/>
    <dataField name="Moyenne de sucre_reapprovissionnement" fld="875" subtotal="average" baseField="13" baseItem="0"/>
    <dataField name="Moyenne de sel_reapprovissionnement" fld="884" subtotal="average" baseField="13" baseItem="0"/>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A0CFCFC7-A7E6-4AE0-98CA-B7B86B6D32E8}" name="Tableau croisé dynamique6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7:L15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1">
    <i>
      <x/>
    </i>
    <i i="1">
      <x v="1"/>
    </i>
    <i i="2">
      <x v="2"/>
    </i>
    <i i="3">
      <x v="3"/>
    </i>
    <i i="4">
      <x v="4"/>
    </i>
    <i i="5">
      <x v="5"/>
    </i>
    <i i="6">
      <x v="6"/>
    </i>
    <i i="7">
      <x v="7"/>
    </i>
    <i i="8">
      <x v="8"/>
    </i>
    <i i="9">
      <x v="9"/>
    </i>
    <i i="10">
      <x v="10"/>
    </i>
  </colItems>
  <dataFields count="11">
    <dataField name="Somme de h_difficultes_reapprov_raisons_securite" fld="76" baseField="0" baseItem="0"/>
    <dataField name="Somme de h_difficultes_reapprov_raisons_vols" fld="77" baseField="0" baseItem="0"/>
    <dataField name="Somme de h_difficultes_reapprov_raisons_degradation_perte" fld="78" baseField="0" baseItem="0"/>
    <dataField name="Somme de h_difficultes_reapprov_raisons_route_etat" fld="79" baseField="0" baseItem="0"/>
    <dataField name="Somme de h_difficultes_reapprov_raisons_prix_fournisseurs" fld="80" baseField="0" baseItem="0"/>
    <dataField name="Somme de h_difficultes_reapprov_raisons_rarete_transport" fld="81" baseField="0" baseItem="0"/>
    <dataField name="Somme de h_difficultes_reapprov_raisons_cout_transport" fld="82" baseField="0" baseItem="0"/>
    <dataField name="Somme de h_difficultes_reapprov_raisons_taxes" fld="83" baseField="0" baseItem="0"/>
    <dataField name="Somme de h_difficultes_reapprov_raisons_tracasseries" fld="84" baseField="0" baseItem="0"/>
    <dataField name="Somme de h_difficultes_reapprov_raisons_autre" fld="85" baseField="0" baseItem="0"/>
    <dataField name="Somme de h_difficultes_reapprov_raisons_nsp" fld="86" baseField="0" baseItem="0"/>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9BCFED55-2E59-4A79-A913-E6FD36B6CF7A}" name="Tableau croisé dynamique5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D6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3">
    <i>
      <x/>
    </i>
    <i i="1">
      <x v="1"/>
    </i>
    <i i="2">
      <x v="2"/>
    </i>
  </colItems>
  <dataFields count="3">
    <dataField name="Moyenne de seau_reapprovissionnement" fld="38" subtotal="average" baseField="13" baseItem="2"/>
    <dataField name="Moyenne de bidon_reapprovissionnement" fld="51" subtotal="average" baseField="13" baseItem="2"/>
    <dataField name="Moyenne de savon400gr_reapprovissionnement" fld="64" subtotal="average" baseField="13" baseItem="2"/>
  </dataFields>
  <formats count="1">
    <format dxfId="5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EC34A15-30D5-4B73-A2A1-BB901C85AF43}" name="Tableau croisé dynamique5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D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887"/>
  </colFields>
  <colItems count="3">
    <i>
      <x/>
    </i>
    <i>
      <x v="1"/>
    </i>
    <i t="grand">
      <x/>
    </i>
  </colItems>
  <dataFields count="1">
    <dataField name="Nombre de alimentaire_difficultes_reapprov_ouinon" fld="88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79830599-77D1-4FAA-9BE2-2D5859271CBC}" name="Tableau croisé dynamique6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3:L18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1">
    <i>
      <x/>
    </i>
    <i i="1">
      <x v="1"/>
    </i>
    <i i="2">
      <x v="2"/>
    </i>
    <i i="3">
      <x v="3"/>
    </i>
    <i i="4">
      <x v="4"/>
    </i>
    <i i="5">
      <x v="5"/>
    </i>
    <i i="6">
      <x v="6"/>
    </i>
    <i i="7">
      <x v="7"/>
    </i>
    <i i="8">
      <x v="8"/>
    </i>
    <i i="9">
      <x v="9"/>
    </i>
    <i i="10">
      <x v="10"/>
    </i>
  </colItems>
  <dataFields count="11">
    <dataField name="Somme de a_2_difficultes_reapprov_raisons_securite" fld="441" baseField="0" baseItem="0"/>
    <dataField name="Somme de a_2_difficultes_reapprov_raisons_vols" fld="442" baseField="0" baseItem="0"/>
    <dataField name="Somme de a_2_difficultes_reapprov_raisons_degradation_perte" fld="443" baseField="0" baseItem="0"/>
    <dataField name="Somme de a_2_difficultes_reapprov_raisons_route_etat" fld="444" baseField="0" baseItem="0"/>
    <dataField name="Somme de a_2_difficultes_reapprov_raisons_prix_fournisseurs" fld="445" baseField="0" baseItem="0"/>
    <dataField name="Somme de a_2_difficultes_reapprov_raisons_rarete_transport" fld="446" baseField="0" baseItem="0"/>
    <dataField name="Somme de a_2_difficultes_reapprov_raisons_cout_transport" fld="447" baseField="0" baseItem="0"/>
    <dataField name="Somme de a_2_difficultes_reapprov_raisons_taxes" fld="448" baseField="0" baseItem="0"/>
    <dataField name="Somme de a_2_difficultes_reapprov_raisons_tracasseries" fld="449" baseField="0" baseItem="0"/>
    <dataField name="Somme de a_2_difficultes_reapprov_raisons_autre" fld="450" baseField="0" baseItem="0"/>
    <dataField name="Somme de a_2_difficultes_reapprov_raisons_nsp" fld="451" baseField="0" baseItem="0"/>
  </dataFields>
  <formats count="1">
    <format dxfId="5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3DC79CFB-A9D5-469E-835E-F7DE42588514}" name="Tableau croisé dynamique6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5:AC13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h="1" x="3"/>
        <item h="1" x="2"/>
        <item h="1" x="4"/>
        <item h="1" x="1"/>
        <item h="1" m="1" x="6"/>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difficultes_reapprov_articles_mais" fld="890" baseField="0" baseItem="0"/>
    <dataField name="Somme de alimentaire_difficultes_reapprov_articles_sorgho_rouge" fld="891" baseField="0" baseItem="0"/>
    <dataField name="Somme de alimentaire_difficultes_reapprov_articles_sorgho_blanc" fld="892" baseField="0" baseItem="0"/>
    <dataField name="Somme de alimentaire_difficultes_reapprov_articles_mil" fld="893" baseField="0" baseItem="0"/>
    <dataField name="Somme de alimentaire_difficultes_reapprov_articles_riz_local" fld="894" baseField="0" baseItem="0"/>
    <dataField name="Somme de alimentaire_difficultes_reapprov_articles_riz_importe" fld="895" baseField="0" baseItem="0"/>
    <dataField name="Somme de alimentaire_difficultes_reapprov_articles_fonio" fld="896" baseField="0" baseItem="0"/>
    <dataField name="Somme de alimentaire_difficultes_reapprov_articles_manioc" fld="897" baseField="0" baseItem="0"/>
    <dataField name="Somme de alimentaire_difficultes_reapprov_articles_igname" fld="898" baseField="0" baseItem="0"/>
    <dataField name="Somme de alimentaire_difficultes_reapprov_articles_patate" fld="899" baseField="0" baseItem="0"/>
    <dataField name="Somme de alimentaire_difficultes_reapprov_articles_pomme_de_terre" fld="900" baseField="0" baseItem="0"/>
    <dataField name="Somme de alimentaire_difficultes_reapprov_articles_viande_beuf" fld="901" baseField="0" baseItem="0"/>
    <dataField name="Somme de alimentaire_difficultes_reapprov_articles_viande_mouton" fld="902" baseField="0" baseItem="0"/>
    <dataField name="Somme de alimentaire_difficultes_reapprov_articles_poisson" fld="903" baseField="0" baseItem="0"/>
    <dataField name="Somme de alimentaire_difficultes_reapprov_articles_lait_en_poudre" fld="904" baseField="0" baseItem="0"/>
    <dataField name="Somme de alimentaire_difficultes_reapprov_articles_lait_frais" fld="905" baseField="0" baseItem="0"/>
    <dataField name="Somme de alimentaire_difficultes_reapprov_articles_niebe" fld="906" baseField="0" baseItem="0"/>
    <dataField name="Somme de alimentaire_difficultes_reapprov_articles_arachide_coque" fld="907" baseField="0" baseItem="0"/>
    <dataField name="Somme de alimentaire_difficultes_reapprov_articles_arachide_graine" fld="908" baseField="0" baseItem="0"/>
    <dataField name="Somme de alimentaire_difficultes_reapprov_articles_voandzou" fld="909" baseField="0" baseItem="0"/>
    <dataField name="Somme de alimentaire_difficultes_reapprov_articles_oignon" fld="910" baseField="0" baseItem="0"/>
    <dataField name="Somme de alimentaire_difficultes_reapprov_articles_tomate" fld="911" baseField="0" baseItem="0"/>
    <dataField name="Somme de alimentaire_difficultes_reapprov_articles_feuille" fld="912" baseField="0" baseItem="0"/>
    <dataField name="Somme de alimentaire_difficultes_reapprov_articles_huile" fld="913" baseField="0" baseItem="0"/>
    <dataField name="Somme de alimentaire_difficultes_reapprov_articles_beurre" fld="914" baseField="0" baseItem="0"/>
    <dataField name="Somme de alimentaire_difficultes_reapprov_articles_sucre" fld="915" baseField="0" baseItem="0"/>
    <dataField name="Somme de alimentaire_difficultes_reapprov_articles_sel" fld="916" baseField="0" baseItem="0"/>
    <dataField name="Somme de alimentaire_difficultes_reapprov_articles_aucun" fld="917" baseField="0" baseItem="0"/>
  </dataFields>
  <formats count="1">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6168A998-5D92-44B4-B46D-8485F989F821}" name="Tableau croisé dynamique2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D1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2"/>
  </colFields>
  <colItems count="3">
    <i>
      <x/>
    </i>
    <i>
      <x v="1"/>
    </i>
    <i t="grand">
      <x/>
    </i>
  </colItems>
  <dataFields count="1">
    <dataField name="Nombre de seau_disponibilite" fld="3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1232B45-DD44-4DFC-A021-E11619877BF1}" name="Tableau croisé dynamique1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34:D24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72"/>
  </colFields>
  <colItems count="3">
    <i>
      <x/>
    </i>
    <i>
      <x v="1"/>
    </i>
    <i t="grand">
      <x/>
    </i>
  </colItems>
  <dataFields count="1">
    <dataField name="Nombre de couverture_disponibilite" fld="37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DC0C6C14-27A3-4509-A256-14B91A48790A}" name="Tableau croisé dynamique4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01:E50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3"/>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14"/>
  </colFields>
  <colItems count="4">
    <i>
      <x/>
    </i>
    <i>
      <x v="1"/>
    </i>
    <i>
      <x v="2"/>
    </i>
    <i t="grand">
      <x/>
    </i>
  </colItems>
  <dataFields count="1">
    <dataField name="Nombre de marmite_n5_localisation_fournisseur" fld="314" subtotal="count" baseField="0" baseItem="0"/>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FAD0B828-CFBF-4DD4-A848-B0F8E4F41161}" name="Tableau croisé dynamique4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3:E52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4"/>
        <item x="2"/>
        <item x="1"/>
        <item h="1" x="3"/>
        <item h="1" m="1" x="5"/>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23"/>
  </colFields>
  <colItems count="4">
    <i>
      <x/>
    </i>
    <i>
      <x v="1"/>
    </i>
    <i>
      <x v="2"/>
    </i>
    <i t="grand">
      <x/>
    </i>
  </colItems>
  <dataFields count="1">
    <dataField name="Nombre de assiette_metalique_localisation_fournisseur" fld="323" subtotal="count" baseField="0" baseItem="0"/>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55E05582-9D47-48E4-91D4-1F5F9722F784}" name="Tableau croisé dynamique4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9:E54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1"/>
        <item x="0"/>
        <item m="1" x="5"/>
        <item h="1" x="2"/>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47"/>
  </colFields>
  <colItems count="4">
    <i>
      <x/>
    </i>
    <i>
      <x v="1"/>
    </i>
    <i>
      <x v="2"/>
    </i>
    <i t="grand">
      <x/>
    </i>
  </colItems>
  <dataFields count="1">
    <dataField name="Nombre de gobelet_acier_localisation_fournisseur" fld="347" subtotal="count" baseField="0" baseItem="0"/>
  </dataFields>
  <formats count="1">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974A0069-483D-4891-A270-A496FDC5ED77}" name="Tableau croisé dynamique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9:D13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m="1"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88"/>
  </colFields>
  <colItems count="3">
    <i>
      <x/>
    </i>
    <i>
      <x v="2"/>
    </i>
    <i t="grand">
      <x/>
    </i>
  </colItems>
  <dataFields count="1">
    <dataField name="Nombre de combustible_gaz_disponibilite" fld="28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DF1A463-665E-400B-8FB9-523CA583AEA7}" name="Tableau croisé dynamique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5:D12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m="1"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75"/>
  </colFields>
  <colItems count="3">
    <i>
      <x/>
    </i>
    <i>
      <x v="2"/>
    </i>
    <i t="grand">
      <x/>
    </i>
  </colItems>
  <dataFields count="1">
    <dataField name="Nombre de combustible_charbon_disponibilite" fld="27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3922888D-8B28-4F01-8D04-11FE25F86F2D}" name="Tableau croisé dynamique4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26:G53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4"/>
        <item x="2"/>
        <item x="1"/>
        <item h="1" x="3"/>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32"/>
  </colFields>
  <colItems count="6">
    <i>
      <x/>
    </i>
    <i>
      <x v="1"/>
    </i>
    <i>
      <x v="2"/>
    </i>
    <i>
      <x v="4"/>
    </i>
    <i>
      <x v="5"/>
    </i>
    <i t="grand">
      <x/>
    </i>
  </colItems>
  <dataFields count="1">
    <dataField name="Nombre de gobelet_plastique_localisation_fournisseur" fld="332" subtotal="count" baseField="0" baseItem="0"/>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A58C2953-3D87-4DDA-924A-7D129B149CBB}" name="Tableau croisé dynamique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06:D21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54"/>
  </colFields>
  <colItems count="3">
    <i>
      <x/>
    </i>
    <i>
      <x v="1"/>
    </i>
    <i t="grand">
      <x/>
    </i>
  </colItems>
  <dataFields count="1">
    <dataField name="Nombre de bassine_disponibilite" fld="3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94CEFE61-22B0-4FA8-9720-4686BEDCF830}" name="Tableau croisé dynamique2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7:D8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59"/>
  </colFields>
  <colItems count="3">
    <i>
      <x/>
    </i>
    <i>
      <x v="1"/>
    </i>
    <i t="grand">
      <x/>
    </i>
  </colItems>
  <dataFields count="1">
    <dataField name="Nombre de tenaille_disponibilite" fld="15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6044B777-8F4B-408A-BFBB-F40172CCA65E}" name="Tableau croisé dynamique2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3:E2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x="2"/>
        <item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2"/>
    </i>
    <i>
      <x v="3"/>
    </i>
    <i>
      <x v="4"/>
    </i>
    <i t="grand">
      <x/>
    </i>
  </rowItems>
  <colFields count="1">
    <field x="41"/>
  </colFields>
  <colItems count="4">
    <i>
      <x/>
    </i>
    <i>
      <x v="1"/>
    </i>
    <i>
      <x v="2"/>
    </i>
    <i t="grand">
      <x/>
    </i>
  </colItems>
  <dataFields count="1">
    <dataField name="Nombre de bidon_disponibilite" fld="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5E7926D7-CA9B-42DB-8355-88A12BDFE776}" name="Tableau croisé dynamique3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27:D43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2"/>
        <item m="1" x="3"/>
        <item h="1"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70"/>
  </colFields>
  <colItems count="3">
    <i>
      <x/>
    </i>
    <i>
      <x v="1"/>
    </i>
    <i t="grand">
      <x/>
    </i>
  </colItems>
  <dataFields count="1">
    <dataField name="Nombre de pelle_localisation_fournisseur" fld="170" subtotal="count" baseField="0" baseItem="0"/>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7F41F77E-5ADE-433E-B086-CC4C45103880}" name="Tableau croisé dynamique4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0:E49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3"/>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05"/>
  </colFields>
  <colItems count="4">
    <i>
      <x/>
    </i>
    <i>
      <x v="1"/>
    </i>
    <i>
      <x v="2"/>
    </i>
    <i t="grand">
      <x/>
    </i>
  </colItems>
  <dataFields count="1">
    <dataField name="Nombre de marmite_n7_localisation_fournisseur" fld="305" subtotal="count" baseField="0" baseItem="0"/>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2B3561F7-4415-42F2-8975-51F2E6248B31}" name="Tableau croisé dynamique3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14:D42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2"/>
        <item m="1" x="3"/>
        <item h="1"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61"/>
  </colFields>
  <colItems count="3">
    <i>
      <x/>
    </i>
    <i>
      <x v="1"/>
    </i>
    <i t="grand">
      <x/>
    </i>
  </colItems>
  <dataFields count="1">
    <dataField name="Nombre de tenaille_localisation_fournisseur" fld="161" subtotal="count" baseField="0" baseItem="0"/>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057C8F30-821D-4546-932F-F4731A9C8995}" name="Tableau croisé dynamique3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00:E40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4"/>
        <item x="3"/>
        <item x="1"/>
        <item x="2"/>
        <item h="1" x="0"/>
        <item h="1"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52"/>
  </colFields>
  <colItems count="4">
    <i>
      <x v="1"/>
    </i>
    <i>
      <x v="2"/>
    </i>
    <i>
      <x v="3"/>
    </i>
    <i t="grand">
      <x/>
    </i>
  </colItems>
  <dataFields count="1">
    <dataField name="Nombre de corde_localisation_fournisseur" fld="152" subtotal="count" baseField="0" baseItem="0"/>
  </dataFields>
  <formats count="1">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F9329F73-0845-4761-95E3-65DFEBA74D4A}" name="Tableau croisé dynamique2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73:E38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4">
    <i>
      <x/>
    </i>
    <i i="1">
      <x v="1"/>
    </i>
    <i i="2">
      <x v="2"/>
    </i>
    <i i="3">
      <x v="3"/>
    </i>
  </colItems>
  <dataFields count="4">
    <dataField name="Moyenne de bache_stock" fld="146" subtotal="average" baseField="13" baseItem="0"/>
    <dataField name="Moyenne de corde_stock" fld="155" subtotal="average" baseField="13" baseItem="0"/>
    <dataField name="Moyenne de tenaille_stock" fld="164" subtotal="average" baseField="13" baseItem="0"/>
    <dataField name="Moyenne de pelle_stock" fld="173" subtotal="average" baseField="13" baseItem="0"/>
  </dataFields>
  <formats count="1">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05E96DED-B551-4C76-82AF-750D920ED8D7}" name="Tableau croisé dynamique3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66:F47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4"/>
        <item x="1"/>
        <item x="2"/>
        <item x="3"/>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3"/>
    </i>
    <i>
      <x v="4"/>
    </i>
    <i>
      <x v="6"/>
    </i>
    <i t="grand">
      <x/>
    </i>
  </rowItems>
  <colFields count="1">
    <field x="281"/>
  </colFields>
  <colItems count="5">
    <i>
      <x/>
    </i>
    <i>
      <x v="1"/>
    </i>
    <i>
      <x v="2"/>
    </i>
    <i>
      <x v="3"/>
    </i>
    <i t="grand">
      <x/>
    </i>
  </colItems>
  <dataFields count="1">
    <dataField name="Nombre de combustible_charbon_localisation_fournisseur" fld="281" subtotal="count" baseField="0" baseItem="0"/>
  </dataFields>
  <formats count="1">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593ABC1F-BC3A-4B21-B890-A555D101ECFE}" name="Tableau croisé dynamique3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0:D9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68"/>
  </colFields>
  <colItems count="3">
    <i>
      <x/>
    </i>
    <i>
      <x v="1"/>
    </i>
    <i t="grand">
      <x/>
    </i>
  </colItems>
  <dataFields count="1">
    <dataField name="Nombre de pelle_disponibilite" fld="1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33A3FEA3-C2F2-41DA-801C-8F0AECE21277}" name="Tableau croisé dynamique5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18:E62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m="1" x="4"/>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404"/>
  </colFields>
  <colItems count="4">
    <i>
      <x v="1"/>
    </i>
    <i>
      <x v="2"/>
    </i>
    <i>
      <x v="3"/>
    </i>
    <i t="grand">
      <x/>
    </i>
  </colItems>
  <dataFields count="1">
    <dataField name="Nombre de a_2_pagne_localisation_fournisseur" fld="404" subtotal="count" baseField="0" baseItem="0"/>
  </dataFields>
  <formats count="1">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20DCBA3B-918E-4E72-9007-AD56E64F0A04}" name="Tableau croisé dynamique3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78:E48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1"/>
        <item m="1" x="5"/>
        <item x="2"/>
        <item h="1"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96"/>
  </colFields>
  <colItems count="4">
    <i>
      <x/>
    </i>
    <i>
      <x v="1"/>
    </i>
    <i>
      <x v="3"/>
    </i>
    <i t="grand">
      <x/>
    </i>
  </colItems>
  <dataFields count="1">
    <dataField name="Nombre de combustible_gaz_localisation_fournisseur" fld="296" subtotal="count" baseField="0" baseItem="0"/>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43A5F472-21BC-4700-80BB-2F7B5039DAC2}" name="Tableau croisé dynamique4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53:F56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1"/>
        <item x="0"/>
        <item h="1" x="2"/>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56"/>
  </colFields>
  <colItems count="5">
    <i>
      <x/>
    </i>
    <i>
      <x v="1"/>
    </i>
    <i>
      <x v="2"/>
    </i>
    <i>
      <x v="4"/>
    </i>
    <i t="grand">
      <x/>
    </i>
  </colItems>
  <dataFields count="1">
    <dataField name="Nombre de bassine_localisation_fournisseur" fld="356" subtotal="count" baseField="0" baseItem="0"/>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97DB5440-E0F3-449F-9688-50FB508D186D}" name="Tableau croisé dynamique2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36:E34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m="1" x="4"/>
        <item x="1"/>
        <item x="0"/>
        <item m="1" x="5"/>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4"/>
  </colFields>
  <colItems count="4">
    <i>
      <x/>
    </i>
    <i>
      <x v="2"/>
    </i>
    <i>
      <x v="3"/>
    </i>
    <i t="grand">
      <x/>
    </i>
  </colItems>
  <dataFields count="1">
    <dataField name="Nombre de seau_localisation_fournisseur" fld="34" subtotal="count" baseField="0" baseItem="0"/>
  </dataFields>
  <formats count="1">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49B89F15-438B-46F4-819C-4A9F3726A24C}" name="Tableau croisé dynamique2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D5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41"/>
  </colFields>
  <colItems count="3">
    <i>
      <x/>
    </i>
    <i>
      <x v="1"/>
    </i>
    <i t="grand">
      <x/>
    </i>
  </colItems>
  <dataFields count="1">
    <dataField name="Nombre de bache_disponibilite" fld="1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E20412D0-0FF4-4D12-B364-B608C6245C8D}" name="Tableau croisé dynamique2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5:D4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54"/>
  </colFields>
  <colItems count="3">
    <i>
      <x/>
    </i>
    <i>
      <x v="1"/>
    </i>
    <i t="grand">
      <x/>
    </i>
  </colItems>
  <dataFields count="1">
    <dataField name="Nombre de savon400gr_disponibilite" fld="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EA20835D-6369-421E-81F8-8436FEDF1D3F}" name="Tableau croisé dynamique3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86:F39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4"/>
        <item x="3"/>
        <item x="1"/>
        <item x="0"/>
        <item m="1" x="6"/>
        <item m="1" x="5"/>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43"/>
  </colFields>
  <colItems count="5">
    <i>
      <x/>
    </i>
    <i>
      <x v="1"/>
    </i>
    <i>
      <x v="2"/>
    </i>
    <i>
      <x v="3"/>
    </i>
    <i t="grand">
      <x/>
    </i>
  </colItems>
  <dataFields count="1">
    <dataField name="Nombre de bache_localisation_fournisseur" fld="143" subtotal="count" baseField="0" baseItem="0"/>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A2AC3413-6EC5-4ED7-8570-1A563BEC1EB1}" name="Tableau croisé dynamique1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6:C28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99"/>
  </colFields>
  <colItems count="2">
    <i>
      <x/>
    </i>
    <i t="grand">
      <x/>
    </i>
  </colItems>
  <dataFields count="1">
    <dataField name="Nombre de a_2_pagne_disponibilite" fld="39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0A591C28-0469-46DD-991E-99D06739CD4F}" name="Tableau croisé dynamique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2:C14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h="1"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03"/>
  </colFields>
  <colItems count="2">
    <i>
      <x/>
    </i>
    <i t="grand">
      <x/>
    </i>
  </colItems>
  <dataFields count="1">
    <dataField name="Nombre de marmite_n7_disponibilite" fld="30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067B88D7-9954-4D33-A4D8-1D4351C3860D}" name="Tableau croisé dynamique2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48:C35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m="1" x="4"/>
        <item x="0"/>
        <item m="1" x="6"/>
        <item m="1" x="5"/>
        <item h="1"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4">
    <i>
      <x/>
    </i>
    <i>
      <x v="2"/>
    </i>
    <i>
      <x v="4"/>
    </i>
    <i t="grand">
      <x/>
    </i>
  </rowItems>
  <colFields count="1">
    <field x="47"/>
  </colFields>
  <colItems count="2">
    <i>
      <x v="1"/>
    </i>
    <i t="grand">
      <x/>
    </i>
  </colItems>
  <dataFields count="1">
    <dataField name="Nombre de bidon_localisation_fournisseur" fld="47" subtotal="count" baseField="0" baseItem="0"/>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29B343B5-E1C6-4C08-9D46-FEDA50A678FF}" name="Tableau croisé dynamique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92:D20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39"/>
  </colFields>
  <colItems count="3">
    <i>
      <x/>
    </i>
    <i>
      <x v="1"/>
    </i>
    <i t="grand">
      <x/>
    </i>
  </colItems>
  <dataFields count="1">
    <dataField name="Nombre de gobelet_acier_disponibilite" fld="33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6EC3944D-C0A3-46F5-A1CE-D4E5D57FF9F9}" name="Tableau croisé dynamique4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92:D59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5"/>
        <item x="1"/>
        <item x="3"/>
        <item h="1" x="0"/>
        <item m="1"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4"/>
    </i>
    <i>
      <x v="6"/>
    </i>
    <i t="grand">
      <x/>
    </i>
  </rowItems>
  <colFields count="1">
    <field x="383"/>
  </colFields>
  <colItems count="3">
    <i>
      <x v="1"/>
    </i>
    <i>
      <x v="2"/>
    </i>
    <i t="grand">
      <x/>
    </i>
  </colItems>
  <dataFields count="1">
    <dataField name="Nombre de moustiquaire_localisation_fournisseur" fld="383" subtotal="count" baseField="0" baseItem="0"/>
  </dataFields>
  <formats count="1">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6921E6B0-DCC4-489E-B106-CA4CFA4CA84C}" name="Tableau croisé dynamique3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42:P44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stock" fld="271" subtotal="average" baseField="13" baseItem="0"/>
    <dataField name="Moyenne de combustible_charbon_stock" fld="284" subtotal="average" baseField="13" baseItem="0"/>
    <dataField name="Moyenne de combustible_gaz_stock" fld="299" subtotal="average" baseField="13" baseItem="0"/>
    <dataField name="Moyenne de marmite_n7_stock" fld="308" subtotal="average" baseField="13" baseItem="0"/>
    <dataField name="Moyenne de marmite_n5_stock" fld="317" subtotal="average" baseField="13" baseItem="0"/>
    <dataField name="Moyenne de assiette_metalique_stock" fld="326" subtotal="average" baseField="13" baseItem="0"/>
    <dataField name="Moyenne de gobelet_plastique_stock" fld="335" subtotal="average" baseField="13" baseItem="0"/>
    <dataField name="Moyenne de gobelet_acier_stock" fld="350" subtotal="average" baseField="13" baseItem="0"/>
    <dataField name="Moyenne de bassine_stock" fld="359" subtotal="average" baseField="13" baseItem="0"/>
    <dataField name="Moyenne de natte_stock" fld="368" subtotal="average" baseField="13" baseItem="0"/>
    <dataField name="Moyenne de couverture_stock" fld="377" subtotal="average" baseField="13" baseItem="0"/>
    <dataField name="Moyenne de moustiquaire_stock" fld="386" subtotal="average" baseField="13" baseItem="0"/>
    <dataField name="Moyenne de lampe_stock" fld="395" subtotal="average" baseField="13" baseItem="0"/>
    <dataField name="Moyenne de a_2_pagne_stock" fld="407" subtotal="average" baseField="13" baseItem="0"/>
    <dataField name="Moyenne de sac_boro_stock" fld="416" subtotal="average" baseField="13" baseItem="0"/>
  </dataFields>
  <formats count="1">
    <format dxfId="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83B6CB8A-7508-40E9-89AD-10B33BBC48CB}" name="Tableau croisé dynamique1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4:D33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3">
    <i>
      <x/>
    </i>
    <i i="1">
      <x v="1"/>
    </i>
    <i i="2">
      <x v="2"/>
    </i>
  </colItems>
  <dataFields count="3">
    <dataField name="Moyenne de seau_stock" fld="37" subtotal="average" baseField="13" baseItem="2"/>
    <dataField name="Moyenne de bidon_stock" fld="50" subtotal="average" baseField="13" baseItem="2"/>
    <dataField name="Moyenne de savon400gr_stock" fld="63" subtotal="average" baseField="13" baseItem="2"/>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930DF364-C599-40A0-A379-4DEDC07CF907}" name="Tableau croisé dynamique4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79:E58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m="1" x="4"/>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74"/>
  </colFields>
  <colItems count="4">
    <i>
      <x v="1"/>
    </i>
    <i>
      <x v="2"/>
    </i>
    <i>
      <x v="3"/>
    </i>
    <i t="grand">
      <x/>
    </i>
  </colItems>
  <dataFields count="1">
    <dataField name="Nombre de couverture_localisation_fournisseur" fld="374" subtotal="count" baseField="0" baseItem="0"/>
  </dataFields>
  <formats count="1">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A7568062-16AD-4B2F-AECB-FC4EA6FB9BCD}" name="Tableau croisé dynamique1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8:D25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68"/>
  </colFields>
  <colItems count="3">
    <i>
      <x/>
    </i>
    <i>
      <x v="1"/>
    </i>
    <i t="grand">
      <x/>
    </i>
  </colItems>
  <dataFields count="1">
    <dataField name="Nombre de pelle_disponibilite" fld="1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1C961A78-02D4-42D6-A8E4-D09CF28F476B}" name="Tableau croisé dynamique5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31:F63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1"/>
        <item x="2"/>
        <item x="4"/>
        <item h="1" x="0"/>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413"/>
  </colFields>
  <colItems count="5">
    <i>
      <x/>
    </i>
    <i>
      <x v="1"/>
    </i>
    <i>
      <x v="2"/>
    </i>
    <i>
      <x v="3"/>
    </i>
    <i t="grand">
      <x/>
    </i>
  </colItems>
  <dataFields count="1">
    <dataField name="Nombre de sac_boro_localisation_fournisseur" fld="413" subtotal="count" baseField="0" baseItem="0"/>
  </dataFields>
  <formats count="1">
    <format dxfId="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4114AC1F-EDFD-4C01-A6D2-6206136ADBA7}" name="Tableau croisé dynamique28"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3:D7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m="1"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50"/>
  </colFields>
  <colItems count="3">
    <i>
      <x/>
    </i>
    <i>
      <x v="2"/>
    </i>
    <i t="grand">
      <x/>
    </i>
  </colItems>
  <dataFields count="1">
    <dataField name="Nombre de corde_disponibilite" fld="15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774F0AD5-619D-42AA-AFE5-3B0DA904FC1C}" name="Tableau croisé dynamique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9:C18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h="1"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30"/>
  </colFields>
  <colItems count="2">
    <i>
      <x/>
    </i>
    <i t="grand">
      <x/>
    </i>
  </colItems>
  <dataFields count="1">
    <dataField name="Nombre de gobelet_plastique_disponibilite" fld="33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D6ACDD53-A0C5-47D8-BCA6-06B44D9D7F93}" name="Tableau croisé dynamique1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2:D27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m="1"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90"/>
  </colFields>
  <colItems count="3">
    <i>
      <x/>
    </i>
    <i>
      <x v="2"/>
    </i>
    <i t="grand">
      <x/>
    </i>
  </colItems>
  <dataFields count="1">
    <dataField name="Nombre de lampe_disponibilite" fld="39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D5695797-4755-487C-81AC-36F9C1A9760B}" name="Tableau croisé dynamique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2:D10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m="1"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66"/>
  </colFields>
  <colItems count="3">
    <i>
      <x/>
    </i>
    <i>
      <x v="2"/>
    </i>
    <i t="grand">
      <x/>
    </i>
  </colItems>
  <dataFields count="1">
    <dataField name="Nombre de combustible_bois_disponibilite" fld="26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8C5C713D-7234-488D-8990-9E2D0588E814}" name="Tableau croisé dynamique4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05:E61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1"/>
        <item x="2"/>
        <item x="3"/>
        <item m="1" x="5"/>
        <item h="1" x="0"/>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92"/>
  </colFields>
  <colItems count="4">
    <i>
      <x/>
    </i>
    <i>
      <x v="1"/>
    </i>
    <i>
      <x v="2"/>
    </i>
    <i t="grand">
      <x/>
    </i>
  </colItems>
  <dataFields count="1">
    <dataField name="Nombre de lampe_localisation_fournisseur" fld="392" subtotal="count" baseField="0" baseItem="0"/>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D6407CF9-F6CE-4443-9F32-16D0785D76F3}" name="Tableau croisé dynamique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3:C16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h="1"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12"/>
  </colFields>
  <colItems count="2">
    <i>
      <x/>
    </i>
    <i t="grand">
      <x/>
    </i>
  </colItems>
  <dataFields count="1">
    <dataField name="Nombre de marmite_n5_disponibilite" fld="3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A51245FD-74AB-42AE-B59C-80741DFDF333}" name="Tableau croisé dynamique1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89:D29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h="1" x="0"/>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411"/>
  </colFields>
  <colItems count="3">
    <i>
      <x/>
    </i>
    <i>
      <x v="1"/>
    </i>
    <i t="grand">
      <x/>
    </i>
  </colItems>
  <dataFields count="1">
    <dataField name="Nombre de sac_boro_disponibilite" fld="4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139D8A01-27D6-4011-9C8E-2F91FCD4F76C}" name="Tableau croisé dynamique1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05:W30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554"/>
  </rowFields>
  <rowItems count="2">
    <i>
      <x/>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Nombre de riz_local_disponibilite" fld="614" subtotal="count" baseField="0" baseItem="0"/>
    <dataField name="Nombre de sucre_disponibilite" fld="865" subtotal="count" baseField="0" baseItem="0"/>
    <dataField name="Nombre de beurre_disponibilite" fld="850" subtotal="count" baseField="0" baseItem="0"/>
    <dataField name="Nombre de sel_disponibilite" fld="878" subtotal="count" baseField="0" baseItem="0"/>
    <dataField name="Nombre de voandzou_disponibilite" fld="785" subtotal="count" baseField="0" baseItem="0"/>
    <dataField name="Nombre de arachide_graine_disponibilite" fld="770" subtotal="count" baseField="0" baseItem="0"/>
    <dataField name="Nombre de huile_disponibilite" fld="841" subtotal="count" baseField="0" baseItem="0"/>
    <dataField name="Nombre de feuille_disponibilite" fld="828" subtotal="count" baseField="0" baseItem="0"/>
    <dataField name="Nombre de tomate_disponibilite" fld="815" subtotal="count" baseField="0" baseItem="0"/>
    <dataField name="Nombre de oignon_disponibilite" fld="800" subtotal="count" baseField="0" baseItem="0"/>
    <dataField name="Nombre de poisson_disponibilite" fld="713" subtotal="count" baseField="0" baseItem="0"/>
    <dataField name="Nombre de lait_en_poudre_disponibilite" fld="722" subtotal="count" baseField="0" baseItem="0"/>
    <dataField name="Nombre de haricot_disponibilite" fld="740" subtotal="count" baseField="0" baseItem="0"/>
    <dataField name="Nombre de arachide_coque_disponibilite" fld="755" subtotal="count" baseField="0" baseItem="0"/>
    <dataField name="Nombre de lait_frais_disponibilite" fld="731" subtotal="count" baseField="0" baseItem="0"/>
    <dataField name="Nombre de viande_beuf_disponibilite" fld="695" subtotal="count" baseField="0" baseItem="0"/>
    <dataField name="Nombre de fonio_disponibilite" fld="644" subtotal="count" baseField="0" baseItem="0"/>
    <dataField name="Nombre de viande_mouton_disponibilite" fld="704" subtotal="count" baseField="0" baseItem="0"/>
    <dataField name="Nombre de manioc_disponibilite" fld="659" subtotal="count" baseField="0" baseItem="0"/>
    <dataField name="Nombre de igname_disponibilite" fld="668" subtotal="count" baseField="0" baseItem="0"/>
    <dataField name="Nombre de patate_disponibilite" fld="677" subtotal="count" baseField="0" baseItem="0"/>
    <dataField name="Nombre de pomme_de_terre_disponibilite" fld="68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0C010620-71C6-4692-AC86-2924C1142A23}" name="Tableau croisé dynamique1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0:D22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63"/>
  </colFields>
  <colItems count="3">
    <i>
      <x/>
    </i>
    <i>
      <x v="1"/>
    </i>
    <i t="grand">
      <x/>
    </i>
  </colItems>
  <dataFields count="1">
    <dataField name="Nombre de natte_disponibilite" fld="36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7A36985B-5513-474F-8316-48C80AA8815D}" name="Tableau croisé dynamique2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58:E36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4"/>
        <item x="3"/>
        <item x="1"/>
        <item x="0"/>
        <item h="1" x="2"/>
        <item h="1"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60"/>
  </colFields>
  <colItems count="4">
    <i>
      <x v="1"/>
    </i>
    <i>
      <x v="2"/>
    </i>
    <i>
      <x v="3"/>
    </i>
    <i t="grand">
      <x/>
    </i>
  </colItems>
  <dataFields count="1">
    <dataField name="Nombre de savon400gr_localisation_fournisseur" fld="60" subtotal="count" baseField="0" baseItem="0"/>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1A7B04B8-8021-4A0F-ACC3-C2C275D9303C}" name="Tableau croisé dynamique3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53:E46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3"/>
        <item x="1"/>
        <item x="2"/>
        <item m="1"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68"/>
  </colFields>
  <colItems count="4">
    <i>
      <x/>
    </i>
    <i>
      <x v="1"/>
    </i>
    <i>
      <x v="2"/>
    </i>
    <i t="grand">
      <x/>
    </i>
  </colItems>
  <dataFields count="1">
    <dataField name="Nombre de combustible_bois_localisation_fournisseur" fld="268" subtotal="count" baseField="0" baseItem="0"/>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A891DC7D-6776-403E-A050-9C88A7BC75B7}" name="Tableau croisé dynamique4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66:F57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1"/>
        <item x="0"/>
        <item x="4"/>
        <item h="1" x="2"/>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65"/>
  </colFields>
  <colItems count="5">
    <i>
      <x/>
    </i>
    <i>
      <x v="1"/>
    </i>
    <i>
      <x v="2"/>
    </i>
    <i>
      <x v="3"/>
    </i>
    <i t="grand">
      <x/>
    </i>
  </colItems>
  <dataFields count="1">
    <dataField name="Nombre de natte_localisation_fournisseur" fld="365" subtotal="count" baseField="0"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BC113787-5272-44DF-B2EF-C6B4ECBD2B19}" name="Tableau croisé dynamique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5:D17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321"/>
  </colFields>
  <colItems count="3">
    <i>
      <x/>
    </i>
    <i>
      <x v="1"/>
    </i>
    <i t="grand">
      <x/>
    </i>
  </colItems>
  <dataFields count="1">
    <dataField name="Nombre de assiette_metalique_disponibilite" fld="3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CCE21D14-7F93-4A5C-8AA3-D4F8FC975DC7}" name="Tableau croisé dynamique1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3:Q7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endus_combustible_bois" fld="247" baseField="0" baseItem="0"/>
    <dataField name="Somme de a_2_vendus_combustible_charbon" fld="248" baseField="0" baseItem="0"/>
    <dataField name="Somme de a_2_vendus_combustible_gaz" fld="249" baseField="0" baseItem="0"/>
    <dataField name="Somme de a_2_vendus_marmite7" fld="250" baseField="0" baseItem="0"/>
    <dataField name="Somme de a_2_vendus_marmite5" fld="251" baseField="0" baseItem="0"/>
    <dataField name="Somme de a_2_vendus_assiette" fld="252" baseField="0" baseItem="0"/>
    <dataField name="Somme de a_2_vendus_gobelet_plastique" fld="253" baseField="0" baseItem="0"/>
    <dataField name="Somme de a_2_vendus_gobelet_acier" fld="254" baseField="0" baseItem="0"/>
    <dataField name="Somme de a_2_vendus_bassine" fld="255" baseField="0" baseItem="0"/>
    <dataField name="Somme de a_2_vendus_natte" fld="256" baseField="0" baseItem="0"/>
    <dataField name="Somme de a_2_vendus_couverture" fld="257" baseField="0" baseItem="0"/>
    <dataField name="Somme de a_2_vendus_moustiquaire" fld="258" baseField="0" baseItem="0"/>
    <dataField name="Somme de a_2_vendus_lampe" fld="259" baseField="0" baseItem="0"/>
    <dataField name="Somme de a_2_vendus_pagne" fld="260" baseField="0" baseItem="0"/>
    <dataField name="Somme de a_2_vendus_sac_boro" fld="261" baseField="0" baseItem="0"/>
    <dataField name="Somme de a_2_vendus_aucun" fld="26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44C1526F-F434-424A-93AC-3C56CA3AE110}" name="Tableau croisé dynamique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F58"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5">
    <i>
      <x/>
    </i>
    <i i="1">
      <x v="1"/>
    </i>
    <i i="2">
      <x v="2"/>
    </i>
    <i i="3">
      <x v="3"/>
    </i>
    <i i="4">
      <x v="4"/>
    </i>
  </colItems>
  <dataFields count="5">
    <dataField name="Somme de a_1_vendus_bache" fld="134" baseField="0" baseItem="0"/>
    <dataField name="Somme de a_1_vendus_corde" fld="135" baseField="0" baseItem="0"/>
    <dataField name="Somme de a_1_vendus_tenaille" fld="136" baseField="0" baseItem="0"/>
    <dataField name="Somme de a_1_vendus_pelle" fld="137" baseField="0" baseItem="0"/>
    <dataField name="Somme de a_1_vendus_aucun" fld="13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E91D5745-35DC-428E-813F-3481B2C33C8A}" name="Tableau croisé dynamique7"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E46"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4">
    <i>
      <x/>
    </i>
    <i i="1">
      <x v="1"/>
    </i>
    <i i="2">
      <x v="2"/>
    </i>
    <i i="3">
      <x v="3"/>
    </i>
  </colItems>
  <dataFields count="4">
    <dataField name="Somme de h_vendus_seau" fld="26" baseField="0" baseItem="0"/>
    <dataField name="Somme de h_vendus_bidon" fld="27" baseField="0" baseItem="0"/>
    <dataField name="Somme de h_vendus_savon400gr" fld="28" baseField="0" baseItem="0"/>
    <dataField name="Somme de h_vendus_aucun"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AF3E2015-344D-4B29-AFC0-AE8A07D8FBC5}" name="Tableau croisé dynamique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F3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axis="axisCol" dataField="1" showAll="0">
      <items count="6">
        <item x="1"/>
        <item x="0"/>
        <item x="3"/>
        <item x="2"/>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2"/>
  </colFields>
  <colItems count="5">
    <i>
      <x/>
    </i>
    <i>
      <x v="1"/>
    </i>
    <i>
      <x v="2"/>
    </i>
    <i>
      <x v="3"/>
    </i>
    <i t="grand">
      <x/>
    </i>
  </colItems>
  <dataFields count="1">
    <dataField name="Nombre de i_taille_magasin"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D3F08B19-D992-4AF2-9F38-6BFDA20EE213}" name="Tableau croisé dynamique3"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axis="axisCol" dataField="1" showAll="0">
      <items count="5">
        <item x="0"/>
        <item x="1"/>
        <item x="2"/>
        <item h="1" m="1" x="3"/>
        <item t="default"/>
      </items>
    </pivotField>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9"/>
  </colFields>
  <colItems count="4">
    <i>
      <x/>
    </i>
    <i>
      <x v="1"/>
    </i>
    <i>
      <x v="2"/>
    </i>
    <i t="grand">
      <x/>
    </i>
  </colItems>
  <dataFields count="1">
    <dataField name="Nombre de i_organisation"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935DAFE5-2A87-4002-A4CD-0CD9CE29063F}" name="Tableau croisé dynamique1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9:AC8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h="1" x="3"/>
        <item h="1" x="2"/>
        <item h="1" x="4"/>
        <item h="1" x="1"/>
        <item h="1" m="1" x="6"/>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vendus_mais" fld="524" baseField="0" baseItem="0"/>
    <dataField name="Somme de alimentaire_vendus_sorgho_rouge" fld="525" baseField="0" baseItem="0"/>
    <dataField name="Somme de alimentaire_vendus_sorgho_blanc" fld="526" baseField="0" baseItem="0"/>
    <dataField name="Somme de alimentaire_vendus_mil" fld="527" baseField="0" baseItem="0"/>
    <dataField name="Somme de alimentaire_vendus_riz_local" fld="528" baseField="0" baseItem="0"/>
    <dataField name="Somme de alimentaire_vendus_riz_importe" fld="529" baseField="0" baseItem="0"/>
    <dataField name="Somme de alimentaire_vendus_fonio" fld="530" baseField="0" baseItem="0"/>
    <dataField name="Somme de alimentaire_vendus_manioc" fld="531" baseField="0" baseItem="0"/>
    <dataField name="Somme de alimentaire_vendus_igname" fld="532" baseField="0" baseItem="0"/>
    <dataField name="Somme de alimentaire_vendus_patate" fld="533" baseField="0" baseItem="0"/>
    <dataField name="Somme de alimentaire_vendus_pomme_de_terre" fld="534" baseField="0" baseItem="0"/>
    <dataField name="Somme de alimentaire_vendus_viande_beuf" fld="535" baseField="0" baseItem="0"/>
    <dataField name="Somme de alimentaire_vendus_viande_mouton" fld="536" baseField="0" baseItem="0"/>
    <dataField name="Somme de alimentaire_vendus_poisson" fld="537" baseField="0" baseItem="0"/>
    <dataField name="Somme de alimentaire_vendus_lait_en_poudre" fld="538" baseField="0" baseItem="0"/>
    <dataField name="Somme de alimentaire_vendus_lait_frais" fld="539" baseField="0" baseItem="0"/>
    <dataField name="Somme de alimentaire_vendus_niebe" fld="540" baseField="0" baseItem="0"/>
    <dataField name="Somme de alimentaire_vendus_arachide_coque" fld="541" baseField="0" baseItem="0"/>
    <dataField name="Somme de alimentaire_vendus_arachide_graine" fld="542" baseField="0" baseItem="0"/>
    <dataField name="Somme de alimentaire_vendus_voandzou" fld="543" baseField="0" baseItem="0"/>
    <dataField name="Somme de alimentaire_vendus_oignon" fld="544" baseField="0" baseItem="0"/>
    <dataField name="Somme de alimentaire_vendus_tomate" fld="545" baseField="0" baseItem="0"/>
    <dataField name="Somme de alimentaire_vendus_feuille" fld="546" baseField="0" baseItem="0"/>
    <dataField name="Somme de alimentaire_vendus_huile" fld="547" baseField="0" baseItem="0"/>
    <dataField name="Somme de alimentaire_vendus_beurre" fld="548" baseField="0" baseItem="0"/>
    <dataField name="Somme de alimentaire_vendus_sucre" fld="549" baseField="0" baseItem="0"/>
    <dataField name="Somme de alimentaire_vendus_sel" fld="550" baseField="0" baseItem="0"/>
    <dataField name="Somme de alimentaire_vendus_aucun" fld="55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6B00210A-7D70-4049-881C-D8FFECB7D786}" name="Tableau croisé dynamique8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F3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3"/>
        <item x="2"/>
        <item x="0"/>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034"/>
  </colFields>
  <colItems count="5">
    <i>
      <x/>
    </i>
    <i>
      <x v="1"/>
    </i>
    <i>
      <x v="2"/>
    </i>
    <i>
      <x v="3"/>
    </i>
    <i t="grand">
      <x/>
    </i>
  </colItems>
  <dataFields count="1">
    <dataField name="Nombre de frequentation_marche" fld="1034" subtotal="count"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4C9FC72D-BDA6-478C-A293-132A771F8C5F}" name="Tableau croisé dynamique80"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H1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7">
    <i>
      <x/>
    </i>
    <i i="1">
      <x v="1"/>
    </i>
    <i i="2">
      <x v="2"/>
    </i>
    <i i="3">
      <x v="3"/>
    </i>
    <i i="4">
      <x v="4"/>
    </i>
    <i i="5">
      <x v="5"/>
    </i>
    <i i="6">
      <x v="6"/>
    </i>
  </colItems>
  <dataFields count="7">
    <dataField name="Somme de modalites_acceptees_espece" fld="1027" baseField="0" baseItem="0"/>
    <dataField name="Somme de modalites_acceptees_credit" fld="1028" baseField="0" baseItem="0"/>
    <dataField name="Somme de modalites_acceptees_coupons" fld="1029" baseField="0" baseItem="0"/>
    <dataField name="Somme de modalites_acceptees_paiementmob" fld="1030" baseField="0" baseItem="0"/>
    <dataField name="Somme de modalites_acceptees_troc" fld="1031" baseField="0" baseItem="0"/>
    <dataField name="Somme de modalites_acceptees_autre" fld="1032" baseField="0" baseItem="0"/>
    <dataField name="Nombre de modalites_acceptees_autre_2" fld="1033" subtotal="count"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EB9A6994-6531-4BDF-A94B-74C730D0E6F7}" name="Tableau croisé dynamique85"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2:J6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9">
    <i>
      <x/>
    </i>
    <i i="1">
      <x v="1"/>
    </i>
    <i i="2">
      <x v="2"/>
    </i>
    <i i="3">
      <x v="3"/>
    </i>
    <i i="4">
      <x v="4"/>
    </i>
    <i i="5">
      <x v="5"/>
    </i>
    <i i="6">
      <x v="6"/>
    </i>
    <i i="7">
      <x v="7"/>
    </i>
    <i i="8">
      <x v="8"/>
    </i>
  </colItems>
  <dataFields count="9">
    <dataField name="Somme de accessibilite_vulnerables_hommes" fld="1047" baseField="0" baseItem="0"/>
    <dataField name="Somme de accessibilite_vulnerables_femmes" fld="1048" baseField="0" baseItem="0"/>
    <dataField name="Somme de accessibilite_vulnerables_moins18" fld="1049" baseField="0" baseItem="0"/>
    <dataField name="Somme de accessibilite_vulnerables_plus60" fld="1050" baseField="0" baseItem="0"/>
    <dataField name="Somme de accessibilite_vulnerables_handicap" fld="1051" baseField="0" baseItem="0"/>
    <dataField name="Somme de accessibilite_vulnerables_maladies" fld="1052" baseField="0" baseItem="0"/>
    <dataField name="Somme de accessibilite_vulnerables_autre" fld="1053" baseField="0" baseItem="0"/>
    <dataField name="Somme de accessibilite_vulnerables_personne" fld="1054" baseField="0" baseItem="0"/>
    <dataField name="Somme de accessibilite_vulnerables_nsp" fld="1055"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AEC08A2B-6635-4C83-B5A5-84E9CDB89736}" name="Tableau croisé dynamique84"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J56"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2"/>
  </colFields>
  <colItems count="9">
    <i>
      <x/>
    </i>
    <i i="1">
      <x v="1"/>
    </i>
    <i i="2">
      <x v="2"/>
    </i>
    <i i="3">
      <x v="3"/>
    </i>
    <i i="4">
      <x v="4"/>
    </i>
    <i i="5">
      <x v="5"/>
    </i>
    <i i="6">
      <x v="6"/>
    </i>
    <i i="7">
      <x v="7"/>
    </i>
    <i i="8">
      <x v="8"/>
    </i>
  </colItems>
  <dataFields count="9">
    <dataField name="Somme de incidents_types_agression_commercant" fld="1037" baseField="0" baseItem="0"/>
    <dataField name="Somme de incidents_types_agression_clients" fld="1038" baseField="0" baseItem="0"/>
    <dataField name="Somme de incidents_types_vols_biens" fld="1039" baseField="0" baseItem="0"/>
    <dataField name="Somme de incidents_types_vols_argent" fld="1040" baseField="0" baseItem="0"/>
    <dataField name="Somme de incidents_types_infrastructure" fld="1041" baseField="0" baseItem="0"/>
    <dataField name="Somme de incidents_types_insecurite" fld="1042" baseField="0" baseItem="0"/>
    <dataField name="Somme de incidents_types_autre" fld="1043" baseField="0" baseItem="0"/>
    <dataField name="Somme de incidents_types_nsp" fld="1044" baseField="0" baseItem="0"/>
    <dataField name="Nombre de incidents_types_autre_2" fld="1045" subtotal="count"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9106F127-F095-4635-8987-F108993D88FA}" name="Tableau croisé dynamique82"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6:D4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8">
        <item x="0"/>
        <item x="3"/>
        <item x="2"/>
        <item x="4"/>
        <item x="1"/>
        <item h="1" m="1" x="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m="1" x="3"/>
        <item h="1"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6"/>
    </i>
    <i t="grand">
      <x/>
    </i>
  </rowItems>
  <colFields count="1">
    <field x="1035"/>
  </colFields>
  <colItems count="3">
    <i>
      <x/>
    </i>
    <i>
      <x v="3"/>
    </i>
    <i t="grand">
      <x/>
    </i>
  </colItems>
  <dataFields count="1">
    <dataField name="Nombre de incidents_ouinon" fld="1035" subtotal="count" showDataAs="percentOfTotal" baseField="13" baseItem="3" numFmtId="9"/>
  </dataFields>
  <formats count="12">
    <format dxfId="17">
      <pivotArea outline="0" fieldPosition="0">
        <references count="1">
          <reference field="4294967294" count="1">
            <x v="0"/>
          </reference>
        </references>
      </pivotArea>
    </format>
    <format dxfId="16">
      <pivotArea outline="0" collapsedLevelsAreSubtotals="1" fieldPosition="0"/>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1035" type="button" dataOnly="0" labelOnly="1" outline="0" axis="axisCol" fieldPosition="0"/>
    </format>
    <format dxfId="11">
      <pivotArea type="topRight" dataOnly="0" labelOnly="1" outline="0" fieldPosition="0"/>
    </format>
    <format dxfId="10">
      <pivotArea field="13" type="button" dataOnly="0" labelOnly="1" outline="0" axis="axisRow" fieldPosition="0"/>
    </format>
    <format dxfId="9">
      <pivotArea dataOnly="0" labelOnly="1" fieldPosition="0">
        <references count="1">
          <reference field="13" count="0"/>
        </references>
      </pivotArea>
    </format>
    <format dxfId="8">
      <pivotArea dataOnly="0" labelOnly="1" grandRow="1" outline="0" fieldPosition="0"/>
    </format>
    <format dxfId="7">
      <pivotArea dataOnly="0" labelOnly="1" fieldPosition="0">
        <references count="1">
          <reference field="1035" count="0"/>
        </references>
      </pivotArea>
    </format>
    <format dxfId="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maila.zongo@reach-initiative.org" TargetMode="External"/><Relationship Id="rId1" Type="http://schemas.openxmlformats.org/officeDocument/2006/relationships/hyperlink" Target="https://www.impact-repository.org/document/repository/ca49b4e1/REACH_BFA_TdR_externe_22207_Initiatives-Conjointes-de-Suivi-des-Marches_Novembre_2022.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20.xml"/><Relationship Id="rId13" Type="http://schemas.openxmlformats.org/officeDocument/2006/relationships/pivotTable" Target="../pivotTables/pivotTable25.xml"/><Relationship Id="rId3" Type="http://schemas.openxmlformats.org/officeDocument/2006/relationships/pivotTable" Target="../pivotTables/pivotTable15.xml"/><Relationship Id="rId7" Type="http://schemas.openxmlformats.org/officeDocument/2006/relationships/pivotTable" Target="../pivotTables/pivotTable19.xml"/><Relationship Id="rId12" Type="http://schemas.openxmlformats.org/officeDocument/2006/relationships/pivotTable" Target="../pivotTables/pivotTable24.xml"/><Relationship Id="rId17" Type="http://schemas.openxmlformats.org/officeDocument/2006/relationships/printerSettings" Target="../printerSettings/printerSettings3.bin"/><Relationship Id="rId2" Type="http://schemas.openxmlformats.org/officeDocument/2006/relationships/pivotTable" Target="../pivotTables/pivotTable14.xml"/><Relationship Id="rId16" Type="http://schemas.openxmlformats.org/officeDocument/2006/relationships/pivotTable" Target="../pivotTables/pivotTable28.xml"/><Relationship Id="rId1" Type="http://schemas.openxmlformats.org/officeDocument/2006/relationships/pivotTable" Target="../pivotTables/pivotTable13.xml"/><Relationship Id="rId6" Type="http://schemas.openxmlformats.org/officeDocument/2006/relationships/pivotTable" Target="../pivotTables/pivotTable18.xml"/><Relationship Id="rId11" Type="http://schemas.openxmlformats.org/officeDocument/2006/relationships/pivotTable" Target="../pivotTables/pivotTable23.xml"/><Relationship Id="rId5" Type="http://schemas.openxmlformats.org/officeDocument/2006/relationships/pivotTable" Target="../pivotTables/pivotTable17.xml"/><Relationship Id="rId15" Type="http://schemas.openxmlformats.org/officeDocument/2006/relationships/pivotTable" Target="../pivotTables/pivotTable27.xml"/><Relationship Id="rId10" Type="http://schemas.openxmlformats.org/officeDocument/2006/relationships/pivotTable" Target="../pivotTables/pivotTable22.xml"/><Relationship Id="rId4" Type="http://schemas.openxmlformats.org/officeDocument/2006/relationships/pivotTable" Target="../pivotTables/pivotTable16.xml"/><Relationship Id="rId9" Type="http://schemas.openxmlformats.org/officeDocument/2006/relationships/pivotTable" Target="../pivotTables/pivotTable21.xml"/><Relationship Id="rId14"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13" Type="http://schemas.openxmlformats.org/officeDocument/2006/relationships/pivotTable" Target="../pivotTables/pivotTable41.xml"/><Relationship Id="rId18" Type="http://schemas.openxmlformats.org/officeDocument/2006/relationships/pivotTable" Target="../pivotTables/pivotTable46.xml"/><Relationship Id="rId26" Type="http://schemas.openxmlformats.org/officeDocument/2006/relationships/pivotTable" Target="../pivotTables/pivotTable54.xml"/><Relationship Id="rId39" Type="http://schemas.openxmlformats.org/officeDocument/2006/relationships/pivotTable" Target="../pivotTables/pivotTable67.xml"/><Relationship Id="rId21" Type="http://schemas.openxmlformats.org/officeDocument/2006/relationships/pivotTable" Target="../pivotTables/pivotTable49.xml"/><Relationship Id="rId34" Type="http://schemas.openxmlformats.org/officeDocument/2006/relationships/pivotTable" Target="../pivotTables/pivotTable62.xml"/><Relationship Id="rId42" Type="http://schemas.openxmlformats.org/officeDocument/2006/relationships/pivotTable" Target="../pivotTables/pivotTable70.xml"/><Relationship Id="rId47" Type="http://schemas.openxmlformats.org/officeDocument/2006/relationships/pivotTable" Target="../pivotTables/pivotTable75.xml"/><Relationship Id="rId7" Type="http://schemas.openxmlformats.org/officeDocument/2006/relationships/pivotTable" Target="../pivotTables/pivotTable35.xml"/><Relationship Id="rId2" Type="http://schemas.openxmlformats.org/officeDocument/2006/relationships/pivotTable" Target="../pivotTables/pivotTable30.xml"/><Relationship Id="rId16" Type="http://schemas.openxmlformats.org/officeDocument/2006/relationships/pivotTable" Target="../pivotTables/pivotTable44.xml"/><Relationship Id="rId29" Type="http://schemas.openxmlformats.org/officeDocument/2006/relationships/pivotTable" Target="../pivotTables/pivotTable57.xml"/><Relationship Id="rId11" Type="http://schemas.openxmlformats.org/officeDocument/2006/relationships/pivotTable" Target="../pivotTables/pivotTable39.xml"/><Relationship Id="rId24" Type="http://schemas.openxmlformats.org/officeDocument/2006/relationships/pivotTable" Target="../pivotTables/pivotTable52.xml"/><Relationship Id="rId32" Type="http://schemas.openxmlformats.org/officeDocument/2006/relationships/pivotTable" Target="../pivotTables/pivotTable60.xml"/><Relationship Id="rId37" Type="http://schemas.openxmlformats.org/officeDocument/2006/relationships/pivotTable" Target="../pivotTables/pivotTable65.xml"/><Relationship Id="rId40" Type="http://schemas.openxmlformats.org/officeDocument/2006/relationships/pivotTable" Target="../pivotTables/pivotTable68.xml"/><Relationship Id="rId45" Type="http://schemas.openxmlformats.org/officeDocument/2006/relationships/pivotTable" Target="../pivotTables/pivotTable73.xml"/><Relationship Id="rId5" Type="http://schemas.openxmlformats.org/officeDocument/2006/relationships/pivotTable" Target="../pivotTables/pivotTable33.xml"/><Relationship Id="rId15" Type="http://schemas.openxmlformats.org/officeDocument/2006/relationships/pivotTable" Target="../pivotTables/pivotTable43.xml"/><Relationship Id="rId23" Type="http://schemas.openxmlformats.org/officeDocument/2006/relationships/pivotTable" Target="../pivotTables/pivotTable51.xml"/><Relationship Id="rId28" Type="http://schemas.openxmlformats.org/officeDocument/2006/relationships/pivotTable" Target="../pivotTables/pivotTable56.xml"/><Relationship Id="rId36" Type="http://schemas.openxmlformats.org/officeDocument/2006/relationships/pivotTable" Target="../pivotTables/pivotTable64.xml"/><Relationship Id="rId49" Type="http://schemas.openxmlformats.org/officeDocument/2006/relationships/printerSettings" Target="../printerSettings/printerSettings4.bin"/><Relationship Id="rId10" Type="http://schemas.openxmlformats.org/officeDocument/2006/relationships/pivotTable" Target="../pivotTables/pivotTable38.xml"/><Relationship Id="rId19" Type="http://schemas.openxmlformats.org/officeDocument/2006/relationships/pivotTable" Target="../pivotTables/pivotTable47.xml"/><Relationship Id="rId31" Type="http://schemas.openxmlformats.org/officeDocument/2006/relationships/pivotTable" Target="../pivotTables/pivotTable59.xml"/><Relationship Id="rId44" Type="http://schemas.openxmlformats.org/officeDocument/2006/relationships/pivotTable" Target="../pivotTables/pivotTable72.xml"/><Relationship Id="rId4" Type="http://schemas.openxmlformats.org/officeDocument/2006/relationships/pivotTable" Target="../pivotTables/pivotTable32.xml"/><Relationship Id="rId9" Type="http://schemas.openxmlformats.org/officeDocument/2006/relationships/pivotTable" Target="../pivotTables/pivotTable37.xml"/><Relationship Id="rId14" Type="http://schemas.openxmlformats.org/officeDocument/2006/relationships/pivotTable" Target="../pivotTables/pivotTable42.xml"/><Relationship Id="rId22" Type="http://schemas.openxmlformats.org/officeDocument/2006/relationships/pivotTable" Target="../pivotTables/pivotTable50.xml"/><Relationship Id="rId27" Type="http://schemas.openxmlformats.org/officeDocument/2006/relationships/pivotTable" Target="../pivotTables/pivotTable55.xml"/><Relationship Id="rId30" Type="http://schemas.openxmlformats.org/officeDocument/2006/relationships/pivotTable" Target="../pivotTables/pivotTable58.xml"/><Relationship Id="rId35" Type="http://schemas.openxmlformats.org/officeDocument/2006/relationships/pivotTable" Target="../pivotTables/pivotTable63.xml"/><Relationship Id="rId43" Type="http://schemas.openxmlformats.org/officeDocument/2006/relationships/pivotTable" Target="../pivotTables/pivotTable71.xml"/><Relationship Id="rId48" Type="http://schemas.openxmlformats.org/officeDocument/2006/relationships/pivotTable" Target="../pivotTables/pivotTable76.xml"/><Relationship Id="rId8" Type="http://schemas.openxmlformats.org/officeDocument/2006/relationships/pivotTable" Target="../pivotTables/pivotTable36.xml"/><Relationship Id="rId3" Type="http://schemas.openxmlformats.org/officeDocument/2006/relationships/pivotTable" Target="../pivotTables/pivotTable31.xml"/><Relationship Id="rId12" Type="http://schemas.openxmlformats.org/officeDocument/2006/relationships/pivotTable" Target="../pivotTables/pivotTable40.xml"/><Relationship Id="rId17" Type="http://schemas.openxmlformats.org/officeDocument/2006/relationships/pivotTable" Target="../pivotTables/pivotTable45.xml"/><Relationship Id="rId25" Type="http://schemas.openxmlformats.org/officeDocument/2006/relationships/pivotTable" Target="../pivotTables/pivotTable53.xml"/><Relationship Id="rId33" Type="http://schemas.openxmlformats.org/officeDocument/2006/relationships/pivotTable" Target="../pivotTables/pivotTable61.xml"/><Relationship Id="rId38" Type="http://schemas.openxmlformats.org/officeDocument/2006/relationships/pivotTable" Target="../pivotTables/pivotTable66.xml"/><Relationship Id="rId46" Type="http://schemas.openxmlformats.org/officeDocument/2006/relationships/pivotTable" Target="../pivotTables/pivotTable74.xml"/><Relationship Id="rId20" Type="http://schemas.openxmlformats.org/officeDocument/2006/relationships/pivotTable" Target="../pivotTables/pivotTable48.xml"/><Relationship Id="rId41" Type="http://schemas.openxmlformats.org/officeDocument/2006/relationships/pivotTable" Target="../pivotTables/pivotTable69.xml"/><Relationship Id="rId1" Type="http://schemas.openxmlformats.org/officeDocument/2006/relationships/pivotTable" Target="../pivotTables/pivotTable29.xml"/><Relationship Id="rId6" Type="http://schemas.openxmlformats.org/officeDocument/2006/relationships/pivotTable" Target="../pivotTables/pivotTable34.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79.xml"/><Relationship Id="rId7" Type="http://schemas.openxmlformats.org/officeDocument/2006/relationships/printerSettings" Target="../printerSettings/printerSettings5.bin"/><Relationship Id="rId2" Type="http://schemas.openxmlformats.org/officeDocument/2006/relationships/pivotTable" Target="../pivotTables/pivotTable78.xml"/><Relationship Id="rId1" Type="http://schemas.openxmlformats.org/officeDocument/2006/relationships/pivotTable" Target="../pivotTables/pivotTable77.xml"/><Relationship Id="rId6" Type="http://schemas.openxmlformats.org/officeDocument/2006/relationships/pivotTable" Target="../pivotTables/pivotTable82.xml"/><Relationship Id="rId5" Type="http://schemas.openxmlformats.org/officeDocument/2006/relationships/pivotTable" Target="../pivotTables/pivotTable81.xml"/><Relationship Id="rId4" Type="http://schemas.openxmlformats.org/officeDocument/2006/relationships/pivotTable" Target="../pivotTables/pivotTable80.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85.xml"/><Relationship Id="rId2" Type="http://schemas.openxmlformats.org/officeDocument/2006/relationships/pivotTable" Target="../pivotTables/pivotTable84.xml"/><Relationship Id="rId1" Type="http://schemas.openxmlformats.org/officeDocument/2006/relationships/pivotTable" Target="../pivotTables/pivotTable83.xml"/><Relationship Id="rId5" Type="http://schemas.openxmlformats.org/officeDocument/2006/relationships/pivotTable" Target="../pivotTables/pivotTable87.xml"/><Relationship Id="rId4" Type="http://schemas.openxmlformats.org/officeDocument/2006/relationships/pivotTable" Target="../pivotTables/pivotTable8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DD44-F6A6-4472-AE4C-6D37AAA3B186}">
  <sheetPr>
    <tabColor rgb="FFEE5859"/>
  </sheetPr>
  <dimension ref="A1:I24"/>
  <sheetViews>
    <sheetView showGridLines="0" topLeftCell="A3" zoomScale="90" zoomScaleNormal="90" workbookViewId="0">
      <selection activeCell="B4" sqref="B4:C4"/>
    </sheetView>
  </sheetViews>
  <sheetFormatPr baseColWidth="10" defaultColWidth="8.7265625" defaultRowHeight="14.5" x14ac:dyDescent="0.35"/>
  <cols>
    <col min="1" max="1" width="33.7265625" style="24" customWidth="1"/>
    <col min="2" max="2" width="18.7265625" style="24" customWidth="1"/>
    <col min="3" max="3" width="67.54296875" style="24" customWidth="1"/>
  </cols>
  <sheetData>
    <row r="1" spans="1:9" ht="94" customHeight="1" x14ac:dyDescent="0.35">
      <c r="A1" s="145" t="s">
        <v>0</v>
      </c>
      <c r="B1" s="145"/>
      <c r="C1" s="145"/>
    </row>
    <row r="2" spans="1:9" ht="16" x14ac:dyDescent="0.35">
      <c r="A2" s="146" t="s">
        <v>3708</v>
      </c>
      <c r="B2" s="146"/>
      <c r="C2" s="146"/>
    </row>
    <row r="3" spans="1:9" ht="133.5" customHeight="1" x14ac:dyDescent="0.35">
      <c r="A3" s="21" t="s">
        <v>1</v>
      </c>
      <c r="B3" s="147" t="s">
        <v>2</v>
      </c>
      <c r="C3" s="147"/>
      <c r="E3" s="25" t="s">
        <v>3</v>
      </c>
      <c r="I3" s="26" t="s">
        <v>4</v>
      </c>
    </row>
    <row r="4" spans="1:9" ht="216" customHeight="1" x14ac:dyDescent="0.35">
      <c r="A4" s="21" t="s">
        <v>5</v>
      </c>
      <c r="B4" s="147" t="s">
        <v>3437</v>
      </c>
      <c r="C4" s="147"/>
      <c r="E4" s="25" t="s">
        <v>6</v>
      </c>
    </row>
    <row r="5" spans="1:9" ht="15" customHeight="1" x14ac:dyDescent="0.35">
      <c r="A5" s="21" t="s">
        <v>7</v>
      </c>
      <c r="B5" s="148" t="s">
        <v>8</v>
      </c>
      <c r="C5" s="148"/>
    </row>
    <row r="6" spans="1:9" x14ac:dyDescent="0.35">
      <c r="A6" s="21" t="s">
        <v>9</v>
      </c>
      <c r="B6" s="147" t="s">
        <v>10</v>
      </c>
      <c r="C6" s="147"/>
    </row>
    <row r="7" spans="1:9" ht="82" customHeight="1" x14ac:dyDescent="0.35">
      <c r="A7" s="21" t="s">
        <v>11</v>
      </c>
      <c r="B7" s="143" t="s">
        <v>3709</v>
      </c>
      <c r="C7" s="143"/>
    </row>
    <row r="8" spans="1:9" x14ac:dyDescent="0.35">
      <c r="A8" s="21" t="s">
        <v>12</v>
      </c>
      <c r="B8" s="144">
        <v>6</v>
      </c>
      <c r="C8" s="144"/>
    </row>
    <row r="9" spans="1:9" x14ac:dyDescent="0.35">
      <c r="A9" s="21" t="s">
        <v>13</v>
      </c>
      <c r="B9" s="144">
        <v>166</v>
      </c>
      <c r="C9" s="144"/>
    </row>
    <row r="10" spans="1:9" x14ac:dyDescent="0.35">
      <c r="A10" s="134" t="s">
        <v>14</v>
      </c>
      <c r="B10" s="135"/>
      <c r="C10" s="136"/>
    </row>
    <row r="11" spans="1:9" x14ac:dyDescent="0.35">
      <c r="A11" s="21" t="s">
        <v>15</v>
      </c>
      <c r="B11" s="141" t="s">
        <v>16</v>
      </c>
      <c r="C11" s="142"/>
    </row>
    <row r="12" spans="1:9" x14ac:dyDescent="0.35">
      <c r="A12" s="21" t="s">
        <v>17</v>
      </c>
      <c r="B12" s="141" t="s">
        <v>18</v>
      </c>
      <c r="C12" s="142"/>
    </row>
    <row r="13" spans="1:9" ht="14.5" customHeight="1" x14ac:dyDescent="0.35">
      <c r="A13" s="21" t="s">
        <v>19</v>
      </c>
      <c r="B13" s="141" t="s">
        <v>20</v>
      </c>
      <c r="C13" s="142"/>
    </row>
    <row r="14" spans="1:9" ht="31.5" customHeight="1" x14ac:dyDescent="0.35">
      <c r="A14" s="21" t="s">
        <v>21</v>
      </c>
      <c r="B14" s="141" t="s">
        <v>22</v>
      </c>
      <c r="C14" s="142"/>
    </row>
    <row r="15" spans="1:9" ht="31.5" customHeight="1" x14ac:dyDescent="0.35">
      <c r="A15" s="21" t="s">
        <v>23</v>
      </c>
      <c r="B15" s="141" t="s">
        <v>24</v>
      </c>
      <c r="C15" s="142"/>
    </row>
    <row r="16" spans="1:9" ht="23.5" customHeight="1" x14ac:dyDescent="0.35">
      <c r="A16" s="21" t="s">
        <v>25</v>
      </c>
      <c r="B16" s="141" t="s">
        <v>24</v>
      </c>
      <c r="C16" s="142"/>
    </row>
    <row r="17" spans="1:3" ht="23.5" customHeight="1" x14ac:dyDescent="0.35">
      <c r="A17" s="21" t="s">
        <v>26</v>
      </c>
      <c r="B17" s="141" t="s">
        <v>27</v>
      </c>
      <c r="C17" s="142"/>
    </row>
    <row r="18" spans="1:3" ht="14.5" customHeight="1" x14ac:dyDescent="0.35">
      <c r="A18" s="21" t="s">
        <v>28</v>
      </c>
      <c r="B18" s="141" t="s">
        <v>29</v>
      </c>
      <c r="C18" s="142"/>
    </row>
    <row r="19" spans="1:3" ht="35.15" customHeight="1" x14ac:dyDescent="0.35">
      <c r="A19" s="21" t="s">
        <v>30</v>
      </c>
      <c r="B19" s="141" t="s">
        <v>31</v>
      </c>
      <c r="C19" s="142"/>
    </row>
    <row r="20" spans="1:3" ht="14.5" customHeight="1" x14ac:dyDescent="0.35">
      <c r="A20" s="21" t="s">
        <v>32</v>
      </c>
      <c r="B20" s="141" t="s">
        <v>33</v>
      </c>
      <c r="C20" s="142"/>
    </row>
    <row r="21" spans="1:3" ht="15" customHeight="1" x14ac:dyDescent="0.35">
      <c r="A21" s="21" t="s">
        <v>34</v>
      </c>
      <c r="B21" s="141" t="s">
        <v>35</v>
      </c>
      <c r="C21" s="142"/>
    </row>
    <row r="22" spans="1:3" x14ac:dyDescent="0.35">
      <c r="A22" s="134" t="s">
        <v>36</v>
      </c>
      <c r="B22" s="135"/>
      <c r="C22" s="136"/>
    </row>
    <row r="23" spans="1:3" ht="14.5" customHeight="1" x14ac:dyDescent="0.35">
      <c r="A23" s="22" t="s">
        <v>37</v>
      </c>
      <c r="B23" s="137" t="s">
        <v>38</v>
      </c>
      <c r="C23" s="138"/>
    </row>
    <row r="24" spans="1:3" x14ac:dyDescent="0.35">
      <c r="A24" s="23" t="s">
        <v>39</v>
      </c>
      <c r="B24" s="139" t="s">
        <v>40</v>
      </c>
      <c r="C24" s="140"/>
    </row>
  </sheetData>
  <mergeCells count="24">
    <mergeCell ref="A10:C10"/>
    <mergeCell ref="B11:C11"/>
    <mergeCell ref="B12:C12"/>
    <mergeCell ref="B13:C13"/>
    <mergeCell ref="B19:C19"/>
    <mergeCell ref="B14:C14"/>
    <mergeCell ref="B18:C18"/>
    <mergeCell ref="B16:C16"/>
    <mergeCell ref="B17:C17"/>
    <mergeCell ref="B15:C15"/>
    <mergeCell ref="B7:C7"/>
    <mergeCell ref="B8:C8"/>
    <mergeCell ref="B9:C9"/>
    <mergeCell ref="A1:C1"/>
    <mergeCell ref="A2:C2"/>
    <mergeCell ref="B3:C3"/>
    <mergeCell ref="B4:C4"/>
    <mergeCell ref="B5:C5"/>
    <mergeCell ref="B6:C6"/>
    <mergeCell ref="A22:C22"/>
    <mergeCell ref="B23:C23"/>
    <mergeCell ref="B24:C24"/>
    <mergeCell ref="B20:C20"/>
    <mergeCell ref="B21:C21"/>
  </mergeCells>
  <conditionalFormatting sqref="A3:B9 A10 A11:B21 A22:A24">
    <cfRule type="expression" dxfId="1" priority="3">
      <formula>MOD(ROW(),2)</formula>
    </cfRule>
  </conditionalFormatting>
  <conditionalFormatting sqref="B23">
    <cfRule type="expression" dxfId="0" priority="1">
      <formula>MOD(ROW(),2)</formula>
    </cfRule>
  </conditionalFormatting>
  <hyperlinks>
    <hyperlink ref="B5:C5" r:id="rId1" display="Termes de references " xr:uid="{197D3C07-14D7-4D8B-8B96-92CF0AF20FE6}"/>
    <hyperlink ref="B23" r:id="rId2" xr:uid="{06080ABE-88F9-48EE-AB5B-AE2202CC085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A167"/>
  <sheetViews>
    <sheetView topLeftCell="A97" workbookViewId="0">
      <selection activeCell="C126" sqref="C126"/>
    </sheetView>
  </sheetViews>
  <sheetFormatPr baseColWidth="10" defaultColWidth="8.81640625" defaultRowHeight="14.5" x14ac:dyDescent="0.35"/>
  <cols>
    <col min="2" max="2" width="36.54296875" bestFit="1" customWidth="1"/>
    <col min="3" max="3" width="20.7265625" style="88" customWidth="1"/>
    <col min="5" max="6" width="20.7265625" style="2" customWidth="1"/>
    <col min="11" max="11" width="20.7265625" style="88" customWidth="1"/>
    <col min="12" max="12" width="15.81640625" bestFit="1" customWidth="1"/>
    <col min="13" max="13" width="11.1796875" bestFit="1" customWidth="1"/>
    <col min="14" max="14" width="18.26953125" bestFit="1" customWidth="1"/>
    <col min="15" max="15" width="13.54296875" bestFit="1" customWidth="1"/>
    <col min="16" max="16" width="12" bestFit="1" customWidth="1"/>
    <col min="17" max="17" width="9" bestFit="1" customWidth="1"/>
    <col min="19" max="19" width="23.453125" bestFit="1" customWidth="1"/>
    <col min="21" max="21" width="14.7265625" bestFit="1" customWidth="1"/>
    <col min="33" max="33" width="16.81640625" bestFit="1" customWidth="1"/>
    <col min="34" max="34" width="23.7265625" customWidth="1"/>
    <col min="1062" max="1062" width="20.7265625" style="2" customWidth="1"/>
  </cols>
  <sheetData>
    <row r="1" spans="1:1067" s="1" customFormat="1" x14ac:dyDescent="0.35">
      <c r="A1" s="1" t="s">
        <v>41</v>
      </c>
      <c r="B1" s="1" t="s">
        <v>42</v>
      </c>
      <c r="C1" s="1" t="s">
        <v>43</v>
      </c>
      <c r="D1" s="1" t="s">
        <v>44</v>
      </c>
      <c r="E1" s="1" t="s">
        <v>45</v>
      </c>
      <c r="F1" s="1" t="s">
        <v>46</v>
      </c>
      <c r="G1" s="1" t="s">
        <v>47</v>
      </c>
      <c r="H1" s="1" t="s">
        <v>48</v>
      </c>
      <c r="I1" s="1" t="s">
        <v>49</v>
      </c>
      <c r="J1" s="1" t="s">
        <v>50</v>
      </c>
      <c r="K1" s="1" t="s">
        <v>51</v>
      </c>
      <c r="L1" s="1" t="s">
        <v>52</v>
      </c>
      <c r="M1" s="1" t="s">
        <v>53</v>
      </c>
      <c r="N1" s="1" t="s">
        <v>54</v>
      </c>
      <c r="O1" s="1" t="s">
        <v>55</v>
      </c>
      <c r="P1" s="1" t="s">
        <v>56</v>
      </c>
      <c r="Q1" s="1" t="s">
        <v>57</v>
      </c>
      <c r="R1" s="1" t="s">
        <v>58</v>
      </c>
      <c r="S1" s="1" t="s">
        <v>59</v>
      </c>
      <c r="T1" s="1" t="s">
        <v>60</v>
      </c>
      <c r="U1" s="1" t="s">
        <v>61</v>
      </c>
      <c r="V1" s="1" t="s">
        <v>62</v>
      </c>
      <c r="W1" s="1" t="s">
        <v>63</v>
      </c>
      <c r="X1" s="1" t="s">
        <v>64</v>
      </c>
      <c r="Y1" s="1" t="s">
        <v>65</v>
      </c>
      <c r="Z1" s="1" t="s">
        <v>66</v>
      </c>
      <c r="AA1" s="1" t="s">
        <v>67</v>
      </c>
      <c r="AB1" s="1" t="s">
        <v>68</v>
      </c>
      <c r="AC1" s="1" t="s">
        <v>69</v>
      </c>
      <c r="AD1" s="1" t="s">
        <v>70</v>
      </c>
      <c r="AE1" s="1" t="s">
        <v>71</v>
      </c>
      <c r="AF1" s="1" t="s">
        <v>72</v>
      </c>
      <c r="AG1" s="1" t="s">
        <v>73</v>
      </c>
      <c r="AH1" s="1" t="s">
        <v>74</v>
      </c>
      <c r="AI1" s="1" t="s">
        <v>75</v>
      </c>
      <c r="AJ1" s="1" t="s">
        <v>76</v>
      </c>
      <c r="AK1" s="1" t="s">
        <v>77</v>
      </c>
      <c r="AL1" s="1" t="s">
        <v>78</v>
      </c>
      <c r="AM1" s="1" t="s">
        <v>79</v>
      </c>
      <c r="AN1" s="1" t="s">
        <v>80</v>
      </c>
      <c r="AO1" s="1" t="s">
        <v>81</v>
      </c>
      <c r="AP1" s="1" t="s">
        <v>82</v>
      </c>
      <c r="AQ1" s="1" t="s">
        <v>83</v>
      </c>
      <c r="AR1" s="1" t="s">
        <v>84</v>
      </c>
      <c r="AS1" s="1" t="s">
        <v>85</v>
      </c>
      <c r="AT1" s="1" t="s">
        <v>86</v>
      </c>
      <c r="AU1" s="1" t="s">
        <v>87</v>
      </c>
      <c r="AV1" s="1" t="s">
        <v>88</v>
      </c>
      <c r="AW1" s="1" t="s">
        <v>89</v>
      </c>
      <c r="AX1" s="1" t="s">
        <v>90</v>
      </c>
      <c r="AY1" s="1" t="s">
        <v>91</v>
      </c>
      <c r="AZ1" s="1" t="s">
        <v>92</v>
      </c>
      <c r="BA1" s="1" t="s">
        <v>93</v>
      </c>
      <c r="BB1" s="1" t="s">
        <v>94</v>
      </c>
      <c r="BC1" s="1" t="s">
        <v>95</v>
      </c>
      <c r="BD1" s="1" t="s">
        <v>96</v>
      </c>
      <c r="BE1" s="1" t="s">
        <v>97</v>
      </c>
      <c r="BF1" s="1" t="s">
        <v>98</v>
      </c>
      <c r="BG1" s="1" t="s">
        <v>99</v>
      </c>
      <c r="BH1" s="1" t="s">
        <v>100</v>
      </c>
      <c r="BI1" s="1" t="s">
        <v>101</v>
      </c>
      <c r="BJ1" s="1" t="s">
        <v>102</v>
      </c>
      <c r="BK1" s="1" t="s">
        <v>103</v>
      </c>
      <c r="BL1" s="1" t="s">
        <v>104</v>
      </c>
      <c r="BM1" s="1" t="s">
        <v>105</v>
      </c>
      <c r="BN1" s="1" t="s">
        <v>106</v>
      </c>
      <c r="BO1" s="1" t="s">
        <v>107</v>
      </c>
      <c r="BP1" s="1" t="s">
        <v>108</v>
      </c>
      <c r="BQ1" s="1" t="s">
        <v>109</v>
      </c>
      <c r="BR1" s="1" t="s">
        <v>110</v>
      </c>
      <c r="BS1" s="1" t="s">
        <v>111</v>
      </c>
      <c r="BT1" s="1" t="s">
        <v>112</v>
      </c>
      <c r="BU1" s="1" t="s">
        <v>113</v>
      </c>
      <c r="BV1" s="1" t="s">
        <v>114</v>
      </c>
      <c r="BW1" s="1" t="s">
        <v>115</v>
      </c>
      <c r="BX1" s="1" t="s">
        <v>116</v>
      </c>
      <c r="BY1" s="1" t="s">
        <v>117</v>
      </c>
      <c r="BZ1" s="1" t="s">
        <v>118</v>
      </c>
      <c r="CA1" s="1" t="s">
        <v>119</v>
      </c>
      <c r="CB1" s="1" t="s">
        <v>120</v>
      </c>
      <c r="CC1" s="1" t="s">
        <v>121</v>
      </c>
      <c r="CD1" s="1" t="s">
        <v>122</v>
      </c>
      <c r="CE1" s="1" t="s">
        <v>123</v>
      </c>
      <c r="CF1" s="1" t="s">
        <v>124</v>
      </c>
      <c r="CG1" s="1" t="s">
        <v>125</v>
      </c>
      <c r="CH1" s="1" t="s">
        <v>126</v>
      </c>
      <c r="CI1" s="1" t="s">
        <v>127</v>
      </c>
      <c r="CJ1" s="1" t="s">
        <v>128</v>
      </c>
      <c r="CK1" s="1" t="s">
        <v>129</v>
      </c>
      <c r="CL1" s="1" t="s">
        <v>130</v>
      </c>
      <c r="CM1" s="1" t="s">
        <v>131</v>
      </c>
      <c r="CN1" s="1" t="s">
        <v>132</v>
      </c>
      <c r="CO1" s="1" t="s">
        <v>133</v>
      </c>
      <c r="CP1" s="1" t="s">
        <v>134</v>
      </c>
      <c r="CQ1" s="1" t="s">
        <v>135</v>
      </c>
      <c r="CR1" s="1" t="s">
        <v>136</v>
      </c>
      <c r="CS1" s="1" t="s">
        <v>137</v>
      </c>
      <c r="CT1" s="1" t="s">
        <v>138</v>
      </c>
      <c r="CU1" s="1" t="s">
        <v>139</v>
      </c>
      <c r="CV1" s="1" t="s">
        <v>140</v>
      </c>
      <c r="CW1" s="1" t="s">
        <v>141</v>
      </c>
      <c r="CX1" s="1" t="s">
        <v>142</v>
      </c>
      <c r="CY1" s="1" t="s">
        <v>143</v>
      </c>
      <c r="CZ1" s="1" t="s">
        <v>144</v>
      </c>
      <c r="DA1" s="1" t="s">
        <v>145</v>
      </c>
      <c r="DB1" s="1" t="s">
        <v>146</v>
      </c>
      <c r="DC1" s="1" t="s">
        <v>147</v>
      </c>
      <c r="DD1" s="1" t="s">
        <v>148</v>
      </c>
      <c r="DE1" s="1" t="s">
        <v>149</v>
      </c>
      <c r="DF1" s="1" t="s">
        <v>150</v>
      </c>
      <c r="DG1" s="1" t="s">
        <v>151</v>
      </c>
      <c r="DH1" s="1" t="s">
        <v>152</v>
      </c>
      <c r="DI1" s="1" t="s">
        <v>153</v>
      </c>
      <c r="DJ1" s="1" t="s">
        <v>154</v>
      </c>
      <c r="DK1" s="1" t="s">
        <v>155</v>
      </c>
      <c r="DL1" s="1" t="s">
        <v>156</v>
      </c>
      <c r="DM1" s="1" t="s">
        <v>157</v>
      </c>
      <c r="DN1" s="1" t="s">
        <v>158</v>
      </c>
      <c r="DO1" s="1" t="s">
        <v>159</v>
      </c>
      <c r="DP1" s="1" t="s">
        <v>160</v>
      </c>
      <c r="DQ1" s="1" t="s">
        <v>161</v>
      </c>
      <c r="DR1" s="1" t="s">
        <v>162</v>
      </c>
      <c r="DS1" s="1" t="s">
        <v>163</v>
      </c>
      <c r="DT1" s="1" t="s">
        <v>164</v>
      </c>
      <c r="DU1" s="1" t="s">
        <v>165</v>
      </c>
      <c r="DV1" s="1" t="s">
        <v>166</v>
      </c>
      <c r="DW1" s="1" t="s">
        <v>167</v>
      </c>
      <c r="DX1" s="1" t="s">
        <v>168</v>
      </c>
      <c r="DY1" s="1" t="s">
        <v>169</v>
      </c>
      <c r="DZ1" s="1" t="s">
        <v>170</v>
      </c>
      <c r="EA1" s="1" t="s">
        <v>171</v>
      </c>
      <c r="EB1" s="1" t="s">
        <v>172</v>
      </c>
      <c r="EC1" s="1" t="s">
        <v>173</v>
      </c>
      <c r="ED1" s="1" t="s">
        <v>174</v>
      </c>
      <c r="EE1" s="1" t="s">
        <v>175</v>
      </c>
      <c r="EF1" s="1" t="s">
        <v>176</v>
      </c>
      <c r="EG1" s="1" t="s">
        <v>177</v>
      </c>
      <c r="EH1" s="1" t="s">
        <v>178</v>
      </c>
      <c r="EI1" s="1" t="s">
        <v>179</v>
      </c>
      <c r="EJ1" s="1" t="s">
        <v>180</v>
      </c>
      <c r="EK1" s="1" t="s">
        <v>181</v>
      </c>
      <c r="EL1" s="1" t="s">
        <v>182</v>
      </c>
      <c r="EM1" s="1" t="s">
        <v>183</v>
      </c>
      <c r="EN1" s="1" t="s">
        <v>184</v>
      </c>
      <c r="EO1" s="1" t="s">
        <v>185</v>
      </c>
      <c r="EP1" s="1" t="s">
        <v>186</v>
      </c>
      <c r="EQ1" s="1" t="s">
        <v>187</v>
      </c>
      <c r="ER1" s="1" t="s">
        <v>188</v>
      </c>
      <c r="ES1" s="1" t="s">
        <v>189</v>
      </c>
      <c r="ET1" s="1" t="s">
        <v>190</v>
      </c>
      <c r="EU1" s="1" t="s">
        <v>191</v>
      </c>
      <c r="EV1" s="1" t="s">
        <v>192</v>
      </c>
      <c r="EW1" s="1" t="s">
        <v>193</v>
      </c>
      <c r="EX1" s="1" t="s">
        <v>194</v>
      </c>
      <c r="EY1" s="1" t="s">
        <v>195</v>
      </c>
      <c r="EZ1" s="1" t="s">
        <v>196</v>
      </c>
      <c r="FA1" s="1" t="s">
        <v>197</v>
      </c>
      <c r="FB1" s="1" t="s">
        <v>198</v>
      </c>
      <c r="FC1" s="1" t="s">
        <v>199</v>
      </c>
      <c r="FD1" s="1" t="s">
        <v>200</v>
      </c>
      <c r="FE1" s="1" t="s">
        <v>201</v>
      </c>
      <c r="FF1" s="1" t="s">
        <v>202</v>
      </c>
      <c r="FG1" s="1" t="s">
        <v>203</v>
      </c>
      <c r="FH1" s="1" t="s">
        <v>204</v>
      </c>
      <c r="FI1" s="1" t="s">
        <v>205</v>
      </c>
      <c r="FJ1" s="1" t="s">
        <v>206</v>
      </c>
      <c r="FK1" s="1" t="s">
        <v>207</v>
      </c>
      <c r="FL1" s="1" t="s">
        <v>208</v>
      </c>
      <c r="FM1" s="1" t="s">
        <v>209</v>
      </c>
      <c r="FN1" s="1" t="s">
        <v>210</v>
      </c>
      <c r="FO1" s="1" t="s">
        <v>211</v>
      </c>
      <c r="FP1" s="1" t="s">
        <v>212</v>
      </c>
      <c r="FQ1" s="1" t="s">
        <v>213</v>
      </c>
      <c r="FR1" s="1" t="s">
        <v>214</v>
      </c>
      <c r="FS1" s="1" t="s">
        <v>215</v>
      </c>
      <c r="FT1" s="1" t="s">
        <v>216</v>
      </c>
      <c r="FU1" s="1" t="s">
        <v>217</v>
      </c>
      <c r="FV1" s="1" t="s">
        <v>218</v>
      </c>
      <c r="FW1" s="1" t="s">
        <v>219</v>
      </c>
      <c r="FX1" s="1" t="s">
        <v>220</v>
      </c>
      <c r="FY1" s="1" t="s">
        <v>221</v>
      </c>
      <c r="FZ1" s="1" t="s">
        <v>222</v>
      </c>
      <c r="GA1" s="1" t="s">
        <v>223</v>
      </c>
      <c r="GB1" s="1" t="s">
        <v>224</v>
      </c>
      <c r="GC1" s="1" t="s">
        <v>225</v>
      </c>
      <c r="GD1" s="1" t="s">
        <v>226</v>
      </c>
      <c r="GE1" s="1" t="s">
        <v>227</v>
      </c>
      <c r="GF1" s="1" t="s">
        <v>228</v>
      </c>
      <c r="GG1" s="1" t="s">
        <v>229</v>
      </c>
      <c r="GH1" s="1" t="s">
        <v>230</v>
      </c>
      <c r="GI1" s="1" t="s">
        <v>231</v>
      </c>
      <c r="GJ1" s="1" t="s">
        <v>232</v>
      </c>
      <c r="GK1" s="1" t="s">
        <v>233</v>
      </c>
      <c r="GL1" s="1" t="s">
        <v>234</v>
      </c>
      <c r="GM1" s="1" t="s">
        <v>235</v>
      </c>
      <c r="GN1" s="1" t="s">
        <v>236</v>
      </c>
      <c r="GO1" s="1" t="s">
        <v>237</v>
      </c>
      <c r="GP1" s="1" t="s">
        <v>238</v>
      </c>
      <c r="GQ1" s="1" t="s">
        <v>239</v>
      </c>
      <c r="GR1" s="1" t="s">
        <v>240</v>
      </c>
      <c r="GS1" s="1" t="s">
        <v>241</v>
      </c>
      <c r="GT1" s="1" t="s">
        <v>242</v>
      </c>
      <c r="GU1" s="1" t="s">
        <v>243</v>
      </c>
      <c r="GV1" s="1" t="s">
        <v>244</v>
      </c>
      <c r="GW1" s="1" t="s">
        <v>245</v>
      </c>
      <c r="GX1" s="1" t="s">
        <v>246</v>
      </c>
      <c r="GY1" s="1" t="s">
        <v>247</v>
      </c>
      <c r="GZ1" s="1" t="s">
        <v>248</v>
      </c>
      <c r="HA1" s="1" t="s">
        <v>249</v>
      </c>
      <c r="HB1" s="1" t="s">
        <v>250</v>
      </c>
      <c r="HC1" s="1" t="s">
        <v>251</v>
      </c>
      <c r="HD1" s="1" t="s">
        <v>252</v>
      </c>
      <c r="HE1" s="1" t="s">
        <v>253</v>
      </c>
      <c r="HF1" s="1" t="s">
        <v>254</v>
      </c>
      <c r="HG1" s="1" t="s">
        <v>255</v>
      </c>
      <c r="HH1" s="1" t="s">
        <v>256</v>
      </c>
      <c r="HI1" s="1" t="s">
        <v>257</v>
      </c>
      <c r="HJ1" s="1" t="s">
        <v>258</v>
      </c>
      <c r="HK1" s="1" t="s">
        <v>259</v>
      </c>
      <c r="HL1" s="1" t="s">
        <v>260</v>
      </c>
      <c r="HM1" s="1" t="s">
        <v>261</v>
      </c>
      <c r="HN1" s="1" t="s">
        <v>262</v>
      </c>
      <c r="HO1" s="1" t="s">
        <v>263</v>
      </c>
      <c r="HP1" s="1" t="s">
        <v>264</v>
      </c>
      <c r="HQ1" s="1" t="s">
        <v>265</v>
      </c>
      <c r="HR1" s="1" t="s">
        <v>266</v>
      </c>
      <c r="HS1" s="1" t="s">
        <v>267</v>
      </c>
      <c r="HT1" s="1" t="s">
        <v>268</v>
      </c>
      <c r="HU1" s="1" t="s">
        <v>269</v>
      </c>
      <c r="HV1" s="1" t="s">
        <v>270</v>
      </c>
      <c r="HW1" s="1" t="s">
        <v>271</v>
      </c>
      <c r="HX1" s="1" t="s">
        <v>272</v>
      </c>
      <c r="HY1" s="1" t="s">
        <v>273</v>
      </c>
      <c r="HZ1" s="1" t="s">
        <v>274</v>
      </c>
      <c r="IA1" s="1" t="s">
        <v>275</v>
      </c>
      <c r="IB1" s="1" t="s">
        <v>276</v>
      </c>
      <c r="IC1" s="1" t="s">
        <v>277</v>
      </c>
      <c r="ID1" s="1" t="s">
        <v>278</v>
      </c>
      <c r="IE1" s="1" t="s">
        <v>279</v>
      </c>
      <c r="IF1" s="1" t="s">
        <v>280</v>
      </c>
      <c r="IG1" s="1" t="s">
        <v>281</v>
      </c>
      <c r="IH1" s="1" t="s">
        <v>282</v>
      </c>
      <c r="II1" s="1" t="s">
        <v>283</v>
      </c>
      <c r="IJ1" s="1" t="s">
        <v>284</v>
      </c>
      <c r="IK1" s="1" t="s">
        <v>285</v>
      </c>
      <c r="IL1" s="1" t="s">
        <v>286</v>
      </c>
      <c r="IM1" s="1" t="s">
        <v>287</v>
      </c>
      <c r="IN1" s="1" t="s">
        <v>288</v>
      </c>
      <c r="IO1" s="1" t="s">
        <v>289</v>
      </c>
      <c r="IP1" s="1" t="s">
        <v>290</v>
      </c>
      <c r="IQ1" s="1" t="s">
        <v>291</v>
      </c>
      <c r="IR1" s="1" t="s">
        <v>292</v>
      </c>
      <c r="IS1" s="1" t="s">
        <v>293</v>
      </c>
      <c r="IT1" s="1" t="s">
        <v>294</v>
      </c>
      <c r="IU1" s="1" t="s">
        <v>295</v>
      </c>
      <c r="IV1" s="1" t="s">
        <v>296</v>
      </c>
      <c r="IW1" s="1" t="s">
        <v>297</v>
      </c>
      <c r="IX1" s="1" t="s">
        <v>298</v>
      </c>
      <c r="IY1" s="1" t="s">
        <v>299</v>
      </c>
      <c r="IZ1" s="1" t="s">
        <v>300</v>
      </c>
      <c r="JA1" s="1" t="s">
        <v>301</v>
      </c>
      <c r="JB1" s="1" t="s">
        <v>302</v>
      </c>
      <c r="JC1" s="1" t="s">
        <v>303</v>
      </c>
      <c r="JD1" s="1" t="s">
        <v>304</v>
      </c>
      <c r="JE1" s="1" t="s">
        <v>305</v>
      </c>
      <c r="JF1" s="1" t="s">
        <v>306</v>
      </c>
      <c r="JG1" s="1" t="s">
        <v>307</v>
      </c>
      <c r="JH1" s="1" t="s">
        <v>308</v>
      </c>
      <c r="JI1" s="1" t="s">
        <v>309</v>
      </c>
      <c r="JJ1" s="1" t="s">
        <v>310</v>
      </c>
      <c r="JK1" s="1" t="s">
        <v>311</v>
      </c>
      <c r="JL1" s="1" t="s">
        <v>312</v>
      </c>
      <c r="JM1" s="1" t="s">
        <v>313</v>
      </c>
      <c r="JN1" s="1" t="s">
        <v>314</v>
      </c>
      <c r="JO1" s="1" t="s">
        <v>315</v>
      </c>
      <c r="JP1" s="1" t="s">
        <v>316</v>
      </c>
      <c r="JQ1" s="1" t="s">
        <v>317</v>
      </c>
      <c r="JR1" s="1" t="s">
        <v>318</v>
      </c>
      <c r="JS1" s="1" t="s">
        <v>319</v>
      </c>
      <c r="JT1" s="1" t="s">
        <v>320</v>
      </c>
      <c r="JU1" s="1" t="s">
        <v>321</v>
      </c>
      <c r="JV1" s="1" t="s">
        <v>322</v>
      </c>
      <c r="JW1" s="1" t="s">
        <v>323</v>
      </c>
      <c r="JX1" s="1" t="s">
        <v>324</v>
      </c>
      <c r="JY1" s="1" t="s">
        <v>325</v>
      </c>
      <c r="JZ1" s="1" t="s">
        <v>326</v>
      </c>
      <c r="KA1" s="1" t="s">
        <v>327</v>
      </c>
      <c r="KB1" s="1" t="s">
        <v>328</v>
      </c>
      <c r="KC1" s="1" t="s">
        <v>329</v>
      </c>
      <c r="KD1" s="1" t="s">
        <v>330</v>
      </c>
      <c r="KE1" s="1" t="s">
        <v>331</v>
      </c>
      <c r="KF1" s="1" t="s">
        <v>332</v>
      </c>
      <c r="KG1" s="1" t="s">
        <v>333</v>
      </c>
      <c r="KH1" s="1" t="s">
        <v>334</v>
      </c>
      <c r="KI1" s="1" t="s">
        <v>335</v>
      </c>
      <c r="KJ1" s="1" t="s">
        <v>336</v>
      </c>
      <c r="KK1" s="1" t="s">
        <v>337</v>
      </c>
      <c r="KL1" s="1" t="s">
        <v>338</v>
      </c>
      <c r="KM1" s="1" t="s">
        <v>339</v>
      </c>
      <c r="KN1" s="1" t="s">
        <v>340</v>
      </c>
      <c r="KO1" s="1" t="s">
        <v>341</v>
      </c>
      <c r="KP1" s="1" t="s">
        <v>342</v>
      </c>
      <c r="KQ1" s="1" t="s">
        <v>343</v>
      </c>
      <c r="KR1" s="1" t="s">
        <v>344</v>
      </c>
      <c r="KS1" s="1" t="s">
        <v>345</v>
      </c>
      <c r="KT1" s="1" t="s">
        <v>346</v>
      </c>
      <c r="KU1" s="1" t="s">
        <v>347</v>
      </c>
      <c r="KV1" s="1" t="s">
        <v>348</v>
      </c>
      <c r="KW1" s="1" t="s">
        <v>349</v>
      </c>
      <c r="KX1" s="1" t="s">
        <v>350</v>
      </c>
      <c r="KY1" s="1" t="s">
        <v>351</v>
      </c>
      <c r="KZ1" s="1" t="s">
        <v>352</v>
      </c>
      <c r="LA1" s="1" t="s">
        <v>353</v>
      </c>
      <c r="LB1" s="1" t="s">
        <v>354</v>
      </c>
      <c r="LC1" s="1" t="s">
        <v>355</v>
      </c>
      <c r="LD1" s="1" t="s">
        <v>356</v>
      </c>
      <c r="LE1" s="1" t="s">
        <v>357</v>
      </c>
      <c r="LF1" s="1" t="s">
        <v>358</v>
      </c>
      <c r="LG1" s="1" t="s">
        <v>359</v>
      </c>
      <c r="LH1" s="1" t="s">
        <v>360</v>
      </c>
      <c r="LI1" s="1" t="s">
        <v>361</v>
      </c>
      <c r="LJ1" s="1" t="s">
        <v>362</v>
      </c>
      <c r="LK1" s="1" t="s">
        <v>363</v>
      </c>
      <c r="LL1" s="1" t="s">
        <v>364</v>
      </c>
      <c r="LM1" s="1" t="s">
        <v>365</v>
      </c>
      <c r="LN1" s="1" t="s">
        <v>366</v>
      </c>
      <c r="LO1" s="1" t="s">
        <v>367</v>
      </c>
      <c r="LP1" s="1" t="s">
        <v>368</v>
      </c>
      <c r="LQ1" s="1" t="s">
        <v>369</v>
      </c>
      <c r="LR1" s="1" t="s">
        <v>370</v>
      </c>
      <c r="LS1" s="1" t="s">
        <v>371</v>
      </c>
      <c r="LT1" s="1" t="s">
        <v>372</v>
      </c>
      <c r="LU1" s="1" t="s">
        <v>373</v>
      </c>
      <c r="LV1" s="1" t="s">
        <v>374</v>
      </c>
      <c r="LW1" s="1" t="s">
        <v>375</v>
      </c>
      <c r="LX1" s="1" t="s">
        <v>376</v>
      </c>
      <c r="LY1" s="1" t="s">
        <v>377</v>
      </c>
      <c r="LZ1" s="1" t="s">
        <v>378</v>
      </c>
      <c r="MA1" s="1" t="s">
        <v>379</v>
      </c>
      <c r="MB1" s="1" t="s">
        <v>380</v>
      </c>
      <c r="MC1" s="1" t="s">
        <v>381</v>
      </c>
      <c r="MD1" s="1" t="s">
        <v>382</v>
      </c>
      <c r="ME1" s="1" t="s">
        <v>383</v>
      </c>
      <c r="MF1" s="1" t="s">
        <v>384</v>
      </c>
      <c r="MG1" s="1" t="s">
        <v>385</v>
      </c>
      <c r="MH1" s="1" t="s">
        <v>386</v>
      </c>
      <c r="MI1" s="1" t="s">
        <v>387</v>
      </c>
      <c r="MJ1" s="1" t="s">
        <v>388</v>
      </c>
      <c r="MK1" s="1" t="s">
        <v>389</v>
      </c>
      <c r="ML1" s="1" t="s">
        <v>390</v>
      </c>
      <c r="MM1" s="1" t="s">
        <v>391</v>
      </c>
      <c r="MN1" s="1" t="s">
        <v>392</v>
      </c>
      <c r="MO1" s="1" t="s">
        <v>393</v>
      </c>
      <c r="MP1" s="1" t="s">
        <v>394</v>
      </c>
      <c r="MQ1" s="1" t="s">
        <v>395</v>
      </c>
      <c r="MR1" s="1" t="s">
        <v>396</v>
      </c>
      <c r="MS1" s="1" t="s">
        <v>397</v>
      </c>
      <c r="MT1" s="1" t="s">
        <v>398</v>
      </c>
      <c r="MU1" s="1" t="s">
        <v>399</v>
      </c>
      <c r="MV1" s="1" t="s">
        <v>400</v>
      </c>
      <c r="MW1" s="1" t="s">
        <v>401</v>
      </c>
      <c r="MX1" s="1" t="s">
        <v>402</v>
      </c>
      <c r="MY1" s="1" t="s">
        <v>403</v>
      </c>
      <c r="MZ1" s="1" t="s">
        <v>404</v>
      </c>
      <c r="NA1" s="1" t="s">
        <v>405</v>
      </c>
      <c r="NB1" s="1" t="s">
        <v>406</v>
      </c>
      <c r="NC1" s="1" t="s">
        <v>407</v>
      </c>
      <c r="ND1" s="1" t="s">
        <v>408</v>
      </c>
      <c r="NE1" s="1" t="s">
        <v>409</v>
      </c>
      <c r="NF1" s="1" t="s">
        <v>410</v>
      </c>
      <c r="NG1" s="1" t="s">
        <v>411</v>
      </c>
      <c r="NH1" s="1" t="s">
        <v>412</v>
      </c>
      <c r="NI1" s="1" t="s">
        <v>413</v>
      </c>
      <c r="NJ1" s="1" t="s">
        <v>414</v>
      </c>
      <c r="NK1" s="1" t="s">
        <v>415</v>
      </c>
      <c r="NL1" s="1" t="s">
        <v>416</v>
      </c>
      <c r="NM1" s="1" t="s">
        <v>417</v>
      </c>
      <c r="NN1" s="1" t="s">
        <v>418</v>
      </c>
      <c r="NO1" s="1" t="s">
        <v>419</v>
      </c>
      <c r="NP1" s="1" t="s">
        <v>420</v>
      </c>
      <c r="NQ1" s="1" t="s">
        <v>421</v>
      </c>
      <c r="NR1" s="1" t="s">
        <v>422</v>
      </c>
      <c r="NS1" s="1" t="s">
        <v>423</v>
      </c>
      <c r="NT1" s="1" t="s">
        <v>424</v>
      </c>
      <c r="NU1" s="1" t="s">
        <v>425</v>
      </c>
      <c r="NV1" s="1" t="s">
        <v>426</v>
      </c>
      <c r="NW1" s="1" t="s">
        <v>427</v>
      </c>
      <c r="NX1" s="1" t="s">
        <v>428</v>
      </c>
      <c r="NY1" s="1" t="s">
        <v>429</v>
      </c>
      <c r="NZ1" s="1" t="s">
        <v>430</v>
      </c>
      <c r="OA1" s="1" t="s">
        <v>431</v>
      </c>
      <c r="OB1" s="1" t="s">
        <v>432</v>
      </c>
      <c r="OC1" s="1" t="s">
        <v>433</v>
      </c>
      <c r="OD1" s="1" t="s">
        <v>434</v>
      </c>
      <c r="OE1" s="1" t="s">
        <v>435</v>
      </c>
      <c r="OF1" s="1" t="s">
        <v>436</v>
      </c>
      <c r="OG1" s="1" t="s">
        <v>437</v>
      </c>
      <c r="OH1" s="1" t="s">
        <v>438</v>
      </c>
      <c r="OI1" s="1" t="s">
        <v>439</v>
      </c>
      <c r="OJ1" s="1" t="s">
        <v>440</v>
      </c>
      <c r="OK1" s="1" t="s">
        <v>441</v>
      </c>
      <c r="OL1" s="1" t="s">
        <v>442</v>
      </c>
      <c r="OM1" s="1" t="s">
        <v>443</v>
      </c>
      <c r="ON1" s="1" t="s">
        <v>444</v>
      </c>
      <c r="OO1" s="1" t="s">
        <v>445</v>
      </c>
      <c r="OP1" s="1" t="s">
        <v>446</v>
      </c>
      <c r="OQ1" s="1" t="s">
        <v>447</v>
      </c>
      <c r="OR1" s="1" t="s">
        <v>448</v>
      </c>
      <c r="OS1" s="1" t="s">
        <v>449</v>
      </c>
      <c r="OT1" s="1" t="s">
        <v>450</v>
      </c>
      <c r="OU1" s="1" t="s">
        <v>451</v>
      </c>
      <c r="OV1" s="1" t="s">
        <v>452</v>
      </c>
      <c r="OW1" s="1" t="s">
        <v>453</v>
      </c>
      <c r="OX1" s="1" t="s">
        <v>454</v>
      </c>
      <c r="OY1" s="1" t="s">
        <v>455</v>
      </c>
      <c r="OZ1" s="1" t="s">
        <v>456</v>
      </c>
      <c r="PA1" s="1" t="s">
        <v>457</v>
      </c>
      <c r="PB1" s="1" t="s">
        <v>458</v>
      </c>
      <c r="PC1" s="1" t="s">
        <v>459</v>
      </c>
      <c r="PD1" s="1" t="s">
        <v>460</v>
      </c>
      <c r="PE1" s="1" t="s">
        <v>461</v>
      </c>
      <c r="PF1" s="1" t="s">
        <v>462</v>
      </c>
      <c r="PG1" s="1" t="s">
        <v>463</v>
      </c>
      <c r="PH1" s="1" t="s">
        <v>464</v>
      </c>
      <c r="PI1" s="1" t="s">
        <v>465</v>
      </c>
      <c r="PJ1" s="1" t="s">
        <v>466</v>
      </c>
      <c r="PK1" s="1" t="s">
        <v>467</v>
      </c>
      <c r="PL1" s="1" t="s">
        <v>468</v>
      </c>
      <c r="PM1" s="1" t="s">
        <v>469</v>
      </c>
      <c r="PN1" s="1" t="s">
        <v>470</v>
      </c>
      <c r="PO1" s="1" t="s">
        <v>471</v>
      </c>
      <c r="PP1" s="1" t="s">
        <v>472</v>
      </c>
      <c r="PQ1" s="1" t="s">
        <v>473</v>
      </c>
      <c r="PR1" s="1" t="s">
        <v>474</v>
      </c>
      <c r="PS1" s="1" t="s">
        <v>475</v>
      </c>
      <c r="PT1" s="1" t="s">
        <v>476</v>
      </c>
      <c r="PU1" s="1" t="s">
        <v>477</v>
      </c>
      <c r="PV1" s="1" t="s">
        <v>478</v>
      </c>
      <c r="PW1" s="1" t="s">
        <v>479</v>
      </c>
      <c r="PX1" s="1" t="s">
        <v>480</v>
      </c>
      <c r="PY1" s="1" t="s">
        <v>481</v>
      </c>
      <c r="PZ1" s="1" t="s">
        <v>482</v>
      </c>
      <c r="QA1" s="1" t="s">
        <v>483</v>
      </c>
      <c r="QB1" s="1" t="s">
        <v>484</v>
      </c>
      <c r="QC1" s="1" t="s">
        <v>485</v>
      </c>
      <c r="QD1" s="1" t="s">
        <v>486</v>
      </c>
      <c r="QE1" s="1" t="s">
        <v>487</v>
      </c>
      <c r="QF1" s="1" t="s">
        <v>488</v>
      </c>
      <c r="QG1" s="1" t="s">
        <v>489</v>
      </c>
      <c r="QH1" s="1" t="s">
        <v>490</v>
      </c>
      <c r="QI1" s="1" t="s">
        <v>491</v>
      </c>
      <c r="QJ1" s="1" t="s">
        <v>492</v>
      </c>
      <c r="QK1" s="1" t="s">
        <v>493</v>
      </c>
      <c r="QL1" s="1" t="s">
        <v>494</v>
      </c>
      <c r="QM1" s="1" t="s">
        <v>495</v>
      </c>
      <c r="QN1" s="1" t="s">
        <v>496</v>
      </c>
      <c r="QO1" s="1" t="s">
        <v>497</v>
      </c>
      <c r="QP1" s="1" t="s">
        <v>498</v>
      </c>
      <c r="QQ1" s="1" t="s">
        <v>499</v>
      </c>
      <c r="QR1" s="1" t="s">
        <v>500</v>
      </c>
      <c r="QS1" s="1" t="s">
        <v>501</v>
      </c>
      <c r="QT1" s="1" t="s">
        <v>502</v>
      </c>
      <c r="QU1" s="1" t="s">
        <v>503</v>
      </c>
      <c r="QV1" s="1" t="s">
        <v>504</v>
      </c>
      <c r="QW1" s="1" t="s">
        <v>505</v>
      </c>
      <c r="QX1" s="1" t="s">
        <v>506</v>
      </c>
      <c r="QY1" s="1" t="s">
        <v>507</v>
      </c>
      <c r="QZ1" s="1" t="s">
        <v>508</v>
      </c>
      <c r="RA1" s="1" t="s">
        <v>509</v>
      </c>
      <c r="RB1" s="1" t="s">
        <v>510</v>
      </c>
      <c r="RC1" s="1" t="s">
        <v>511</v>
      </c>
      <c r="RD1" s="1" t="s">
        <v>512</v>
      </c>
      <c r="RE1" s="1" t="s">
        <v>513</v>
      </c>
      <c r="RF1" s="1" t="s">
        <v>514</v>
      </c>
      <c r="RG1" s="1" t="s">
        <v>515</v>
      </c>
      <c r="RH1" s="1" t="s">
        <v>516</v>
      </c>
      <c r="RI1" s="1" t="s">
        <v>517</v>
      </c>
      <c r="RJ1" s="1" t="s">
        <v>518</v>
      </c>
      <c r="RK1" s="1" t="s">
        <v>519</v>
      </c>
      <c r="RL1" s="1" t="s">
        <v>520</v>
      </c>
      <c r="RM1" s="1" t="s">
        <v>521</v>
      </c>
      <c r="RN1" s="1" t="s">
        <v>522</v>
      </c>
      <c r="RO1" s="1" t="s">
        <v>523</v>
      </c>
      <c r="RP1" s="1" t="s">
        <v>524</v>
      </c>
      <c r="RQ1" s="1" t="s">
        <v>525</v>
      </c>
      <c r="RR1" s="1" t="s">
        <v>526</v>
      </c>
      <c r="RS1" s="1" t="s">
        <v>527</v>
      </c>
      <c r="RT1" s="1" t="s">
        <v>528</v>
      </c>
      <c r="RU1" s="1" t="s">
        <v>529</v>
      </c>
      <c r="RV1" s="1" t="s">
        <v>530</v>
      </c>
      <c r="RW1" s="1" t="s">
        <v>531</v>
      </c>
      <c r="RX1" s="1" t="s">
        <v>532</v>
      </c>
      <c r="RY1" s="1" t="s">
        <v>533</v>
      </c>
      <c r="RZ1" s="1" t="s">
        <v>534</v>
      </c>
      <c r="SA1" s="1" t="s">
        <v>535</v>
      </c>
      <c r="SB1" s="1" t="s">
        <v>536</v>
      </c>
      <c r="SC1" s="1" t="s">
        <v>537</v>
      </c>
      <c r="SD1" s="1" t="s">
        <v>538</v>
      </c>
      <c r="SE1" s="1" t="s">
        <v>539</v>
      </c>
      <c r="SF1" s="1" t="s">
        <v>540</v>
      </c>
      <c r="SG1" s="1" t="s">
        <v>541</v>
      </c>
      <c r="SH1" s="1" t="s">
        <v>542</v>
      </c>
      <c r="SI1" s="1" t="s">
        <v>543</v>
      </c>
      <c r="SJ1" s="1" t="s">
        <v>544</v>
      </c>
      <c r="SK1" s="1" t="s">
        <v>545</v>
      </c>
      <c r="SL1" s="1" t="s">
        <v>546</v>
      </c>
      <c r="SM1" s="1" t="s">
        <v>547</v>
      </c>
      <c r="SN1" s="1" t="s">
        <v>548</v>
      </c>
      <c r="SO1" s="1" t="s">
        <v>549</v>
      </c>
      <c r="SP1" s="1" t="s">
        <v>550</v>
      </c>
      <c r="SQ1" s="1" t="s">
        <v>551</v>
      </c>
      <c r="SR1" s="1" t="s">
        <v>552</v>
      </c>
      <c r="SS1" s="1" t="s">
        <v>553</v>
      </c>
      <c r="ST1" s="1" t="s">
        <v>554</v>
      </c>
      <c r="SU1" s="1" t="s">
        <v>555</v>
      </c>
      <c r="SV1" s="1" t="s">
        <v>556</v>
      </c>
      <c r="SW1" s="1" t="s">
        <v>557</v>
      </c>
      <c r="SX1" s="1" t="s">
        <v>558</v>
      </c>
      <c r="SY1" s="1" t="s">
        <v>559</v>
      </c>
      <c r="SZ1" s="1" t="s">
        <v>560</v>
      </c>
      <c r="TA1" s="1" t="s">
        <v>561</v>
      </c>
      <c r="TB1" s="1" t="s">
        <v>562</v>
      </c>
      <c r="TC1" s="1" t="s">
        <v>563</v>
      </c>
      <c r="TD1" s="1" t="s">
        <v>564</v>
      </c>
      <c r="TE1" s="1" t="s">
        <v>565</v>
      </c>
      <c r="TF1" s="1" t="s">
        <v>566</v>
      </c>
      <c r="TG1" s="1" t="s">
        <v>567</v>
      </c>
      <c r="TH1" s="1" t="s">
        <v>568</v>
      </c>
      <c r="TI1" s="1" t="s">
        <v>569</v>
      </c>
      <c r="TJ1" s="1" t="s">
        <v>570</v>
      </c>
      <c r="TK1" s="1" t="s">
        <v>571</v>
      </c>
      <c r="TL1" s="1" t="s">
        <v>572</v>
      </c>
      <c r="TM1" s="1" t="s">
        <v>573</v>
      </c>
      <c r="TN1" s="1" t="s">
        <v>574</v>
      </c>
      <c r="TO1" s="1" t="s">
        <v>575</v>
      </c>
      <c r="TP1" s="1" t="s">
        <v>576</v>
      </c>
      <c r="TQ1" s="1" t="s">
        <v>577</v>
      </c>
      <c r="TR1" s="1" t="s">
        <v>578</v>
      </c>
      <c r="TS1" s="1" t="s">
        <v>579</v>
      </c>
      <c r="TT1" s="1" t="s">
        <v>580</v>
      </c>
      <c r="TU1" s="1" t="s">
        <v>581</v>
      </c>
      <c r="TV1" s="1" t="s">
        <v>582</v>
      </c>
      <c r="TW1" s="1" t="s">
        <v>583</v>
      </c>
      <c r="TX1" s="1" t="s">
        <v>584</v>
      </c>
      <c r="TY1" s="1" t="s">
        <v>585</v>
      </c>
      <c r="TZ1" s="1" t="s">
        <v>586</v>
      </c>
      <c r="UA1" s="1" t="s">
        <v>587</v>
      </c>
      <c r="UB1" s="1" t="s">
        <v>588</v>
      </c>
      <c r="UC1" s="1" t="s">
        <v>589</v>
      </c>
      <c r="UD1" s="1" t="s">
        <v>590</v>
      </c>
      <c r="UE1" s="1" t="s">
        <v>591</v>
      </c>
      <c r="UF1" s="1" t="s">
        <v>592</v>
      </c>
      <c r="UG1" s="1" t="s">
        <v>593</v>
      </c>
      <c r="UH1" s="1" t="s">
        <v>594</v>
      </c>
      <c r="UI1" s="1" t="s">
        <v>595</v>
      </c>
      <c r="UJ1" s="1" t="s">
        <v>596</v>
      </c>
      <c r="UK1" s="1" t="s">
        <v>597</v>
      </c>
      <c r="UL1" s="1" t="s">
        <v>598</v>
      </c>
      <c r="UM1" s="1" t="s">
        <v>599</v>
      </c>
      <c r="UN1" s="1" t="s">
        <v>600</v>
      </c>
      <c r="UO1" s="1" t="s">
        <v>601</v>
      </c>
      <c r="UP1" s="1" t="s">
        <v>602</v>
      </c>
      <c r="UQ1" s="1" t="s">
        <v>603</v>
      </c>
      <c r="UR1" s="1" t="s">
        <v>604</v>
      </c>
      <c r="US1" s="1" t="s">
        <v>605</v>
      </c>
      <c r="UT1" s="1" t="s">
        <v>606</v>
      </c>
      <c r="UU1" s="1" t="s">
        <v>607</v>
      </c>
      <c r="UV1" s="1" t="s">
        <v>608</v>
      </c>
      <c r="UW1" s="1" t="s">
        <v>609</v>
      </c>
      <c r="UX1" s="1" t="s">
        <v>610</v>
      </c>
      <c r="UY1" s="1" t="s">
        <v>611</v>
      </c>
      <c r="UZ1" s="1" t="s">
        <v>612</v>
      </c>
      <c r="VA1" s="1" t="s">
        <v>613</v>
      </c>
      <c r="VB1" s="1" t="s">
        <v>614</v>
      </c>
      <c r="VC1" s="1" t="s">
        <v>615</v>
      </c>
      <c r="VD1" s="1" t="s">
        <v>616</v>
      </c>
      <c r="VE1" s="1" t="s">
        <v>617</v>
      </c>
      <c r="VF1" s="1" t="s">
        <v>618</v>
      </c>
      <c r="VG1" s="1" t="s">
        <v>619</v>
      </c>
      <c r="VH1" s="1" t="s">
        <v>620</v>
      </c>
      <c r="VI1" s="1" t="s">
        <v>621</v>
      </c>
      <c r="VJ1" s="1" t="s">
        <v>622</v>
      </c>
      <c r="VK1" s="1" t="s">
        <v>623</v>
      </c>
      <c r="VL1" s="1" t="s">
        <v>624</v>
      </c>
      <c r="VM1" s="1" t="s">
        <v>625</v>
      </c>
      <c r="VN1" s="1" t="s">
        <v>626</v>
      </c>
      <c r="VO1" s="1" t="s">
        <v>627</v>
      </c>
      <c r="VP1" s="1" t="s">
        <v>628</v>
      </c>
      <c r="VQ1" s="1" t="s">
        <v>629</v>
      </c>
      <c r="VR1" s="1" t="s">
        <v>630</v>
      </c>
      <c r="VS1" s="1" t="s">
        <v>631</v>
      </c>
      <c r="VT1" s="1" t="s">
        <v>632</v>
      </c>
      <c r="VU1" s="1" t="s">
        <v>633</v>
      </c>
      <c r="VV1" s="1" t="s">
        <v>634</v>
      </c>
      <c r="VW1" s="1" t="s">
        <v>635</v>
      </c>
      <c r="VX1" s="1" t="s">
        <v>636</v>
      </c>
      <c r="VY1" s="1" t="s">
        <v>637</v>
      </c>
      <c r="VZ1" s="1" t="s">
        <v>638</v>
      </c>
      <c r="WA1" s="1" t="s">
        <v>639</v>
      </c>
      <c r="WB1" s="1" t="s">
        <v>640</v>
      </c>
      <c r="WC1" s="1" t="s">
        <v>641</v>
      </c>
      <c r="WD1" s="1" t="s">
        <v>642</v>
      </c>
      <c r="WE1" s="1" t="s">
        <v>643</v>
      </c>
      <c r="WF1" s="1" t="s">
        <v>644</v>
      </c>
      <c r="WG1" s="1" t="s">
        <v>645</v>
      </c>
      <c r="WH1" s="1" t="s">
        <v>646</v>
      </c>
      <c r="WI1" s="1" t="s">
        <v>647</v>
      </c>
      <c r="WJ1" s="1" t="s">
        <v>648</v>
      </c>
      <c r="WK1" s="1" t="s">
        <v>649</v>
      </c>
      <c r="WL1" s="1" t="s">
        <v>650</v>
      </c>
      <c r="WM1" s="1" t="s">
        <v>651</v>
      </c>
      <c r="WN1" s="1" t="s">
        <v>652</v>
      </c>
      <c r="WO1" s="1" t="s">
        <v>653</v>
      </c>
      <c r="WP1" s="1" t="s">
        <v>654</v>
      </c>
      <c r="WQ1" s="1" t="s">
        <v>655</v>
      </c>
      <c r="WR1" s="1" t="s">
        <v>656</v>
      </c>
      <c r="WS1" s="1" t="s">
        <v>657</v>
      </c>
      <c r="WT1" s="1" t="s">
        <v>658</v>
      </c>
      <c r="WU1" s="1" t="s">
        <v>659</v>
      </c>
      <c r="WV1" s="1" t="s">
        <v>660</v>
      </c>
      <c r="WW1" s="1" t="s">
        <v>661</v>
      </c>
      <c r="WX1" s="1" t="s">
        <v>662</v>
      </c>
      <c r="WY1" s="1" t="s">
        <v>663</v>
      </c>
      <c r="WZ1" s="1" t="s">
        <v>664</v>
      </c>
      <c r="XA1" s="1" t="s">
        <v>665</v>
      </c>
      <c r="XB1" s="1" t="s">
        <v>666</v>
      </c>
      <c r="XC1" s="1" t="s">
        <v>667</v>
      </c>
      <c r="XD1" s="1" t="s">
        <v>668</v>
      </c>
      <c r="XE1" s="1" t="s">
        <v>669</v>
      </c>
      <c r="XF1" s="1" t="s">
        <v>670</v>
      </c>
      <c r="XG1" s="1" t="s">
        <v>671</v>
      </c>
      <c r="XH1" s="1" t="s">
        <v>672</v>
      </c>
      <c r="XI1" s="1" t="s">
        <v>673</v>
      </c>
      <c r="XJ1" s="1" t="s">
        <v>674</v>
      </c>
      <c r="XK1" s="1" t="s">
        <v>675</v>
      </c>
      <c r="XL1" s="1" t="s">
        <v>676</v>
      </c>
      <c r="XM1" s="1" t="s">
        <v>677</v>
      </c>
      <c r="XN1" s="1" t="s">
        <v>678</v>
      </c>
      <c r="XO1" s="1" t="s">
        <v>679</v>
      </c>
      <c r="XP1" s="1" t="s">
        <v>680</v>
      </c>
      <c r="XQ1" s="1" t="s">
        <v>681</v>
      </c>
      <c r="XR1" s="1" t="s">
        <v>682</v>
      </c>
      <c r="XS1" s="1" t="s">
        <v>683</v>
      </c>
      <c r="XT1" s="1" t="s">
        <v>684</v>
      </c>
      <c r="XU1" s="1" t="s">
        <v>685</v>
      </c>
      <c r="XV1" s="1" t="s">
        <v>686</v>
      </c>
      <c r="XW1" s="1" t="s">
        <v>687</v>
      </c>
      <c r="XX1" s="1" t="s">
        <v>688</v>
      </c>
      <c r="XY1" s="1" t="s">
        <v>689</v>
      </c>
      <c r="XZ1" s="1" t="s">
        <v>690</v>
      </c>
      <c r="YA1" s="1" t="s">
        <v>691</v>
      </c>
      <c r="YB1" s="1" t="s">
        <v>692</v>
      </c>
      <c r="YC1" s="1" t="s">
        <v>693</v>
      </c>
      <c r="YD1" s="1" t="s">
        <v>694</v>
      </c>
      <c r="YE1" s="1" t="s">
        <v>695</v>
      </c>
      <c r="YF1" s="1" t="s">
        <v>696</v>
      </c>
      <c r="YG1" s="1" t="s">
        <v>697</v>
      </c>
      <c r="YH1" s="1" t="s">
        <v>698</v>
      </c>
      <c r="YI1" s="1" t="s">
        <v>699</v>
      </c>
      <c r="YJ1" s="1" t="s">
        <v>700</v>
      </c>
      <c r="YK1" s="1" t="s">
        <v>701</v>
      </c>
      <c r="YL1" s="1" t="s">
        <v>702</v>
      </c>
      <c r="YM1" s="1" t="s">
        <v>703</v>
      </c>
      <c r="YN1" s="1" t="s">
        <v>704</v>
      </c>
      <c r="YO1" s="1" t="s">
        <v>705</v>
      </c>
      <c r="YP1" s="1" t="s">
        <v>706</v>
      </c>
      <c r="YQ1" s="1" t="s">
        <v>707</v>
      </c>
      <c r="YR1" s="1" t="s">
        <v>708</v>
      </c>
      <c r="YS1" s="1" t="s">
        <v>709</v>
      </c>
      <c r="YT1" s="1" t="s">
        <v>710</v>
      </c>
      <c r="YU1" s="1" t="s">
        <v>711</v>
      </c>
      <c r="YV1" s="1" t="s">
        <v>712</v>
      </c>
      <c r="YW1" s="1" t="s">
        <v>713</v>
      </c>
      <c r="YX1" s="1" t="s">
        <v>714</v>
      </c>
      <c r="YY1" s="1" t="s">
        <v>715</v>
      </c>
      <c r="YZ1" s="1" t="s">
        <v>716</v>
      </c>
      <c r="ZA1" s="1" t="s">
        <v>717</v>
      </c>
      <c r="ZB1" s="1" t="s">
        <v>718</v>
      </c>
      <c r="ZC1" s="1" t="s">
        <v>719</v>
      </c>
      <c r="ZD1" s="1" t="s">
        <v>720</v>
      </c>
      <c r="ZE1" s="1" t="s">
        <v>721</v>
      </c>
      <c r="ZF1" s="1" t="s">
        <v>722</v>
      </c>
      <c r="ZG1" s="1" t="s">
        <v>723</v>
      </c>
      <c r="ZH1" s="1" t="s">
        <v>724</v>
      </c>
      <c r="ZI1" s="1" t="s">
        <v>725</v>
      </c>
      <c r="ZJ1" s="1" t="s">
        <v>726</v>
      </c>
      <c r="ZK1" s="1" t="s">
        <v>727</v>
      </c>
      <c r="ZL1" s="1" t="s">
        <v>728</v>
      </c>
      <c r="ZM1" s="1" t="s">
        <v>729</v>
      </c>
      <c r="ZN1" s="1" t="s">
        <v>730</v>
      </c>
      <c r="ZO1" s="1" t="s">
        <v>731</v>
      </c>
      <c r="ZP1" s="1" t="s">
        <v>732</v>
      </c>
      <c r="ZQ1" s="1" t="s">
        <v>733</v>
      </c>
      <c r="ZR1" s="1" t="s">
        <v>734</v>
      </c>
      <c r="ZS1" s="1" t="s">
        <v>735</v>
      </c>
      <c r="ZT1" s="1" t="s">
        <v>736</v>
      </c>
      <c r="ZU1" s="1" t="s">
        <v>737</v>
      </c>
      <c r="ZV1" s="1" t="s">
        <v>738</v>
      </c>
      <c r="ZW1" s="1" t="s">
        <v>739</v>
      </c>
      <c r="ZX1" s="1" t="s">
        <v>740</v>
      </c>
      <c r="ZY1" s="1" t="s">
        <v>741</v>
      </c>
      <c r="ZZ1" s="1" t="s">
        <v>742</v>
      </c>
      <c r="AAA1" s="1" t="s">
        <v>743</v>
      </c>
      <c r="AAB1" s="1" t="s">
        <v>744</v>
      </c>
      <c r="AAC1" s="1" t="s">
        <v>745</v>
      </c>
      <c r="AAD1" s="1" t="s">
        <v>746</v>
      </c>
      <c r="AAE1" s="1" t="s">
        <v>747</v>
      </c>
      <c r="AAF1" s="1" t="s">
        <v>748</v>
      </c>
      <c r="AAG1" s="1" t="s">
        <v>749</v>
      </c>
      <c r="AAH1" s="1" t="s">
        <v>750</v>
      </c>
      <c r="AAI1" s="1" t="s">
        <v>751</v>
      </c>
      <c r="AAJ1" s="1" t="s">
        <v>752</v>
      </c>
      <c r="AAK1" s="1" t="s">
        <v>753</v>
      </c>
      <c r="AAL1" s="1" t="s">
        <v>754</v>
      </c>
      <c r="AAM1" s="1" t="s">
        <v>755</v>
      </c>
      <c r="AAN1" s="1" t="s">
        <v>756</v>
      </c>
      <c r="AAO1" s="1" t="s">
        <v>757</v>
      </c>
      <c r="AAP1" s="1" t="s">
        <v>758</v>
      </c>
      <c r="AAQ1" s="1" t="s">
        <v>759</v>
      </c>
      <c r="AAR1" s="1" t="s">
        <v>760</v>
      </c>
      <c r="AAS1" s="1" t="s">
        <v>761</v>
      </c>
      <c r="AAT1" s="1" t="s">
        <v>762</v>
      </c>
      <c r="AAU1" s="1" t="s">
        <v>763</v>
      </c>
      <c r="AAV1" s="1" t="s">
        <v>764</v>
      </c>
      <c r="AAW1" s="1" t="s">
        <v>765</v>
      </c>
      <c r="AAX1" s="1" t="s">
        <v>766</v>
      </c>
      <c r="AAY1" s="1" t="s">
        <v>767</v>
      </c>
      <c r="AAZ1" s="1" t="s">
        <v>768</v>
      </c>
      <c r="ABA1" s="1" t="s">
        <v>769</v>
      </c>
      <c r="ABB1" s="1" t="s">
        <v>770</v>
      </c>
      <c r="ABC1" s="1" t="s">
        <v>771</v>
      </c>
      <c r="ABD1" s="1" t="s">
        <v>772</v>
      </c>
      <c r="ABE1" s="1" t="s">
        <v>773</v>
      </c>
      <c r="ABF1" s="1" t="s">
        <v>774</v>
      </c>
      <c r="ABG1" s="1" t="s">
        <v>775</v>
      </c>
      <c r="ABH1" s="1" t="s">
        <v>776</v>
      </c>
      <c r="ABI1" s="1" t="s">
        <v>777</v>
      </c>
      <c r="ABJ1" s="1" t="s">
        <v>778</v>
      </c>
      <c r="ABK1" s="1" t="s">
        <v>779</v>
      </c>
      <c r="ABL1" s="1" t="s">
        <v>780</v>
      </c>
      <c r="ABM1" s="1" t="s">
        <v>781</v>
      </c>
      <c r="ABN1" s="1" t="s">
        <v>782</v>
      </c>
      <c r="ABO1" s="1" t="s">
        <v>783</v>
      </c>
      <c r="ABP1" s="1" t="s">
        <v>784</v>
      </c>
      <c r="ABQ1" s="1" t="s">
        <v>785</v>
      </c>
      <c r="ABR1" s="1" t="s">
        <v>786</v>
      </c>
      <c r="ABS1" s="1" t="s">
        <v>787</v>
      </c>
      <c r="ABT1" s="1" t="s">
        <v>788</v>
      </c>
      <c r="ABU1" s="1" t="s">
        <v>789</v>
      </c>
      <c r="ABV1" s="1" t="s">
        <v>790</v>
      </c>
      <c r="ABW1" s="1" t="s">
        <v>791</v>
      </c>
      <c r="ABX1" s="1" t="s">
        <v>792</v>
      </c>
      <c r="ABY1" s="1" t="s">
        <v>793</v>
      </c>
      <c r="ABZ1" s="1" t="s">
        <v>794</v>
      </c>
      <c r="ACA1" s="1" t="s">
        <v>795</v>
      </c>
      <c r="ACB1" s="1" t="s">
        <v>796</v>
      </c>
      <c r="ACC1" s="1" t="s">
        <v>797</v>
      </c>
      <c r="ACD1" s="1" t="s">
        <v>798</v>
      </c>
      <c r="ACE1" s="1" t="s">
        <v>799</v>
      </c>
      <c r="ACF1" s="1" t="s">
        <v>800</v>
      </c>
      <c r="ACG1" s="1" t="s">
        <v>801</v>
      </c>
      <c r="ACH1" s="1" t="s">
        <v>802</v>
      </c>
      <c r="ACI1" s="1" t="s">
        <v>803</v>
      </c>
      <c r="ACJ1" s="1" t="s">
        <v>804</v>
      </c>
      <c r="ACK1" s="1" t="s">
        <v>805</v>
      </c>
      <c r="ACL1" s="1" t="s">
        <v>806</v>
      </c>
      <c r="ACM1" s="1" t="s">
        <v>807</v>
      </c>
      <c r="ACN1" s="1" t="s">
        <v>808</v>
      </c>
      <c r="ACO1" s="1" t="s">
        <v>809</v>
      </c>
      <c r="ACP1" s="1" t="s">
        <v>810</v>
      </c>
      <c r="ACQ1" s="1" t="s">
        <v>811</v>
      </c>
      <c r="ACR1" s="1" t="s">
        <v>812</v>
      </c>
      <c r="ACS1" s="1" t="s">
        <v>813</v>
      </c>
      <c r="ACT1" s="1" t="s">
        <v>814</v>
      </c>
      <c r="ACU1" s="1" t="s">
        <v>815</v>
      </c>
      <c r="ACV1" s="1" t="s">
        <v>816</v>
      </c>
      <c r="ACW1" s="1" t="s">
        <v>817</v>
      </c>
      <c r="ACX1" s="1" t="s">
        <v>818</v>
      </c>
      <c r="ACY1" s="1" t="s">
        <v>819</v>
      </c>
      <c r="ACZ1" s="1" t="s">
        <v>820</v>
      </c>
      <c r="ADA1" s="1" t="s">
        <v>821</v>
      </c>
      <c r="ADB1" s="1" t="s">
        <v>822</v>
      </c>
      <c r="ADC1" s="1" t="s">
        <v>823</v>
      </c>
      <c r="ADD1" s="1" t="s">
        <v>824</v>
      </c>
      <c r="ADE1" s="1" t="s">
        <v>825</v>
      </c>
      <c r="ADF1" s="1" t="s">
        <v>826</v>
      </c>
      <c r="ADG1" s="1" t="s">
        <v>827</v>
      </c>
      <c r="ADH1" s="1" t="s">
        <v>828</v>
      </c>
      <c r="ADI1" s="1" t="s">
        <v>829</v>
      </c>
      <c r="ADJ1" s="1" t="s">
        <v>830</v>
      </c>
      <c r="ADK1" s="1" t="s">
        <v>831</v>
      </c>
      <c r="ADL1" s="1" t="s">
        <v>832</v>
      </c>
      <c r="ADM1" s="1" t="s">
        <v>833</v>
      </c>
      <c r="ADN1" s="1" t="s">
        <v>834</v>
      </c>
      <c r="ADO1" s="1" t="s">
        <v>835</v>
      </c>
      <c r="ADP1" s="1" t="s">
        <v>836</v>
      </c>
      <c r="ADQ1" s="1" t="s">
        <v>837</v>
      </c>
      <c r="ADR1" s="1" t="s">
        <v>838</v>
      </c>
      <c r="ADS1" s="1" t="s">
        <v>839</v>
      </c>
      <c r="ADT1" s="1" t="s">
        <v>840</v>
      </c>
      <c r="ADU1" s="1" t="s">
        <v>841</v>
      </c>
      <c r="ADV1" s="1" t="s">
        <v>842</v>
      </c>
      <c r="ADW1" s="1" t="s">
        <v>843</v>
      </c>
      <c r="ADX1" s="1" t="s">
        <v>844</v>
      </c>
      <c r="ADY1" s="1" t="s">
        <v>845</v>
      </c>
      <c r="ADZ1" s="1" t="s">
        <v>846</v>
      </c>
      <c r="AEA1" s="1" t="s">
        <v>847</v>
      </c>
      <c r="AEB1" s="1" t="s">
        <v>848</v>
      </c>
      <c r="AEC1" s="1" t="s">
        <v>849</v>
      </c>
      <c r="AED1" s="1" t="s">
        <v>850</v>
      </c>
      <c r="AEE1" s="1" t="s">
        <v>851</v>
      </c>
      <c r="AEF1" s="1" t="s">
        <v>852</v>
      </c>
      <c r="AEG1" s="1" t="s">
        <v>853</v>
      </c>
      <c r="AEH1" s="1" t="s">
        <v>854</v>
      </c>
      <c r="AEI1" s="1" t="s">
        <v>855</v>
      </c>
      <c r="AEJ1" s="1" t="s">
        <v>856</v>
      </c>
      <c r="AEK1" s="1" t="s">
        <v>857</v>
      </c>
      <c r="AEL1" s="1" t="s">
        <v>858</v>
      </c>
      <c r="AEM1" s="1" t="s">
        <v>859</v>
      </c>
      <c r="AEN1" s="1" t="s">
        <v>860</v>
      </c>
      <c r="AEO1" s="1" t="s">
        <v>861</v>
      </c>
      <c r="AEP1" s="1" t="s">
        <v>862</v>
      </c>
      <c r="AEQ1" s="1" t="s">
        <v>863</v>
      </c>
      <c r="AER1" s="1" t="s">
        <v>864</v>
      </c>
      <c r="AES1" s="1" t="s">
        <v>865</v>
      </c>
      <c r="AET1" s="1" t="s">
        <v>866</v>
      </c>
      <c r="AEU1" s="1" t="s">
        <v>867</v>
      </c>
      <c r="AEV1" s="1" t="s">
        <v>868</v>
      </c>
      <c r="AEW1" s="1" t="s">
        <v>869</v>
      </c>
      <c r="AEX1" s="1" t="s">
        <v>870</v>
      </c>
      <c r="AEY1" s="1" t="s">
        <v>871</v>
      </c>
      <c r="AEZ1" s="1" t="s">
        <v>872</v>
      </c>
      <c r="AFA1" s="1" t="s">
        <v>873</v>
      </c>
      <c r="AFB1" s="1" t="s">
        <v>874</v>
      </c>
      <c r="AFC1" s="1" t="s">
        <v>875</v>
      </c>
      <c r="AFD1" s="1" t="s">
        <v>876</v>
      </c>
      <c r="AFE1" s="1" t="s">
        <v>877</v>
      </c>
      <c r="AFF1" s="1" t="s">
        <v>878</v>
      </c>
      <c r="AFG1" s="1" t="s">
        <v>879</v>
      </c>
      <c r="AFH1" s="1" t="s">
        <v>880</v>
      </c>
      <c r="AFI1" s="1" t="s">
        <v>881</v>
      </c>
      <c r="AFJ1" s="1" t="s">
        <v>882</v>
      </c>
      <c r="AFK1" s="1" t="s">
        <v>883</v>
      </c>
      <c r="AFL1" s="1" t="s">
        <v>884</v>
      </c>
      <c r="AFM1" s="1" t="s">
        <v>885</v>
      </c>
      <c r="AFN1" s="1" t="s">
        <v>886</v>
      </c>
      <c r="AFO1" s="1" t="s">
        <v>887</v>
      </c>
      <c r="AFP1" s="1" t="s">
        <v>888</v>
      </c>
      <c r="AFQ1" s="1" t="s">
        <v>889</v>
      </c>
      <c r="AFR1" s="1" t="s">
        <v>890</v>
      </c>
      <c r="AFS1" s="1" t="s">
        <v>891</v>
      </c>
      <c r="AFT1" s="1" t="s">
        <v>892</v>
      </c>
      <c r="AFU1" s="1" t="s">
        <v>893</v>
      </c>
      <c r="AFV1" s="1" t="s">
        <v>894</v>
      </c>
      <c r="AFW1" s="1" t="s">
        <v>895</v>
      </c>
      <c r="AFX1" s="1" t="s">
        <v>896</v>
      </c>
      <c r="AFY1" s="1" t="s">
        <v>897</v>
      </c>
      <c r="AFZ1" s="1" t="s">
        <v>898</v>
      </c>
      <c r="AGA1" s="1" t="s">
        <v>899</v>
      </c>
      <c r="AGB1" s="1" t="s">
        <v>900</v>
      </c>
      <c r="AGC1" s="1" t="s">
        <v>901</v>
      </c>
      <c r="AGD1" s="1" t="s">
        <v>902</v>
      </c>
      <c r="AGE1" s="1" t="s">
        <v>903</v>
      </c>
      <c r="AGF1" s="1" t="s">
        <v>904</v>
      </c>
      <c r="AGG1" s="1" t="s">
        <v>905</v>
      </c>
      <c r="AGH1" s="1" t="s">
        <v>906</v>
      </c>
      <c r="AGI1" s="1" t="s">
        <v>907</v>
      </c>
      <c r="AGJ1" s="1" t="s">
        <v>908</v>
      </c>
      <c r="AGK1" s="1" t="s">
        <v>909</v>
      </c>
      <c r="AGL1" s="1" t="s">
        <v>910</v>
      </c>
      <c r="AGM1" s="1" t="s">
        <v>911</v>
      </c>
      <c r="AGN1" s="1" t="s">
        <v>912</v>
      </c>
      <c r="AGO1" s="1" t="s">
        <v>913</v>
      </c>
      <c r="AGP1" s="1" t="s">
        <v>914</v>
      </c>
      <c r="AGQ1" s="1" t="s">
        <v>915</v>
      </c>
      <c r="AGR1" s="1" t="s">
        <v>916</v>
      </c>
      <c r="AGS1" s="1" t="s">
        <v>917</v>
      </c>
      <c r="AGT1" s="1" t="s">
        <v>918</v>
      </c>
      <c r="AGU1" s="1" t="s">
        <v>919</v>
      </c>
      <c r="AGV1" s="1" t="s">
        <v>920</v>
      </c>
      <c r="AGW1" s="1" t="s">
        <v>921</v>
      </c>
      <c r="AGX1" s="1" t="s">
        <v>922</v>
      </c>
      <c r="AGY1" s="1" t="s">
        <v>923</v>
      </c>
      <c r="AGZ1" s="1" t="s">
        <v>924</v>
      </c>
      <c r="AHA1" s="1" t="s">
        <v>925</v>
      </c>
      <c r="AHB1" s="1" t="s">
        <v>926</v>
      </c>
      <c r="AHC1" s="1" t="s">
        <v>927</v>
      </c>
      <c r="AHD1" s="1" t="s">
        <v>928</v>
      </c>
      <c r="AHE1" s="1" t="s">
        <v>929</v>
      </c>
      <c r="AHF1" s="1" t="s">
        <v>930</v>
      </c>
      <c r="AHG1" s="1" t="s">
        <v>931</v>
      </c>
      <c r="AHH1" s="1" t="s">
        <v>932</v>
      </c>
      <c r="AHI1" s="1" t="s">
        <v>933</v>
      </c>
      <c r="AHJ1" s="1" t="s">
        <v>934</v>
      </c>
      <c r="AHK1" s="1" t="s">
        <v>935</v>
      </c>
      <c r="AHL1" s="1" t="s">
        <v>936</v>
      </c>
      <c r="AHM1" s="1" t="s">
        <v>937</v>
      </c>
      <c r="AHN1" s="1" t="s">
        <v>938</v>
      </c>
      <c r="AHO1" s="1" t="s">
        <v>939</v>
      </c>
      <c r="AHP1" s="1" t="s">
        <v>940</v>
      </c>
      <c r="AHQ1" s="1" t="s">
        <v>941</v>
      </c>
      <c r="AHR1" s="1" t="s">
        <v>942</v>
      </c>
      <c r="AHS1" s="1" t="s">
        <v>943</v>
      </c>
      <c r="AHT1" s="1" t="s">
        <v>944</v>
      </c>
      <c r="AHU1" s="1" t="s">
        <v>945</v>
      </c>
      <c r="AHV1" s="1" t="s">
        <v>946</v>
      </c>
      <c r="AHW1" s="1" t="s">
        <v>947</v>
      </c>
      <c r="AHX1" s="1" t="s">
        <v>948</v>
      </c>
      <c r="AHY1" s="1" t="s">
        <v>949</v>
      </c>
      <c r="AHZ1" s="1" t="s">
        <v>950</v>
      </c>
      <c r="AIA1" s="1" t="s">
        <v>951</v>
      </c>
      <c r="AIB1" s="1" t="s">
        <v>952</v>
      </c>
      <c r="AIC1" s="1" t="s">
        <v>953</v>
      </c>
      <c r="AID1" s="1" t="s">
        <v>954</v>
      </c>
      <c r="AIE1" s="1" t="s">
        <v>955</v>
      </c>
      <c r="AIF1" s="1" t="s">
        <v>956</v>
      </c>
      <c r="AIG1" s="1" t="s">
        <v>957</v>
      </c>
      <c r="AIH1" s="1" t="s">
        <v>958</v>
      </c>
      <c r="AII1" s="1" t="s">
        <v>959</v>
      </c>
      <c r="AIJ1" s="1" t="s">
        <v>960</v>
      </c>
      <c r="AIK1" s="1" t="s">
        <v>961</v>
      </c>
      <c r="AIL1" s="1" t="s">
        <v>962</v>
      </c>
      <c r="AIM1" s="1" t="s">
        <v>963</v>
      </c>
      <c r="AIN1" s="1" t="s">
        <v>964</v>
      </c>
      <c r="AIO1" s="1" t="s">
        <v>965</v>
      </c>
      <c r="AIP1" s="1" t="s">
        <v>966</v>
      </c>
      <c r="AIQ1" s="1" t="s">
        <v>967</v>
      </c>
      <c r="AIR1" s="1" t="s">
        <v>968</v>
      </c>
      <c r="AIS1" s="1" t="s">
        <v>969</v>
      </c>
      <c r="AIT1" s="1" t="s">
        <v>970</v>
      </c>
      <c r="AIU1" s="1" t="s">
        <v>971</v>
      </c>
      <c r="AIV1" s="1" t="s">
        <v>972</v>
      </c>
      <c r="AIW1" s="1" t="s">
        <v>973</v>
      </c>
      <c r="AIX1" s="1" t="s">
        <v>974</v>
      </c>
      <c r="AIY1" s="1" t="s">
        <v>975</v>
      </c>
      <c r="AIZ1" s="1" t="s">
        <v>976</v>
      </c>
      <c r="AJA1" s="1" t="s">
        <v>977</v>
      </c>
      <c r="AJB1" s="1" t="s">
        <v>978</v>
      </c>
      <c r="AJC1" s="1" t="s">
        <v>979</v>
      </c>
      <c r="AJD1" s="1" t="s">
        <v>980</v>
      </c>
      <c r="AJE1" s="1" t="s">
        <v>981</v>
      </c>
      <c r="AJF1" s="1" t="s">
        <v>982</v>
      </c>
      <c r="AJG1" s="1" t="s">
        <v>983</v>
      </c>
      <c r="AJH1" s="1" t="s">
        <v>984</v>
      </c>
      <c r="AJI1" s="1" t="s">
        <v>985</v>
      </c>
      <c r="AJJ1" s="1" t="s">
        <v>986</v>
      </c>
      <c r="AJK1" s="1" t="s">
        <v>987</v>
      </c>
      <c r="AJL1" s="1" t="s">
        <v>988</v>
      </c>
      <c r="AJM1" s="1" t="s">
        <v>989</v>
      </c>
      <c r="AJN1" s="1" t="s">
        <v>990</v>
      </c>
      <c r="AJO1" s="1" t="s">
        <v>991</v>
      </c>
      <c r="AJP1" s="1" t="s">
        <v>992</v>
      </c>
      <c r="AJQ1" s="1" t="s">
        <v>993</v>
      </c>
      <c r="AJR1" s="1" t="s">
        <v>994</v>
      </c>
      <c r="AJS1" s="1" t="s">
        <v>995</v>
      </c>
      <c r="AJT1" s="1" t="s">
        <v>996</v>
      </c>
      <c r="AJU1" s="1" t="s">
        <v>997</v>
      </c>
      <c r="AJV1" s="1" t="s">
        <v>998</v>
      </c>
      <c r="AJW1" s="1" t="s">
        <v>999</v>
      </c>
      <c r="AJX1" s="1" t="s">
        <v>1000</v>
      </c>
      <c r="AJY1" s="1" t="s">
        <v>1001</v>
      </c>
      <c r="AJZ1" s="1" t="s">
        <v>1002</v>
      </c>
      <c r="AKA1" s="1" t="s">
        <v>1003</v>
      </c>
      <c r="AKB1" s="1" t="s">
        <v>1004</v>
      </c>
      <c r="AKC1" s="1" t="s">
        <v>1005</v>
      </c>
      <c r="AKD1" s="1" t="s">
        <v>1006</v>
      </c>
      <c r="AKE1" s="1" t="s">
        <v>1007</v>
      </c>
      <c r="AKF1" s="1" t="s">
        <v>1008</v>
      </c>
      <c r="AKG1" s="1" t="s">
        <v>1009</v>
      </c>
      <c r="AKH1" s="1" t="s">
        <v>1010</v>
      </c>
      <c r="AKI1" s="1" t="s">
        <v>1011</v>
      </c>
      <c r="AKJ1" s="1" t="s">
        <v>1012</v>
      </c>
      <c r="AKK1" s="1" t="s">
        <v>1013</v>
      </c>
      <c r="AKL1" s="1" t="s">
        <v>1014</v>
      </c>
      <c r="AKM1" s="1" t="s">
        <v>1015</v>
      </c>
      <c r="AKN1" s="1" t="s">
        <v>1016</v>
      </c>
      <c r="AKO1" s="1" t="s">
        <v>1017</v>
      </c>
      <c r="AKP1" s="1" t="s">
        <v>1018</v>
      </c>
      <c r="AKQ1" s="1" t="s">
        <v>1019</v>
      </c>
      <c r="AKR1" s="1" t="s">
        <v>1020</v>
      </c>
      <c r="AKS1" s="1" t="s">
        <v>1021</v>
      </c>
      <c r="AKT1" s="1" t="s">
        <v>1022</v>
      </c>
      <c r="AKU1" s="1" t="s">
        <v>1023</v>
      </c>
      <c r="AKV1" s="1" t="s">
        <v>1024</v>
      </c>
      <c r="AKW1" s="1" t="s">
        <v>1025</v>
      </c>
      <c r="AKX1" s="1" t="s">
        <v>1026</v>
      </c>
      <c r="AKY1" s="1" t="s">
        <v>1027</v>
      </c>
      <c r="AKZ1" s="1" t="s">
        <v>1028</v>
      </c>
      <c r="ALA1" s="1" t="s">
        <v>1029</v>
      </c>
      <c r="ALB1" s="1" t="s">
        <v>1030</v>
      </c>
      <c r="ALC1" s="1" t="s">
        <v>1031</v>
      </c>
      <c r="ALD1" s="1" t="s">
        <v>1032</v>
      </c>
      <c r="ALE1" s="1" t="s">
        <v>1033</v>
      </c>
      <c r="ALF1" s="1" t="s">
        <v>1034</v>
      </c>
      <c r="ALG1" s="1" t="s">
        <v>1035</v>
      </c>
      <c r="ALH1" s="1" t="s">
        <v>1036</v>
      </c>
      <c r="ALI1" s="1" t="s">
        <v>1037</v>
      </c>
      <c r="ALJ1" s="1" t="s">
        <v>1038</v>
      </c>
      <c r="ALK1" s="1" t="s">
        <v>1039</v>
      </c>
      <c r="ALL1" s="1" t="s">
        <v>1040</v>
      </c>
      <c r="ALM1" s="1" t="s">
        <v>1041</v>
      </c>
      <c r="ALN1" s="1" t="s">
        <v>1042</v>
      </c>
      <c r="ALO1" s="1" t="s">
        <v>1043</v>
      </c>
      <c r="ALP1" s="1" t="s">
        <v>1044</v>
      </c>
      <c r="ALQ1" s="1" t="s">
        <v>1045</v>
      </c>
      <c r="ALR1" s="1" t="s">
        <v>1046</v>
      </c>
      <c r="ALS1" s="1" t="s">
        <v>1047</v>
      </c>
      <c r="ALT1" s="1" t="s">
        <v>1048</v>
      </c>
      <c r="ALU1" s="1" t="s">
        <v>1049</v>
      </c>
      <c r="ALV1" s="1" t="s">
        <v>1050</v>
      </c>
      <c r="ALW1" s="1" t="s">
        <v>1051</v>
      </c>
      <c r="ALX1" s="1" t="s">
        <v>1052</v>
      </c>
      <c r="ALY1" s="1" t="s">
        <v>1053</v>
      </c>
      <c r="ALZ1" s="1" t="s">
        <v>1054</v>
      </c>
      <c r="AMA1" s="1" t="s">
        <v>1055</v>
      </c>
      <c r="AMB1" s="1" t="s">
        <v>1056</v>
      </c>
      <c r="AMC1" s="1" t="s">
        <v>1057</v>
      </c>
      <c r="AMD1" s="1" t="s">
        <v>1058</v>
      </c>
      <c r="AME1" s="1" t="s">
        <v>1059</v>
      </c>
      <c r="AMF1" s="1" t="s">
        <v>1060</v>
      </c>
      <c r="AMG1" s="1" t="s">
        <v>1061</v>
      </c>
      <c r="AMH1" s="1" t="s">
        <v>1062</v>
      </c>
      <c r="AMI1" s="1" t="s">
        <v>1063</v>
      </c>
      <c r="AMJ1" s="1" t="s">
        <v>1064</v>
      </c>
      <c r="AMK1" s="1" t="s">
        <v>1065</v>
      </c>
      <c r="AML1" s="1" t="s">
        <v>1066</v>
      </c>
      <c r="AMM1" s="1" t="s">
        <v>1067</v>
      </c>
      <c r="AMN1" s="1" t="s">
        <v>1068</v>
      </c>
      <c r="AMO1" s="1" t="s">
        <v>1069</v>
      </c>
      <c r="AMP1" s="1" t="s">
        <v>1070</v>
      </c>
      <c r="AMQ1" s="1" t="s">
        <v>1071</v>
      </c>
      <c r="AMR1" s="1" t="s">
        <v>1072</v>
      </c>
      <c r="AMS1" s="1" t="s">
        <v>1073</v>
      </c>
      <c r="AMT1" s="1" t="s">
        <v>1074</v>
      </c>
      <c r="AMU1" s="1" t="s">
        <v>1075</v>
      </c>
      <c r="AMV1" s="1" t="s">
        <v>1076</v>
      </c>
      <c r="AMW1" s="1" t="s">
        <v>1077</v>
      </c>
      <c r="AMX1" s="1" t="s">
        <v>1078</v>
      </c>
      <c r="AMY1" s="1" t="s">
        <v>1079</v>
      </c>
      <c r="AMZ1" s="1" t="s">
        <v>1080</v>
      </c>
      <c r="ANA1" s="1" t="s">
        <v>1081</v>
      </c>
      <c r="ANB1" s="1" t="s">
        <v>1082</v>
      </c>
      <c r="ANC1" s="1" t="s">
        <v>1083</v>
      </c>
      <c r="AND1" s="1" t="s">
        <v>1084</v>
      </c>
      <c r="ANE1" s="1" t="s">
        <v>1085</v>
      </c>
      <c r="ANF1" s="1" t="s">
        <v>1086</v>
      </c>
      <c r="ANG1" s="1" t="s">
        <v>1087</v>
      </c>
      <c r="ANH1" s="1" t="s">
        <v>1088</v>
      </c>
      <c r="ANI1" s="1" t="s">
        <v>1089</v>
      </c>
      <c r="ANJ1" s="1" t="s">
        <v>1090</v>
      </c>
      <c r="ANK1" s="1" t="s">
        <v>1091</v>
      </c>
      <c r="ANL1" s="1" t="s">
        <v>1092</v>
      </c>
      <c r="ANM1" s="1" t="s">
        <v>1093</v>
      </c>
      <c r="ANN1" s="1" t="s">
        <v>1094</v>
      </c>
      <c r="ANO1" s="1" t="s">
        <v>1095</v>
      </c>
      <c r="ANP1" s="1" t="s">
        <v>1096</v>
      </c>
      <c r="ANQ1" s="1" t="s">
        <v>1097</v>
      </c>
      <c r="ANR1" s="1" t="s">
        <v>1098</v>
      </c>
      <c r="ANS1" s="1" t="s">
        <v>1099</v>
      </c>
      <c r="ANT1" s="1" t="s">
        <v>1100</v>
      </c>
      <c r="ANU1" s="1" t="s">
        <v>1101</v>
      </c>
      <c r="ANV1" s="1" t="s">
        <v>1102</v>
      </c>
      <c r="ANW1" s="1" t="s">
        <v>1103</v>
      </c>
      <c r="ANX1" s="1" t="s">
        <v>1104</v>
      </c>
      <c r="ANY1" s="1" t="s">
        <v>1105</v>
      </c>
      <c r="ANZ1" s="1" t="s">
        <v>1106</v>
      </c>
      <c r="AOA1" s="1" t="s">
        <v>1107</v>
      </c>
    </row>
    <row r="2" spans="1:1067" x14ac:dyDescent="0.35">
      <c r="A2">
        <v>1</v>
      </c>
      <c r="B2" t="s">
        <v>3439</v>
      </c>
      <c r="C2" s="2">
        <v>45035</v>
      </c>
      <c r="D2" t="s">
        <v>1161</v>
      </c>
      <c r="E2" s="2">
        <v>45035.448163194444</v>
      </c>
      <c r="F2" s="2">
        <v>45035.46338108796</v>
      </c>
      <c r="G2" t="s">
        <v>1109</v>
      </c>
      <c r="J2" t="s">
        <v>1110</v>
      </c>
      <c r="K2" s="2">
        <v>45035</v>
      </c>
      <c r="L2" t="s">
        <v>1162</v>
      </c>
      <c r="M2" t="s">
        <v>1163</v>
      </c>
      <c r="N2" t="s">
        <v>1164</v>
      </c>
      <c r="O2" t="s">
        <v>1114</v>
      </c>
      <c r="R2" t="s">
        <v>1115</v>
      </c>
      <c r="S2" t="s">
        <v>1165</v>
      </c>
      <c r="U2" t="s">
        <v>1117</v>
      </c>
      <c r="W2" t="s">
        <v>1144</v>
      </c>
      <c r="Z2" t="s">
        <v>1152</v>
      </c>
      <c r="AA2">
        <v>1</v>
      </c>
      <c r="AB2">
        <v>1</v>
      </c>
      <c r="AC2">
        <v>1</v>
      </c>
      <c r="AD2">
        <v>0</v>
      </c>
      <c r="AE2">
        <v>3</v>
      </c>
      <c r="AG2" t="s">
        <v>1135</v>
      </c>
      <c r="AH2">
        <v>1100</v>
      </c>
      <c r="AI2" t="s">
        <v>1145</v>
      </c>
      <c r="AL2">
        <v>35</v>
      </c>
      <c r="AM2">
        <v>1</v>
      </c>
      <c r="AN2">
        <v>0</v>
      </c>
      <c r="AP2" t="s">
        <v>1135</v>
      </c>
      <c r="AQ2" t="s">
        <v>1166</v>
      </c>
      <c r="AR2">
        <v>1</v>
      </c>
      <c r="AS2">
        <v>1</v>
      </c>
      <c r="AT2">
        <v>800</v>
      </c>
      <c r="AU2">
        <v>1000</v>
      </c>
      <c r="AV2" t="s">
        <v>1145</v>
      </c>
      <c r="AY2">
        <v>20</v>
      </c>
      <c r="AZ2">
        <v>1</v>
      </c>
      <c r="BA2">
        <v>0</v>
      </c>
      <c r="BC2" t="s">
        <v>1135</v>
      </c>
      <c r="BD2" t="s">
        <v>1136</v>
      </c>
      <c r="BE2">
        <v>1</v>
      </c>
      <c r="BF2">
        <v>1</v>
      </c>
      <c r="BG2">
        <v>500</v>
      </c>
      <c r="BH2">
        <v>250</v>
      </c>
      <c r="BI2" t="s">
        <v>1145</v>
      </c>
      <c r="BL2">
        <v>30</v>
      </c>
      <c r="BM2">
        <v>1</v>
      </c>
      <c r="BN2">
        <v>0</v>
      </c>
      <c r="BP2" t="s">
        <v>1140</v>
      </c>
      <c r="CL2" t="s">
        <v>1138</v>
      </c>
      <c r="CM2">
        <v>1</v>
      </c>
      <c r="CN2">
        <v>0</v>
      </c>
      <c r="CO2">
        <v>0</v>
      </c>
      <c r="CP2">
        <v>0</v>
      </c>
      <c r="ED2" t="s">
        <v>1139</v>
      </c>
      <c r="EE2">
        <v>1</v>
      </c>
      <c r="EF2">
        <v>0</v>
      </c>
      <c r="EG2">
        <v>0</v>
      </c>
      <c r="EH2">
        <v>0</v>
      </c>
      <c r="EI2">
        <v>0</v>
      </c>
      <c r="EJ2">
        <v>1</v>
      </c>
      <c r="EL2" t="s">
        <v>1135</v>
      </c>
      <c r="EM2">
        <v>6000</v>
      </c>
      <c r="EN2" t="s">
        <v>1145</v>
      </c>
      <c r="EQ2">
        <v>25</v>
      </c>
      <c r="ER2">
        <v>1</v>
      </c>
      <c r="ES2">
        <v>0</v>
      </c>
      <c r="FV2" t="s">
        <v>1140</v>
      </c>
      <c r="GS2" t="s">
        <v>1138</v>
      </c>
      <c r="GT2">
        <v>1</v>
      </c>
      <c r="GU2">
        <v>0</v>
      </c>
      <c r="GV2">
        <v>0</v>
      </c>
      <c r="GW2">
        <v>0</v>
      </c>
      <c r="IM2" t="s">
        <v>1173</v>
      </c>
      <c r="IN2">
        <v>0</v>
      </c>
      <c r="IO2">
        <v>0</v>
      </c>
      <c r="IP2">
        <v>0</v>
      </c>
      <c r="IQ2">
        <v>1</v>
      </c>
      <c r="IR2">
        <v>1</v>
      </c>
      <c r="IS2">
        <v>1</v>
      </c>
      <c r="IT2">
        <v>1</v>
      </c>
      <c r="IU2">
        <v>1</v>
      </c>
      <c r="IV2">
        <v>1</v>
      </c>
      <c r="IW2">
        <v>1</v>
      </c>
      <c r="IX2">
        <v>0</v>
      </c>
      <c r="IY2">
        <v>0</v>
      </c>
      <c r="IZ2">
        <v>0</v>
      </c>
      <c r="JA2">
        <v>0</v>
      </c>
      <c r="JB2">
        <v>0</v>
      </c>
      <c r="JC2">
        <v>0</v>
      </c>
      <c r="JD2">
        <v>7</v>
      </c>
      <c r="JE2">
        <v>11</v>
      </c>
      <c r="KR2" t="s">
        <v>1135</v>
      </c>
      <c r="KS2">
        <v>6000</v>
      </c>
      <c r="KT2" t="s">
        <v>1145</v>
      </c>
      <c r="KW2">
        <v>40</v>
      </c>
      <c r="KX2">
        <v>2</v>
      </c>
      <c r="KY2">
        <v>0</v>
      </c>
      <c r="LA2" t="s">
        <v>1135</v>
      </c>
      <c r="LB2">
        <v>5000</v>
      </c>
      <c r="LC2" t="s">
        <v>1145</v>
      </c>
      <c r="LF2">
        <v>30</v>
      </c>
      <c r="LG2">
        <v>1</v>
      </c>
      <c r="LH2">
        <v>0</v>
      </c>
      <c r="LJ2" t="s">
        <v>1135</v>
      </c>
      <c r="LK2">
        <v>300</v>
      </c>
      <c r="LL2" t="s">
        <v>1168</v>
      </c>
      <c r="LO2">
        <v>20</v>
      </c>
      <c r="LP2">
        <v>1</v>
      </c>
      <c r="LQ2">
        <v>0</v>
      </c>
      <c r="LS2" t="s">
        <v>1135</v>
      </c>
      <c r="LT2">
        <v>150</v>
      </c>
      <c r="LU2" t="s">
        <v>1168</v>
      </c>
      <c r="LX2">
        <v>15</v>
      </c>
      <c r="LY2">
        <v>1</v>
      </c>
      <c r="LZ2">
        <v>0</v>
      </c>
      <c r="MB2" t="s">
        <v>1135</v>
      </c>
      <c r="MC2" t="s">
        <v>1149</v>
      </c>
      <c r="MD2">
        <v>1</v>
      </c>
      <c r="ME2">
        <v>1</v>
      </c>
      <c r="MF2">
        <v>1</v>
      </c>
      <c r="MG2">
        <v>300</v>
      </c>
      <c r="MH2">
        <v>600</v>
      </c>
      <c r="MI2">
        <v>1000</v>
      </c>
      <c r="MJ2" t="s">
        <v>1145</v>
      </c>
      <c r="MM2">
        <v>30</v>
      </c>
      <c r="MN2">
        <v>1</v>
      </c>
      <c r="MO2">
        <v>0</v>
      </c>
      <c r="MQ2" t="s">
        <v>1135</v>
      </c>
      <c r="MR2">
        <v>1500</v>
      </c>
      <c r="MS2" t="s">
        <v>1145</v>
      </c>
      <c r="MV2">
        <v>35</v>
      </c>
      <c r="MW2">
        <v>1</v>
      </c>
      <c r="MX2">
        <v>0</v>
      </c>
      <c r="MZ2" t="s">
        <v>1135</v>
      </c>
      <c r="NA2">
        <v>3500</v>
      </c>
      <c r="NB2" t="s">
        <v>1145</v>
      </c>
      <c r="NE2">
        <v>40</v>
      </c>
      <c r="NF2">
        <v>1</v>
      </c>
      <c r="NG2">
        <v>0</v>
      </c>
      <c r="PE2" t="s">
        <v>1140</v>
      </c>
      <c r="QM2" t="s">
        <v>1138</v>
      </c>
      <c r="QN2">
        <v>1</v>
      </c>
      <c r="QO2">
        <v>0</v>
      </c>
      <c r="QP2">
        <v>0</v>
      </c>
      <c r="QQ2">
        <v>0</v>
      </c>
      <c r="TD2" t="s">
        <v>1119</v>
      </c>
      <c r="TE2">
        <v>0</v>
      </c>
      <c r="TF2">
        <v>0</v>
      </c>
      <c r="TG2">
        <v>0</v>
      </c>
      <c r="TH2">
        <v>0</v>
      </c>
      <c r="TI2">
        <v>0</v>
      </c>
      <c r="TJ2">
        <v>0</v>
      </c>
      <c r="TK2">
        <v>0</v>
      </c>
      <c r="TL2">
        <v>0</v>
      </c>
      <c r="TM2">
        <v>0</v>
      </c>
      <c r="TN2">
        <v>0</v>
      </c>
      <c r="TO2">
        <v>0</v>
      </c>
      <c r="TP2">
        <v>0</v>
      </c>
      <c r="TQ2">
        <v>0</v>
      </c>
      <c r="TR2">
        <v>0</v>
      </c>
      <c r="TS2">
        <v>0</v>
      </c>
      <c r="TT2">
        <v>0</v>
      </c>
      <c r="TU2">
        <v>0</v>
      </c>
      <c r="TV2">
        <v>0</v>
      </c>
      <c r="TW2">
        <v>0</v>
      </c>
      <c r="TX2">
        <v>0</v>
      </c>
      <c r="TY2">
        <v>0</v>
      </c>
      <c r="TZ2">
        <v>0</v>
      </c>
      <c r="UA2">
        <v>0</v>
      </c>
      <c r="UB2">
        <v>0</v>
      </c>
      <c r="UC2">
        <v>0</v>
      </c>
      <c r="UD2">
        <v>0</v>
      </c>
      <c r="UE2">
        <v>0</v>
      </c>
      <c r="UF2">
        <v>1</v>
      </c>
      <c r="UG2">
        <v>1</v>
      </c>
      <c r="AMM2" t="s">
        <v>3421</v>
      </c>
      <c r="AMN2">
        <v>1</v>
      </c>
      <c r="AMO2">
        <v>1</v>
      </c>
      <c r="AMP2">
        <v>0</v>
      </c>
      <c r="AMQ2">
        <v>1</v>
      </c>
      <c r="AMR2">
        <v>0</v>
      </c>
      <c r="AMS2">
        <v>0</v>
      </c>
      <c r="AMU2" t="s">
        <v>1128</v>
      </c>
      <c r="AMV2" t="s">
        <v>1140</v>
      </c>
      <c r="ANG2" t="s">
        <v>1130</v>
      </c>
      <c r="ANH2">
        <v>0</v>
      </c>
      <c r="ANI2">
        <v>0</v>
      </c>
      <c r="ANJ2">
        <v>0</v>
      </c>
      <c r="ANK2">
        <v>0</v>
      </c>
      <c r="ANL2">
        <v>0</v>
      </c>
      <c r="ANM2">
        <v>0</v>
      </c>
      <c r="ANN2">
        <v>0</v>
      </c>
      <c r="ANO2">
        <v>1</v>
      </c>
      <c r="ANP2">
        <v>0</v>
      </c>
      <c r="ANR2" t="s">
        <v>3440</v>
      </c>
      <c r="ANU2">
        <v>418423955</v>
      </c>
      <c r="ANV2" s="2">
        <v>45035.616041666668</v>
      </c>
      <c r="ANY2" t="s">
        <v>1131</v>
      </c>
      <c r="ANZ2" t="s">
        <v>1132</v>
      </c>
      <c r="AOA2" t="s">
        <v>3441</v>
      </c>
    </row>
    <row r="3" spans="1:1067" x14ac:dyDescent="0.35">
      <c r="A3">
        <v>2</v>
      </c>
      <c r="B3" t="s">
        <v>3442</v>
      </c>
      <c r="C3" s="2">
        <v>45035</v>
      </c>
      <c r="D3" t="s">
        <v>1161</v>
      </c>
      <c r="E3" s="2">
        <v>45035.471098113427</v>
      </c>
      <c r="F3" s="2">
        <v>45035.495558599527</v>
      </c>
      <c r="G3" t="s">
        <v>1109</v>
      </c>
      <c r="J3" t="s">
        <v>1110</v>
      </c>
      <c r="K3" s="2">
        <v>45035</v>
      </c>
      <c r="L3" t="s">
        <v>1162</v>
      </c>
      <c r="M3" t="s">
        <v>1163</v>
      </c>
      <c r="N3" t="s">
        <v>1164</v>
      </c>
      <c r="O3" t="s">
        <v>1114</v>
      </c>
      <c r="R3" t="s">
        <v>1115</v>
      </c>
      <c r="S3" t="s">
        <v>1165</v>
      </c>
      <c r="U3" t="s">
        <v>1117</v>
      </c>
      <c r="W3" t="s">
        <v>1144</v>
      </c>
      <c r="Z3" t="s">
        <v>1152</v>
      </c>
      <c r="AA3">
        <v>1</v>
      </c>
      <c r="AB3">
        <v>1</v>
      </c>
      <c r="AC3">
        <v>1</v>
      </c>
      <c r="AD3">
        <v>0</v>
      </c>
      <c r="AE3">
        <v>3</v>
      </c>
      <c r="AG3" t="s">
        <v>1135</v>
      </c>
      <c r="AH3">
        <v>1100</v>
      </c>
      <c r="AI3" t="s">
        <v>1145</v>
      </c>
      <c r="AL3">
        <v>30</v>
      </c>
      <c r="AM3">
        <v>1</v>
      </c>
      <c r="AN3">
        <v>0</v>
      </c>
      <c r="AP3" t="s">
        <v>1135</v>
      </c>
      <c r="AQ3" t="s">
        <v>1166</v>
      </c>
      <c r="AR3">
        <v>1</v>
      </c>
      <c r="AS3">
        <v>1</v>
      </c>
      <c r="AT3">
        <v>800</v>
      </c>
      <c r="AU3">
        <v>1000</v>
      </c>
      <c r="AV3" t="s">
        <v>1147</v>
      </c>
      <c r="AY3">
        <v>20</v>
      </c>
      <c r="AZ3">
        <v>1</v>
      </c>
      <c r="BA3">
        <v>0</v>
      </c>
      <c r="BC3" t="s">
        <v>1135</v>
      </c>
      <c r="BD3" t="s">
        <v>1136</v>
      </c>
      <c r="BE3">
        <v>1</v>
      </c>
      <c r="BF3">
        <v>1</v>
      </c>
      <c r="BG3">
        <v>500</v>
      </c>
      <c r="BH3">
        <v>250</v>
      </c>
      <c r="BI3" t="s">
        <v>1145</v>
      </c>
      <c r="BL3">
        <v>15</v>
      </c>
      <c r="BM3">
        <v>1</v>
      </c>
      <c r="BN3">
        <v>0</v>
      </c>
      <c r="BP3" t="s">
        <v>1117</v>
      </c>
      <c r="BR3" t="s">
        <v>1152</v>
      </c>
      <c r="BS3">
        <v>1</v>
      </c>
      <c r="BT3">
        <v>1</v>
      </c>
      <c r="BU3">
        <v>1</v>
      </c>
      <c r="BV3">
        <v>0</v>
      </c>
      <c r="BX3" t="s">
        <v>3443</v>
      </c>
      <c r="BY3">
        <v>0</v>
      </c>
      <c r="BZ3">
        <v>0</v>
      </c>
      <c r="CA3">
        <v>1</v>
      </c>
      <c r="CB3">
        <v>0</v>
      </c>
      <c r="CC3">
        <v>1</v>
      </c>
      <c r="CD3">
        <v>0</v>
      </c>
      <c r="CE3">
        <v>0</v>
      </c>
      <c r="CF3">
        <v>0</v>
      </c>
      <c r="CG3">
        <v>0</v>
      </c>
      <c r="CH3">
        <v>0</v>
      </c>
      <c r="CI3">
        <v>0</v>
      </c>
      <c r="CL3" t="s">
        <v>1138</v>
      </c>
      <c r="CM3">
        <v>1</v>
      </c>
      <c r="CN3">
        <v>0</v>
      </c>
      <c r="CO3">
        <v>0</v>
      </c>
      <c r="CP3">
        <v>0</v>
      </c>
      <c r="ED3" t="s">
        <v>1139</v>
      </c>
      <c r="EE3">
        <v>1</v>
      </c>
      <c r="EF3">
        <v>0</v>
      </c>
      <c r="EG3">
        <v>0</v>
      </c>
      <c r="EH3">
        <v>0</v>
      </c>
      <c r="EI3">
        <v>0</v>
      </c>
      <c r="EJ3">
        <v>1</v>
      </c>
      <c r="EL3" t="s">
        <v>1135</v>
      </c>
      <c r="EM3">
        <v>6000</v>
      </c>
      <c r="EN3" t="s">
        <v>1145</v>
      </c>
      <c r="EQ3">
        <v>20</v>
      </c>
      <c r="ER3">
        <v>1</v>
      </c>
      <c r="ES3">
        <v>0</v>
      </c>
      <c r="FV3" t="s">
        <v>1140</v>
      </c>
      <c r="GS3" t="s">
        <v>1138</v>
      </c>
      <c r="GT3">
        <v>1</v>
      </c>
      <c r="GU3">
        <v>0</v>
      </c>
      <c r="GV3">
        <v>0</v>
      </c>
      <c r="GW3">
        <v>0</v>
      </c>
      <c r="IM3" t="s">
        <v>1173</v>
      </c>
      <c r="IN3">
        <v>0</v>
      </c>
      <c r="IO3">
        <v>0</v>
      </c>
      <c r="IP3">
        <v>0</v>
      </c>
      <c r="IQ3">
        <v>1</v>
      </c>
      <c r="IR3">
        <v>1</v>
      </c>
      <c r="IS3">
        <v>1</v>
      </c>
      <c r="IT3">
        <v>1</v>
      </c>
      <c r="IU3">
        <v>1</v>
      </c>
      <c r="IV3">
        <v>1</v>
      </c>
      <c r="IW3">
        <v>1</v>
      </c>
      <c r="IX3">
        <v>0</v>
      </c>
      <c r="IY3">
        <v>0</v>
      </c>
      <c r="IZ3">
        <v>0</v>
      </c>
      <c r="JA3">
        <v>0</v>
      </c>
      <c r="JB3">
        <v>0</v>
      </c>
      <c r="JC3">
        <v>0</v>
      </c>
      <c r="JD3">
        <v>7</v>
      </c>
      <c r="JE3">
        <v>11</v>
      </c>
      <c r="KR3" t="s">
        <v>1135</v>
      </c>
      <c r="KS3">
        <v>6000</v>
      </c>
      <c r="KT3" t="s">
        <v>1145</v>
      </c>
      <c r="KW3">
        <v>30</v>
      </c>
      <c r="KX3">
        <v>2</v>
      </c>
      <c r="KY3">
        <v>0</v>
      </c>
      <c r="LA3" t="s">
        <v>1135</v>
      </c>
      <c r="LB3">
        <v>5000</v>
      </c>
      <c r="LC3" t="s">
        <v>1145</v>
      </c>
      <c r="LF3">
        <v>30</v>
      </c>
      <c r="LG3">
        <v>2</v>
      </c>
      <c r="LH3">
        <v>0</v>
      </c>
      <c r="LJ3" t="s">
        <v>1135</v>
      </c>
      <c r="LK3">
        <v>300</v>
      </c>
      <c r="LL3" t="s">
        <v>1145</v>
      </c>
      <c r="LO3">
        <v>20</v>
      </c>
      <c r="LP3">
        <v>1</v>
      </c>
      <c r="LQ3">
        <v>0</v>
      </c>
      <c r="LS3" t="s">
        <v>1135</v>
      </c>
      <c r="LT3">
        <v>150</v>
      </c>
      <c r="LU3" t="s">
        <v>1145</v>
      </c>
      <c r="LX3">
        <v>15</v>
      </c>
      <c r="LY3">
        <v>1</v>
      </c>
      <c r="LZ3">
        <v>0</v>
      </c>
      <c r="MB3" t="s">
        <v>1135</v>
      </c>
      <c r="MC3" t="s">
        <v>1149</v>
      </c>
      <c r="MD3">
        <v>1</v>
      </c>
      <c r="ME3">
        <v>1</v>
      </c>
      <c r="MF3">
        <v>1</v>
      </c>
      <c r="MG3">
        <v>300</v>
      </c>
      <c r="MH3">
        <v>600</v>
      </c>
      <c r="MI3">
        <v>1000</v>
      </c>
      <c r="MJ3" t="s">
        <v>1145</v>
      </c>
      <c r="MM3">
        <v>20</v>
      </c>
      <c r="MN3">
        <v>1</v>
      </c>
      <c r="MO3">
        <v>0</v>
      </c>
      <c r="MQ3" t="s">
        <v>1135</v>
      </c>
      <c r="MR3">
        <v>1500</v>
      </c>
      <c r="MS3" t="s">
        <v>1145</v>
      </c>
      <c r="MV3">
        <v>30</v>
      </c>
      <c r="MW3">
        <v>1</v>
      </c>
      <c r="MX3">
        <v>0</v>
      </c>
      <c r="MZ3" t="s">
        <v>1135</v>
      </c>
      <c r="NA3">
        <v>3500</v>
      </c>
      <c r="NB3" t="s">
        <v>1145</v>
      </c>
      <c r="NE3">
        <v>40</v>
      </c>
      <c r="NF3">
        <v>1</v>
      </c>
      <c r="NG3">
        <v>0</v>
      </c>
      <c r="PE3" t="s">
        <v>1140</v>
      </c>
      <c r="QM3" t="s">
        <v>1138</v>
      </c>
      <c r="QN3">
        <v>1</v>
      </c>
      <c r="QO3">
        <v>0</v>
      </c>
      <c r="QP3">
        <v>0</v>
      </c>
      <c r="QQ3">
        <v>0</v>
      </c>
      <c r="TD3" t="s">
        <v>1119</v>
      </c>
      <c r="TE3">
        <v>0</v>
      </c>
      <c r="TF3">
        <v>0</v>
      </c>
      <c r="TG3">
        <v>0</v>
      </c>
      <c r="TH3">
        <v>0</v>
      </c>
      <c r="TI3">
        <v>0</v>
      </c>
      <c r="TJ3">
        <v>0</v>
      </c>
      <c r="TK3">
        <v>0</v>
      </c>
      <c r="TL3">
        <v>0</v>
      </c>
      <c r="TM3">
        <v>0</v>
      </c>
      <c r="TN3">
        <v>0</v>
      </c>
      <c r="TO3">
        <v>0</v>
      </c>
      <c r="TP3">
        <v>0</v>
      </c>
      <c r="TQ3">
        <v>0</v>
      </c>
      <c r="TR3">
        <v>0</v>
      </c>
      <c r="TS3">
        <v>0</v>
      </c>
      <c r="TT3">
        <v>0</v>
      </c>
      <c r="TU3">
        <v>0</v>
      </c>
      <c r="TV3">
        <v>0</v>
      </c>
      <c r="TW3">
        <v>0</v>
      </c>
      <c r="TX3">
        <v>0</v>
      </c>
      <c r="TY3">
        <v>0</v>
      </c>
      <c r="TZ3">
        <v>0</v>
      </c>
      <c r="UA3">
        <v>0</v>
      </c>
      <c r="UB3">
        <v>0</v>
      </c>
      <c r="UC3">
        <v>0</v>
      </c>
      <c r="UD3">
        <v>0</v>
      </c>
      <c r="UE3">
        <v>0</v>
      </c>
      <c r="UF3">
        <v>1</v>
      </c>
      <c r="UG3">
        <v>1</v>
      </c>
      <c r="AMM3" t="s">
        <v>1127</v>
      </c>
      <c r="AMN3">
        <v>1</v>
      </c>
      <c r="AMO3">
        <v>0</v>
      </c>
      <c r="AMP3">
        <v>0</v>
      </c>
      <c r="AMQ3">
        <v>1</v>
      </c>
      <c r="AMR3">
        <v>0</v>
      </c>
      <c r="AMS3">
        <v>0</v>
      </c>
      <c r="AMU3" t="s">
        <v>1128</v>
      </c>
      <c r="AMV3" t="s">
        <v>1140</v>
      </c>
      <c r="ANG3" t="s">
        <v>1130</v>
      </c>
      <c r="ANH3">
        <v>0</v>
      </c>
      <c r="ANI3">
        <v>0</v>
      </c>
      <c r="ANJ3">
        <v>0</v>
      </c>
      <c r="ANK3">
        <v>0</v>
      </c>
      <c r="ANL3">
        <v>0</v>
      </c>
      <c r="ANM3">
        <v>0</v>
      </c>
      <c r="ANN3">
        <v>0</v>
      </c>
      <c r="ANO3">
        <v>1</v>
      </c>
      <c r="ANP3">
        <v>0</v>
      </c>
      <c r="ANR3" t="s">
        <v>3440</v>
      </c>
      <c r="ANU3">
        <v>418423980</v>
      </c>
      <c r="ANV3" s="2">
        <v>45035.616076388891</v>
      </c>
      <c r="ANY3" t="s">
        <v>1131</v>
      </c>
      <c r="ANZ3" t="s">
        <v>1132</v>
      </c>
      <c r="AOA3" t="s">
        <v>3441</v>
      </c>
    </row>
    <row r="4" spans="1:1067" x14ac:dyDescent="0.35">
      <c r="A4">
        <v>3</v>
      </c>
      <c r="B4" t="s">
        <v>3444</v>
      </c>
      <c r="C4" s="2">
        <v>45035</v>
      </c>
      <c r="D4" t="s">
        <v>1161</v>
      </c>
      <c r="E4" s="2">
        <v>45035.448257291668</v>
      </c>
      <c r="F4" s="2">
        <v>45035.460393680551</v>
      </c>
      <c r="G4" t="s">
        <v>1109</v>
      </c>
      <c r="J4" t="s">
        <v>1110</v>
      </c>
      <c r="K4" s="2">
        <v>45035</v>
      </c>
      <c r="L4" t="s">
        <v>1162</v>
      </c>
      <c r="M4" t="s">
        <v>1163</v>
      </c>
      <c r="N4" t="s">
        <v>1164</v>
      </c>
      <c r="O4" t="s">
        <v>1114</v>
      </c>
      <c r="R4" t="s">
        <v>1115</v>
      </c>
      <c r="S4" t="s">
        <v>1165</v>
      </c>
      <c r="U4" t="s">
        <v>1117</v>
      </c>
      <c r="W4" t="s">
        <v>1144</v>
      </c>
      <c r="Z4" t="s">
        <v>1152</v>
      </c>
      <c r="AA4">
        <v>1</v>
      </c>
      <c r="AB4">
        <v>1</v>
      </c>
      <c r="AC4">
        <v>1</v>
      </c>
      <c r="AD4">
        <v>0</v>
      </c>
      <c r="AE4">
        <v>3</v>
      </c>
      <c r="AG4" t="s">
        <v>1121</v>
      </c>
      <c r="AH4">
        <v>1100</v>
      </c>
      <c r="AI4" t="s">
        <v>1147</v>
      </c>
      <c r="AL4">
        <v>30</v>
      </c>
      <c r="AM4">
        <v>2</v>
      </c>
      <c r="AN4">
        <v>0</v>
      </c>
      <c r="AP4" t="s">
        <v>1135</v>
      </c>
      <c r="AQ4" t="s">
        <v>1166</v>
      </c>
      <c r="AR4">
        <v>1</v>
      </c>
      <c r="AS4">
        <v>1</v>
      </c>
      <c r="AT4">
        <v>800</v>
      </c>
      <c r="AU4">
        <v>1000</v>
      </c>
      <c r="AV4" t="s">
        <v>1147</v>
      </c>
      <c r="AY4">
        <v>35</v>
      </c>
      <c r="AZ4">
        <v>2</v>
      </c>
      <c r="BA4">
        <v>0</v>
      </c>
      <c r="BC4" t="s">
        <v>1135</v>
      </c>
      <c r="BD4" t="s">
        <v>1136</v>
      </c>
      <c r="BE4">
        <v>1</v>
      </c>
      <c r="BF4">
        <v>1</v>
      </c>
      <c r="BG4">
        <v>500</v>
      </c>
      <c r="BH4">
        <v>250</v>
      </c>
      <c r="BI4" t="s">
        <v>1147</v>
      </c>
      <c r="BL4">
        <v>30</v>
      </c>
      <c r="BM4">
        <v>2</v>
      </c>
      <c r="BN4">
        <v>0</v>
      </c>
      <c r="BP4" t="s">
        <v>1140</v>
      </c>
      <c r="CL4" t="s">
        <v>1138</v>
      </c>
      <c r="CM4">
        <v>1</v>
      </c>
      <c r="CN4">
        <v>0</v>
      </c>
      <c r="CO4">
        <v>0</v>
      </c>
      <c r="CP4">
        <v>0</v>
      </c>
      <c r="ED4" t="s">
        <v>1139</v>
      </c>
      <c r="EE4">
        <v>1</v>
      </c>
      <c r="EF4">
        <v>0</v>
      </c>
      <c r="EG4">
        <v>0</v>
      </c>
      <c r="EH4">
        <v>0</v>
      </c>
      <c r="EI4">
        <v>0</v>
      </c>
      <c r="EJ4">
        <v>1</v>
      </c>
      <c r="EL4" t="s">
        <v>1135</v>
      </c>
      <c r="EM4">
        <v>6000</v>
      </c>
      <c r="EN4" t="s">
        <v>1147</v>
      </c>
      <c r="EQ4">
        <v>60</v>
      </c>
      <c r="ER4">
        <v>2</v>
      </c>
      <c r="ES4">
        <v>0</v>
      </c>
      <c r="FV4" t="s">
        <v>1140</v>
      </c>
      <c r="GS4" t="s">
        <v>1138</v>
      </c>
      <c r="GT4">
        <v>1</v>
      </c>
      <c r="GU4">
        <v>0</v>
      </c>
      <c r="GV4">
        <v>0</v>
      </c>
      <c r="GW4">
        <v>0</v>
      </c>
      <c r="IM4" t="s">
        <v>1173</v>
      </c>
      <c r="IN4">
        <v>0</v>
      </c>
      <c r="IO4">
        <v>0</v>
      </c>
      <c r="IP4">
        <v>0</v>
      </c>
      <c r="IQ4">
        <v>1</v>
      </c>
      <c r="IR4">
        <v>1</v>
      </c>
      <c r="IS4">
        <v>1</v>
      </c>
      <c r="IT4">
        <v>1</v>
      </c>
      <c r="IU4">
        <v>1</v>
      </c>
      <c r="IV4">
        <v>1</v>
      </c>
      <c r="IW4">
        <v>1</v>
      </c>
      <c r="IX4">
        <v>0</v>
      </c>
      <c r="IY4">
        <v>0</v>
      </c>
      <c r="IZ4">
        <v>0</v>
      </c>
      <c r="JA4">
        <v>0</v>
      </c>
      <c r="JB4">
        <v>0</v>
      </c>
      <c r="JC4">
        <v>0</v>
      </c>
      <c r="JD4">
        <v>7</v>
      </c>
      <c r="JE4">
        <v>11</v>
      </c>
      <c r="KR4" t="s">
        <v>1135</v>
      </c>
      <c r="KS4">
        <v>6000</v>
      </c>
      <c r="KT4" t="s">
        <v>1147</v>
      </c>
      <c r="KW4">
        <v>90</v>
      </c>
      <c r="KX4">
        <v>3</v>
      </c>
      <c r="KY4">
        <v>0</v>
      </c>
      <c r="LA4" t="s">
        <v>1135</v>
      </c>
      <c r="LB4">
        <v>5000</v>
      </c>
      <c r="LC4" t="s">
        <v>1147</v>
      </c>
      <c r="LF4">
        <v>60</v>
      </c>
      <c r="LG4">
        <v>3</v>
      </c>
      <c r="LH4">
        <v>0</v>
      </c>
      <c r="LJ4" t="s">
        <v>1135</v>
      </c>
      <c r="LK4">
        <v>300</v>
      </c>
      <c r="LL4" t="s">
        <v>1147</v>
      </c>
      <c r="LO4">
        <v>90</v>
      </c>
      <c r="LP4">
        <v>3</v>
      </c>
      <c r="LQ4">
        <v>0</v>
      </c>
      <c r="LS4" t="s">
        <v>1135</v>
      </c>
      <c r="LT4">
        <v>150</v>
      </c>
      <c r="LU4" t="s">
        <v>1147</v>
      </c>
      <c r="LX4">
        <v>35</v>
      </c>
      <c r="LY4">
        <v>2</v>
      </c>
      <c r="LZ4">
        <v>0</v>
      </c>
      <c r="MB4" t="s">
        <v>1135</v>
      </c>
      <c r="MC4" t="s">
        <v>1149</v>
      </c>
      <c r="MD4">
        <v>1</v>
      </c>
      <c r="ME4">
        <v>1</v>
      </c>
      <c r="MF4">
        <v>1</v>
      </c>
      <c r="MG4">
        <v>300</v>
      </c>
      <c r="MH4">
        <v>600</v>
      </c>
      <c r="MI4">
        <v>1000</v>
      </c>
      <c r="MJ4" t="s">
        <v>1147</v>
      </c>
      <c r="MM4">
        <v>60</v>
      </c>
      <c r="MN4">
        <v>3</v>
      </c>
      <c r="MO4">
        <v>0</v>
      </c>
      <c r="MQ4" t="s">
        <v>1135</v>
      </c>
      <c r="MR4">
        <v>1500</v>
      </c>
      <c r="MS4" t="s">
        <v>1147</v>
      </c>
      <c r="MV4">
        <v>60</v>
      </c>
      <c r="MW4">
        <v>2</v>
      </c>
      <c r="MX4">
        <v>0</v>
      </c>
      <c r="MZ4" t="s">
        <v>1135</v>
      </c>
      <c r="NA4">
        <v>3500</v>
      </c>
      <c r="NB4" t="s">
        <v>1147</v>
      </c>
      <c r="NE4">
        <v>35</v>
      </c>
      <c r="NF4">
        <v>2</v>
      </c>
      <c r="NG4">
        <v>0</v>
      </c>
      <c r="PE4" t="s">
        <v>1140</v>
      </c>
      <c r="QM4" t="s">
        <v>1138</v>
      </c>
      <c r="QN4">
        <v>1</v>
      </c>
      <c r="QO4">
        <v>0</v>
      </c>
      <c r="QP4">
        <v>0</v>
      </c>
      <c r="QQ4">
        <v>0</v>
      </c>
      <c r="TD4" t="s">
        <v>1119</v>
      </c>
      <c r="TE4">
        <v>0</v>
      </c>
      <c r="TF4">
        <v>0</v>
      </c>
      <c r="TG4">
        <v>0</v>
      </c>
      <c r="TH4">
        <v>0</v>
      </c>
      <c r="TI4">
        <v>0</v>
      </c>
      <c r="TJ4">
        <v>0</v>
      </c>
      <c r="TK4">
        <v>0</v>
      </c>
      <c r="TL4">
        <v>0</v>
      </c>
      <c r="TM4">
        <v>0</v>
      </c>
      <c r="TN4">
        <v>0</v>
      </c>
      <c r="TO4">
        <v>0</v>
      </c>
      <c r="TP4">
        <v>0</v>
      </c>
      <c r="TQ4">
        <v>0</v>
      </c>
      <c r="TR4">
        <v>0</v>
      </c>
      <c r="TS4">
        <v>0</v>
      </c>
      <c r="TT4">
        <v>0</v>
      </c>
      <c r="TU4">
        <v>0</v>
      </c>
      <c r="TV4">
        <v>0</v>
      </c>
      <c r="TW4">
        <v>0</v>
      </c>
      <c r="TX4">
        <v>0</v>
      </c>
      <c r="TY4">
        <v>0</v>
      </c>
      <c r="TZ4">
        <v>0</v>
      </c>
      <c r="UA4">
        <v>0</v>
      </c>
      <c r="UB4">
        <v>0</v>
      </c>
      <c r="UC4">
        <v>0</v>
      </c>
      <c r="UD4">
        <v>0</v>
      </c>
      <c r="UE4">
        <v>0</v>
      </c>
      <c r="UF4">
        <v>1</v>
      </c>
      <c r="UG4">
        <v>1</v>
      </c>
      <c r="AMM4" t="s">
        <v>1127</v>
      </c>
      <c r="AMN4">
        <v>1</v>
      </c>
      <c r="AMO4">
        <v>0</v>
      </c>
      <c r="AMP4">
        <v>0</v>
      </c>
      <c r="AMQ4">
        <v>1</v>
      </c>
      <c r="AMR4">
        <v>0</v>
      </c>
      <c r="AMS4">
        <v>0</v>
      </c>
      <c r="AMU4" t="s">
        <v>1128</v>
      </c>
      <c r="AMV4" t="s">
        <v>1140</v>
      </c>
      <c r="ANG4" t="s">
        <v>1130</v>
      </c>
      <c r="ANH4">
        <v>0</v>
      </c>
      <c r="ANI4">
        <v>0</v>
      </c>
      <c r="ANJ4">
        <v>0</v>
      </c>
      <c r="ANK4">
        <v>0</v>
      </c>
      <c r="ANL4">
        <v>0</v>
      </c>
      <c r="ANM4">
        <v>0</v>
      </c>
      <c r="ANN4">
        <v>0</v>
      </c>
      <c r="ANO4">
        <v>1</v>
      </c>
      <c r="ANP4">
        <v>0</v>
      </c>
      <c r="ANU4">
        <v>418424020</v>
      </c>
      <c r="ANV4" s="2">
        <v>45035.616145833337</v>
      </c>
      <c r="ANY4" t="s">
        <v>1131</v>
      </c>
      <c r="ANZ4" t="s">
        <v>1132</v>
      </c>
      <c r="AOA4" t="s">
        <v>3441</v>
      </c>
    </row>
    <row r="5" spans="1:1067" x14ac:dyDescent="0.35">
      <c r="A5">
        <v>4</v>
      </c>
      <c r="B5" t="s">
        <v>3445</v>
      </c>
      <c r="C5" s="2">
        <v>45035</v>
      </c>
      <c r="D5" t="s">
        <v>1161</v>
      </c>
      <c r="E5" s="2">
        <v>45035.50419738426</v>
      </c>
      <c r="F5" s="2">
        <v>45035.511919837969</v>
      </c>
      <c r="G5" t="s">
        <v>1109</v>
      </c>
      <c r="J5" t="s">
        <v>1110</v>
      </c>
      <c r="K5" s="2">
        <v>45035</v>
      </c>
      <c r="L5" t="s">
        <v>1162</v>
      </c>
      <c r="M5" t="s">
        <v>1163</v>
      </c>
      <c r="N5" t="s">
        <v>1164</v>
      </c>
      <c r="O5" t="s">
        <v>1114</v>
      </c>
      <c r="R5" t="s">
        <v>1115</v>
      </c>
      <c r="S5" t="s">
        <v>1165</v>
      </c>
      <c r="U5" t="s">
        <v>1117</v>
      </c>
      <c r="W5" t="s">
        <v>1133</v>
      </c>
      <c r="Z5" t="s">
        <v>1119</v>
      </c>
      <c r="AA5">
        <v>0</v>
      </c>
      <c r="AB5">
        <v>0</v>
      </c>
      <c r="AC5">
        <v>0</v>
      </c>
      <c r="AD5">
        <v>1</v>
      </c>
      <c r="AE5">
        <v>1</v>
      </c>
      <c r="ED5" t="s">
        <v>1119</v>
      </c>
      <c r="EE5">
        <v>0</v>
      </c>
      <c r="EF5">
        <v>0</v>
      </c>
      <c r="EG5">
        <v>0</v>
      </c>
      <c r="EH5">
        <v>0</v>
      </c>
      <c r="EI5">
        <v>1</v>
      </c>
      <c r="EJ5">
        <v>1</v>
      </c>
      <c r="IM5" t="s">
        <v>3446</v>
      </c>
      <c r="IN5">
        <v>1</v>
      </c>
      <c r="IO5">
        <v>1</v>
      </c>
      <c r="IP5">
        <v>1</v>
      </c>
      <c r="IQ5">
        <v>0</v>
      </c>
      <c r="IR5">
        <v>0</v>
      </c>
      <c r="IS5">
        <v>0</v>
      </c>
      <c r="IT5">
        <v>0</v>
      </c>
      <c r="IU5">
        <v>0</v>
      </c>
      <c r="IV5">
        <v>0</v>
      </c>
      <c r="IW5">
        <v>0</v>
      </c>
      <c r="IX5">
        <v>0</v>
      </c>
      <c r="IY5">
        <v>0</v>
      </c>
      <c r="IZ5">
        <v>0</v>
      </c>
      <c r="JA5">
        <v>0</v>
      </c>
      <c r="JB5">
        <v>0</v>
      </c>
      <c r="JC5">
        <v>0</v>
      </c>
      <c r="JD5">
        <v>3</v>
      </c>
      <c r="JE5">
        <v>5</v>
      </c>
      <c r="JG5" t="s">
        <v>1135</v>
      </c>
      <c r="JH5">
        <v>500</v>
      </c>
      <c r="JI5" t="s">
        <v>1147</v>
      </c>
      <c r="JL5">
        <v>7</v>
      </c>
      <c r="JM5">
        <v>1</v>
      </c>
      <c r="JN5">
        <v>0</v>
      </c>
      <c r="JP5" t="s">
        <v>1135</v>
      </c>
      <c r="JQ5" t="s">
        <v>1123</v>
      </c>
      <c r="JR5">
        <v>1</v>
      </c>
      <c r="JS5">
        <v>1</v>
      </c>
      <c r="JT5">
        <v>9000</v>
      </c>
      <c r="JU5">
        <v>100</v>
      </c>
      <c r="JV5" t="s">
        <v>1147</v>
      </c>
      <c r="JY5">
        <v>10</v>
      </c>
      <c r="JZ5">
        <v>1</v>
      </c>
      <c r="KA5">
        <v>0</v>
      </c>
      <c r="KC5" t="s">
        <v>1135</v>
      </c>
      <c r="KD5" t="s">
        <v>1158</v>
      </c>
      <c r="KE5">
        <v>0</v>
      </c>
      <c r="KF5">
        <v>1</v>
      </c>
      <c r="KG5">
        <v>1</v>
      </c>
      <c r="KI5">
        <v>27500</v>
      </c>
      <c r="KJ5">
        <v>45000</v>
      </c>
      <c r="KK5" t="s">
        <v>1145</v>
      </c>
      <c r="KN5">
        <v>20</v>
      </c>
      <c r="KO5">
        <v>2</v>
      </c>
      <c r="KP5">
        <v>0</v>
      </c>
      <c r="PE5" t="s">
        <v>1140</v>
      </c>
      <c r="QM5" t="s">
        <v>1125</v>
      </c>
      <c r="QN5">
        <v>0</v>
      </c>
      <c r="QO5">
        <v>1</v>
      </c>
      <c r="QP5">
        <v>0</v>
      </c>
      <c r="QQ5">
        <v>0</v>
      </c>
      <c r="QR5" t="s">
        <v>1170</v>
      </c>
      <c r="QS5">
        <v>0</v>
      </c>
      <c r="QT5">
        <v>1</v>
      </c>
      <c r="QU5">
        <v>0</v>
      </c>
      <c r="QV5">
        <v>0</v>
      </c>
      <c r="QW5">
        <v>0</v>
      </c>
      <c r="QX5">
        <v>0</v>
      </c>
      <c r="QY5">
        <v>0</v>
      </c>
      <c r="QZ5">
        <v>0</v>
      </c>
      <c r="RA5">
        <v>0</v>
      </c>
      <c r="RB5">
        <v>0</v>
      </c>
      <c r="RC5">
        <v>0</v>
      </c>
      <c r="RD5">
        <v>0</v>
      </c>
      <c r="RE5">
        <v>0</v>
      </c>
      <c r="RF5">
        <v>0</v>
      </c>
      <c r="RG5">
        <v>0</v>
      </c>
      <c r="RH5">
        <v>0</v>
      </c>
      <c r="RI5" t="s">
        <v>1180</v>
      </c>
      <c r="RJ5">
        <v>1</v>
      </c>
      <c r="RK5">
        <v>0</v>
      </c>
      <c r="RL5">
        <v>0</v>
      </c>
      <c r="RM5">
        <v>0</v>
      </c>
      <c r="RN5">
        <v>0</v>
      </c>
      <c r="RO5">
        <v>0</v>
      </c>
      <c r="RP5">
        <v>0</v>
      </c>
      <c r="RQ5">
        <v>0</v>
      </c>
      <c r="RR5">
        <v>0</v>
      </c>
      <c r="RS5">
        <v>0</v>
      </c>
      <c r="RT5">
        <v>0</v>
      </c>
      <c r="RU5">
        <v>0</v>
      </c>
      <c r="TD5" t="s">
        <v>1119</v>
      </c>
      <c r="TE5">
        <v>0</v>
      </c>
      <c r="TF5">
        <v>0</v>
      </c>
      <c r="TG5">
        <v>0</v>
      </c>
      <c r="TH5">
        <v>0</v>
      </c>
      <c r="TI5">
        <v>0</v>
      </c>
      <c r="TJ5">
        <v>0</v>
      </c>
      <c r="TK5">
        <v>0</v>
      </c>
      <c r="TL5">
        <v>0</v>
      </c>
      <c r="TM5">
        <v>0</v>
      </c>
      <c r="TN5">
        <v>0</v>
      </c>
      <c r="TO5">
        <v>0</v>
      </c>
      <c r="TP5">
        <v>0</v>
      </c>
      <c r="TQ5">
        <v>0</v>
      </c>
      <c r="TR5">
        <v>0</v>
      </c>
      <c r="TS5">
        <v>0</v>
      </c>
      <c r="TT5">
        <v>0</v>
      </c>
      <c r="TU5">
        <v>0</v>
      </c>
      <c r="TV5">
        <v>0</v>
      </c>
      <c r="TW5">
        <v>0</v>
      </c>
      <c r="TX5">
        <v>0</v>
      </c>
      <c r="TY5">
        <v>0</v>
      </c>
      <c r="TZ5">
        <v>0</v>
      </c>
      <c r="UA5">
        <v>0</v>
      </c>
      <c r="UB5">
        <v>0</v>
      </c>
      <c r="UC5">
        <v>0</v>
      </c>
      <c r="UD5">
        <v>0</v>
      </c>
      <c r="UE5">
        <v>0</v>
      </c>
      <c r="UF5">
        <v>1</v>
      </c>
      <c r="UG5">
        <v>1</v>
      </c>
      <c r="AMM5" t="s">
        <v>3323</v>
      </c>
      <c r="AMN5">
        <v>0</v>
      </c>
      <c r="AMO5">
        <v>0</v>
      </c>
      <c r="AMP5">
        <v>0</v>
      </c>
      <c r="AMQ5">
        <v>1</v>
      </c>
      <c r="AMR5">
        <v>0</v>
      </c>
      <c r="AMS5">
        <v>0</v>
      </c>
      <c r="AMU5" t="s">
        <v>1128</v>
      </c>
      <c r="AMV5" t="s">
        <v>1140</v>
      </c>
      <c r="ANG5" t="s">
        <v>1130</v>
      </c>
      <c r="ANH5">
        <v>0</v>
      </c>
      <c r="ANI5">
        <v>0</v>
      </c>
      <c r="ANJ5">
        <v>0</v>
      </c>
      <c r="ANK5">
        <v>0</v>
      </c>
      <c r="ANL5">
        <v>0</v>
      </c>
      <c r="ANM5">
        <v>0</v>
      </c>
      <c r="ANN5">
        <v>0</v>
      </c>
      <c r="ANO5">
        <v>1</v>
      </c>
      <c r="ANP5">
        <v>0</v>
      </c>
      <c r="ANR5" t="s">
        <v>3440</v>
      </c>
      <c r="ANU5">
        <v>418424265</v>
      </c>
      <c r="ANV5" s="2">
        <v>45035.616539351853</v>
      </c>
      <c r="ANY5" t="s">
        <v>1131</v>
      </c>
      <c r="ANZ5" t="s">
        <v>1132</v>
      </c>
      <c r="AOA5" t="s">
        <v>3441</v>
      </c>
    </row>
    <row r="6" spans="1:1067" x14ac:dyDescent="0.35">
      <c r="A6">
        <v>5</v>
      </c>
      <c r="B6" t="s">
        <v>3447</v>
      </c>
      <c r="C6" s="2">
        <v>45035</v>
      </c>
      <c r="D6" t="s">
        <v>1161</v>
      </c>
      <c r="E6" s="2">
        <v>45035.52024513889</v>
      </c>
      <c r="F6" s="2">
        <v>45035.537087662044</v>
      </c>
      <c r="G6" t="s">
        <v>1109</v>
      </c>
      <c r="J6" t="s">
        <v>1110</v>
      </c>
      <c r="K6" s="2">
        <v>45035</v>
      </c>
      <c r="L6" t="s">
        <v>1162</v>
      </c>
      <c r="M6" t="s">
        <v>1163</v>
      </c>
      <c r="N6" t="s">
        <v>1164</v>
      </c>
      <c r="O6" t="s">
        <v>1114</v>
      </c>
      <c r="R6" t="s">
        <v>1115</v>
      </c>
      <c r="S6" t="s">
        <v>1165</v>
      </c>
      <c r="U6" t="s">
        <v>1117</v>
      </c>
      <c r="W6" t="s">
        <v>1144</v>
      </c>
      <c r="Z6" t="s">
        <v>1119</v>
      </c>
      <c r="AA6">
        <v>0</v>
      </c>
      <c r="AB6">
        <v>0</v>
      </c>
      <c r="AC6">
        <v>0</v>
      </c>
      <c r="AD6">
        <v>1</v>
      </c>
      <c r="AE6">
        <v>1</v>
      </c>
      <c r="ED6" t="s">
        <v>1119</v>
      </c>
      <c r="EE6">
        <v>0</v>
      </c>
      <c r="EF6">
        <v>0</v>
      </c>
      <c r="EG6">
        <v>0</v>
      </c>
      <c r="EH6">
        <v>0</v>
      </c>
      <c r="EI6">
        <v>1</v>
      </c>
      <c r="EJ6">
        <v>1</v>
      </c>
      <c r="IM6" t="s">
        <v>3446</v>
      </c>
      <c r="IN6">
        <v>1</v>
      </c>
      <c r="IO6">
        <v>1</v>
      </c>
      <c r="IP6">
        <v>1</v>
      </c>
      <c r="IQ6">
        <v>0</v>
      </c>
      <c r="IR6">
        <v>0</v>
      </c>
      <c r="IS6">
        <v>0</v>
      </c>
      <c r="IT6">
        <v>0</v>
      </c>
      <c r="IU6">
        <v>0</v>
      </c>
      <c r="IV6">
        <v>0</v>
      </c>
      <c r="IW6">
        <v>0</v>
      </c>
      <c r="IX6">
        <v>0</v>
      </c>
      <c r="IY6">
        <v>0</v>
      </c>
      <c r="IZ6">
        <v>0</v>
      </c>
      <c r="JA6">
        <v>0</v>
      </c>
      <c r="JB6">
        <v>0</v>
      </c>
      <c r="JC6">
        <v>0</v>
      </c>
      <c r="JD6">
        <v>3</v>
      </c>
      <c r="JE6">
        <v>5</v>
      </c>
      <c r="JG6" t="s">
        <v>1135</v>
      </c>
      <c r="JH6">
        <v>500</v>
      </c>
      <c r="JI6" t="s">
        <v>1143</v>
      </c>
      <c r="JL6">
        <v>15</v>
      </c>
      <c r="JM6">
        <v>3</v>
      </c>
      <c r="JN6">
        <v>0</v>
      </c>
      <c r="JP6" t="s">
        <v>1135</v>
      </c>
      <c r="JQ6" t="s">
        <v>1123</v>
      </c>
      <c r="JR6">
        <v>1</v>
      </c>
      <c r="JS6">
        <v>1</v>
      </c>
      <c r="JT6">
        <v>9000</v>
      </c>
      <c r="JU6">
        <v>100</v>
      </c>
      <c r="JV6" t="s">
        <v>1143</v>
      </c>
      <c r="JY6">
        <v>15</v>
      </c>
      <c r="JZ6">
        <v>3</v>
      </c>
      <c r="KA6">
        <v>0</v>
      </c>
      <c r="KC6" t="s">
        <v>1135</v>
      </c>
      <c r="KD6" t="s">
        <v>1158</v>
      </c>
      <c r="KE6">
        <v>0</v>
      </c>
      <c r="KF6">
        <v>1</v>
      </c>
      <c r="KG6">
        <v>1</v>
      </c>
      <c r="KI6">
        <v>27500</v>
      </c>
      <c r="KJ6">
        <v>45000</v>
      </c>
      <c r="KK6" t="s">
        <v>1168</v>
      </c>
      <c r="KN6">
        <v>15</v>
      </c>
      <c r="KO6">
        <v>3</v>
      </c>
      <c r="KP6">
        <v>0</v>
      </c>
      <c r="PE6" t="s">
        <v>1140</v>
      </c>
      <c r="QM6" t="s">
        <v>1125</v>
      </c>
      <c r="QN6">
        <v>0</v>
      </c>
      <c r="QO6">
        <v>1</v>
      </c>
      <c r="QP6">
        <v>0</v>
      </c>
      <c r="QQ6">
        <v>0</v>
      </c>
      <c r="QR6" t="s">
        <v>1170</v>
      </c>
      <c r="QS6">
        <v>0</v>
      </c>
      <c r="QT6">
        <v>1</v>
      </c>
      <c r="QU6">
        <v>0</v>
      </c>
      <c r="QV6">
        <v>0</v>
      </c>
      <c r="QW6">
        <v>0</v>
      </c>
      <c r="QX6">
        <v>0</v>
      </c>
      <c r="QY6">
        <v>0</v>
      </c>
      <c r="QZ6">
        <v>0</v>
      </c>
      <c r="RA6">
        <v>0</v>
      </c>
      <c r="RB6">
        <v>0</v>
      </c>
      <c r="RC6">
        <v>0</v>
      </c>
      <c r="RD6">
        <v>0</v>
      </c>
      <c r="RE6">
        <v>0</v>
      </c>
      <c r="RF6">
        <v>0</v>
      </c>
      <c r="RG6">
        <v>0</v>
      </c>
      <c r="RH6">
        <v>0</v>
      </c>
      <c r="RI6" t="s">
        <v>3448</v>
      </c>
      <c r="RJ6">
        <v>0</v>
      </c>
      <c r="RK6">
        <v>0</v>
      </c>
      <c r="RL6">
        <v>1</v>
      </c>
      <c r="RM6">
        <v>1</v>
      </c>
      <c r="RN6">
        <v>0</v>
      </c>
      <c r="RO6">
        <v>1</v>
      </c>
      <c r="RP6">
        <v>1</v>
      </c>
      <c r="RQ6">
        <v>0</v>
      </c>
      <c r="RR6">
        <v>0</v>
      </c>
      <c r="RS6">
        <v>0</v>
      </c>
      <c r="RT6">
        <v>0</v>
      </c>
      <c r="RU6">
        <v>0</v>
      </c>
      <c r="TD6" t="s">
        <v>1119</v>
      </c>
      <c r="TE6">
        <v>0</v>
      </c>
      <c r="TF6">
        <v>0</v>
      </c>
      <c r="TG6">
        <v>0</v>
      </c>
      <c r="TH6">
        <v>0</v>
      </c>
      <c r="TI6">
        <v>0</v>
      </c>
      <c r="TJ6">
        <v>0</v>
      </c>
      <c r="TK6">
        <v>0</v>
      </c>
      <c r="TL6">
        <v>0</v>
      </c>
      <c r="TM6">
        <v>0</v>
      </c>
      <c r="TN6">
        <v>0</v>
      </c>
      <c r="TO6">
        <v>0</v>
      </c>
      <c r="TP6">
        <v>0</v>
      </c>
      <c r="TQ6">
        <v>0</v>
      </c>
      <c r="TR6">
        <v>0</v>
      </c>
      <c r="TS6">
        <v>0</v>
      </c>
      <c r="TT6">
        <v>0</v>
      </c>
      <c r="TU6">
        <v>0</v>
      </c>
      <c r="TV6">
        <v>0</v>
      </c>
      <c r="TW6">
        <v>0</v>
      </c>
      <c r="TX6">
        <v>0</v>
      </c>
      <c r="TY6">
        <v>0</v>
      </c>
      <c r="TZ6">
        <v>0</v>
      </c>
      <c r="UA6">
        <v>0</v>
      </c>
      <c r="UB6">
        <v>0</v>
      </c>
      <c r="UC6">
        <v>0</v>
      </c>
      <c r="UD6">
        <v>0</v>
      </c>
      <c r="UE6">
        <v>0</v>
      </c>
      <c r="UF6">
        <v>1</v>
      </c>
      <c r="UG6">
        <v>1</v>
      </c>
      <c r="AMM6" t="s">
        <v>1169</v>
      </c>
      <c r="AMN6">
        <v>1</v>
      </c>
      <c r="AMO6">
        <v>0</v>
      </c>
      <c r="AMP6">
        <v>0</v>
      </c>
      <c r="AMQ6">
        <v>0</v>
      </c>
      <c r="AMR6">
        <v>0</v>
      </c>
      <c r="AMS6">
        <v>0</v>
      </c>
      <c r="AMU6" t="s">
        <v>1128</v>
      </c>
      <c r="AMV6" t="s">
        <v>1140</v>
      </c>
      <c r="ANG6" t="s">
        <v>1130</v>
      </c>
      <c r="ANH6">
        <v>0</v>
      </c>
      <c r="ANI6">
        <v>0</v>
      </c>
      <c r="ANJ6">
        <v>0</v>
      </c>
      <c r="ANK6">
        <v>0</v>
      </c>
      <c r="ANL6">
        <v>0</v>
      </c>
      <c r="ANM6">
        <v>0</v>
      </c>
      <c r="ANN6">
        <v>0</v>
      </c>
      <c r="ANO6">
        <v>1</v>
      </c>
      <c r="ANP6">
        <v>0</v>
      </c>
      <c r="ANU6">
        <v>418425066</v>
      </c>
      <c r="ANV6" s="2">
        <v>45035.618333333332</v>
      </c>
      <c r="ANY6" t="s">
        <v>1131</v>
      </c>
      <c r="ANZ6" t="s">
        <v>1132</v>
      </c>
      <c r="AOA6" t="s">
        <v>3441</v>
      </c>
    </row>
    <row r="7" spans="1:1067" x14ac:dyDescent="0.35">
      <c r="A7">
        <v>6</v>
      </c>
      <c r="B7" t="s">
        <v>3449</v>
      </c>
      <c r="C7" s="2">
        <v>45035</v>
      </c>
      <c r="D7" t="s">
        <v>1161</v>
      </c>
      <c r="E7" s="2">
        <v>45035.55254971065</v>
      </c>
      <c r="F7" s="2">
        <v>45035.559372743053</v>
      </c>
      <c r="G7" t="s">
        <v>1109</v>
      </c>
      <c r="J7" t="s">
        <v>1110</v>
      </c>
      <c r="K7" s="2">
        <v>45035</v>
      </c>
      <c r="L7" t="s">
        <v>1162</v>
      </c>
      <c r="M7" t="s">
        <v>1163</v>
      </c>
      <c r="N7" t="s">
        <v>1164</v>
      </c>
      <c r="O7" t="s">
        <v>1114</v>
      </c>
      <c r="R7" t="s">
        <v>1115</v>
      </c>
      <c r="S7" t="s">
        <v>1165</v>
      </c>
      <c r="U7" t="s">
        <v>1117</v>
      </c>
      <c r="W7" t="s">
        <v>1133</v>
      </c>
      <c r="Z7" t="s">
        <v>1119</v>
      </c>
      <c r="AA7">
        <v>0</v>
      </c>
      <c r="AB7">
        <v>0</v>
      </c>
      <c r="AC7">
        <v>0</v>
      </c>
      <c r="AD7">
        <v>1</v>
      </c>
      <c r="AE7">
        <v>1</v>
      </c>
      <c r="ED7" t="s">
        <v>1185</v>
      </c>
      <c r="EE7">
        <v>0</v>
      </c>
      <c r="EF7">
        <v>1</v>
      </c>
      <c r="EG7">
        <v>1</v>
      </c>
      <c r="EH7">
        <v>1</v>
      </c>
      <c r="EI7">
        <v>0</v>
      </c>
      <c r="EJ7">
        <v>3</v>
      </c>
      <c r="EU7" t="s">
        <v>1135</v>
      </c>
      <c r="EV7">
        <v>9000</v>
      </c>
      <c r="EW7" t="s">
        <v>1147</v>
      </c>
      <c r="EZ7">
        <v>90</v>
      </c>
      <c r="FA7">
        <v>2</v>
      </c>
      <c r="FB7">
        <v>0</v>
      </c>
      <c r="FD7" t="s">
        <v>1135</v>
      </c>
      <c r="FE7">
        <v>2000</v>
      </c>
      <c r="FF7" t="s">
        <v>1147</v>
      </c>
      <c r="FI7">
        <v>90</v>
      </c>
      <c r="FJ7">
        <v>3</v>
      </c>
      <c r="FK7">
        <v>0</v>
      </c>
      <c r="FM7" t="s">
        <v>1135</v>
      </c>
      <c r="FN7">
        <v>1750</v>
      </c>
      <c r="FO7" t="s">
        <v>1147</v>
      </c>
      <c r="FR7">
        <v>90</v>
      </c>
      <c r="FS7">
        <v>3</v>
      </c>
      <c r="FT7">
        <v>0</v>
      </c>
      <c r="FV7" t="s">
        <v>1140</v>
      </c>
      <c r="GS7" t="s">
        <v>1138</v>
      </c>
      <c r="GT7">
        <v>1</v>
      </c>
      <c r="GU7">
        <v>0</v>
      </c>
      <c r="GV7">
        <v>0</v>
      </c>
      <c r="GW7">
        <v>0</v>
      </c>
      <c r="IM7" t="s">
        <v>1119</v>
      </c>
      <c r="IN7">
        <v>0</v>
      </c>
      <c r="IO7">
        <v>0</v>
      </c>
      <c r="IP7">
        <v>0</v>
      </c>
      <c r="IQ7">
        <v>0</v>
      </c>
      <c r="IR7">
        <v>0</v>
      </c>
      <c r="IS7">
        <v>0</v>
      </c>
      <c r="IT7">
        <v>0</v>
      </c>
      <c r="IU7">
        <v>0</v>
      </c>
      <c r="IV7">
        <v>0</v>
      </c>
      <c r="IW7">
        <v>0</v>
      </c>
      <c r="IX7">
        <v>0</v>
      </c>
      <c r="IY7">
        <v>0</v>
      </c>
      <c r="IZ7">
        <v>0</v>
      </c>
      <c r="JA7">
        <v>0</v>
      </c>
      <c r="JB7">
        <v>0</v>
      </c>
      <c r="JC7">
        <v>1</v>
      </c>
      <c r="JD7">
        <v>1</v>
      </c>
      <c r="JE7">
        <v>5</v>
      </c>
      <c r="TD7" t="s">
        <v>1119</v>
      </c>
      <c r="TE7">
        <v>0</v>
      </c>
      <c r="TF7">
        <v>0</v>
      </c>
      <c r="TG7">
        <v>0</v>
      </c>
      <c r="TH7">
        <v>0</v>
      </c>
      <c r="TI7">
        <v>0</v>
      </c>
      <c r="TJ7">
        <v>0</v>
      </c>
      <c r="TK7">
        <v>0</v>
      </c>
      <c r="TL7">
        <v>0</v>
      </c>
      <c r="TM7">
        <v>0</v>
      </c>
      <c r="TN7">
        <v>0</v>
      </c>
      <c r="TO7">
        <v>0</v>
      </c>
      <c r="TP7">
        <v>0</v>
      </c>
      <c r="TQ7">
        <v>0</v>
      </c>
      <c r="TR7">
        <v>0</v>
      </c>
      <c r="TS7">
        <v>0</v>
      </c>
      <c r="TT7">
        <v>0</v>
      </c>
      <c r="TU7">
        <v>0</v>
      </c>
      <c r="TV7">
        <v>0</v>
      </c>
      <c r="TW7">
        <v>0</v>
      </c>
      <c r="TX7">
        <v>0</v>
      </c>
      <c r="TY7">
        <v>0</v>
      </c>
      <c r="TZ7">
        <v>0</v>
      </c>
      <c r="UA7">
        <v>0</v>
      </c>
      <c r="UB7">
        <v>0</v>
      </c>
      <c r="UC7">
        <v>0</v>
      </c>
      <c r="UD7">
        <v>0</v>
      </c>
      <c r="UE7">
        <v>0</v>
      </c>
      <c r="UF7">
        <v>1</v>
      </c>
      <c r="UG7">
        <v>1</v>
      </c>
      <c r="AMM7" t="s">
        <v>1169</v>
      </c>
      <c r="AMN7">
        <v>1</v>
      </c>
      <c r="AMO7">
        <v>0</v>
      </c>
      <c r="AMP7">
        <v>0</v>
      </c>
      <c r="AMQ7">
        <v>0</v>
      </c>
      <c r="AMR7">
        <v>0</v>
      </c>
      <c r="AMS7">
        <v>0</v>
      </c>
      <c r="AMU7" t="s">
        <v>1141</v>
      </c>
      <c r="AMV7" t="s">
        <v>1140</v>
      </c>
      <c r="ANG7" t="s">
        <v>1130</v>
      </c>
      <c r="ANH7">
        <v>0</v>
      </c>
      <c r="ANI7">
        <v>0</v>
      </c>
      <c r="ANJ7">
        <v>0</v>
      </c>
      <c r="ANK7">
        <v>0</v>
      </c>
      <c r="ANL7">
        <v>0</v>
      </c>
      <c r="ANM7">
        <v>0</v>
      </c>
      <c r="ANN7">
        <v>0</v>
      </c>
      <c r="ANO7">
        <v>1</v>
      </c>
      <c r="ANP7">
        <v>0</v>
      </c>
      <c r="ANU7">
        <v>418425106</v>
      </c>
      <c r="ANV7" s="2">
        <v>45035.618483796286</v>
      </c>
      <c r="ANY7" t="s">
        <v>1131</v>
      </c>
      <c r="ANZ7" t="s">
        <v>1132</v>
      </c>
      <c r="AOA7" t="s">
        <v>3441</v>
      </c>
    </row>
    <row r="8" spans="1:1067" x14ac:dyDescent="0.35">
      <c r="A8">
        <v>7</v>
      </c>
      <c r="B8" t="s">
        <v>3450</v>
      </c>
      <c r="C8" s="2">
        <v>45035</v>
      </c>
      <c r="D8" t="s">
        <v>1161</v>
      </c>
      <c r="E8" s="2">
        <v>45035.561706724533</v>
      </c>
      <c r="F8" s="2">
        <v>45035.565469131943</v>
      </c>
      <c r="G8" t="s">
        <v>1109</v>
      </c>
      <c r="J8" t="s">
        <v>1110</v>
      </c>
      <c r="K8" s="2">
        <v>45035</v>
      </c>
      <c r="L8" t="s">
        <v>1162</v>
      </c>
      <c r="M8" t="s">
        <v>1163</v>
      </c>
      <c r="N8" t="s">
        <v>1164</v>
      </c>
      <c r="O8" t="s">
        <v>1114</v>
      </c>
      <c r="R8" t="s">
        <v>1115</v>
      </c>
      <c r="S8" t="s">
        <v>1165</v>
      </c>
      <c r="U8" t="s">
        <v>1117</v>
      </c>
      <c r="W8" t="s">
        <v>1133</v>
      </c>
      <c r="Z8" t="s">
        <v>1119</v>
      </c>
      <c r="AA8">
        <v>0</v>
      </c>
      <c r="AB8">
        <v>0</v>
      </c>
      <c r="AC8">
        <v>0</v>
      </c>
      <c r="AD8">
        <v>1</v>
      </c>
      <c r="AE8">
        <v>1</v>
      </c>
      <c r="ED8" t="s">
        <v>1185</v>
      </c>
      <c r="EE8">
        <v>0</v>
      </c>
      <c r="EF8">
        <v>1</v>
      </c>
      <c r="EG8">
        <v>1</v>
      </c>
      <c r="EH8">
        <v>1</v>
      </c>
      <c r="EI8">
        <v>0</v>
      </c>
      <c r="EJ8">
        <v>3</v>
      </c>
      <c r="EU8" t="s">
        <v>1135</v>
      </c>
      <c r="EV8">
        <v>9000</v>
      </c>
      <c r="EW8" t="s">
        <v>1147</v>
      </c>
      <c r="EZ8">
        <v>90</v>
      </c>
      <c r="FA8">
        <v>3</v>
      </c>
      <c r="FB8">
        <v>0</v>
      </c>
      <c r="FD8" t="s">
        <v>1135</v>
      </c>
      <c r="FE8">
        <v>2000</v>
      </c>
      <c r="FF8" t="s">
        <v>1147</v>
      </c>
      <c r="FI8">
        <v>90</v>
      </c>
      <c r="FJ8">
        <v>3</v>
      </c>
      <c r="FK8">
        <v>0</v>
      </c>
      <c r="FM8" t="s">
        <v>1135</v>
      </c>
      <c r="FN8">
        <v>2000</v>
      </c>
      <c r="FO8" t="s">
        <v>1147</v>
      </c>
      <c r="FR8">
        <v>90</v>
      </c>
      <c r="FS8">
        <v>3</v>
      </c>
      <c r="FT8">
        <v>0</v>
      </c>
      <c r="FV8" t="s">
        <v>1140</v>
      </c>
      <c r="GS8" t="s">
        <v>1138</v>
      </c>
      <c r="GT8">
        <v>1</v>
      </c>
      <c r="GU8">
        <v>0</v>
      </c>
      <c r="GV8">
        <v>0</v>
      </c>
      <c r="GW8">
        <v>0</v>
      </c>
      <c r="IM8" t="s">
        <v>1119</v>
      </c>
      <c r="IN8">
        <v>0</v>
      </c>
      <c r="IO8">
        <v>0</v>
      </c>
      <c r="IP8">
        <v>0</v>
      </c>
      <c r="IQ8">
        <v>0</v>
      </c>
      <c r="IR8">
        <v>0</v>
      </c>
      <c r="IS8">
        <v>0</v>
      </c>
      <c r="IT8">
        <v>0</v>
      </c>
      <c r="IU8">
        <v>0</v>
      </c>
      <c r="IV8">
        <v>0</v>
      </c>
      <c r="IW8">
        <v>0</v>
      </c>
      <c r="IX8">
        <v>0</v>
      </c>
      <c r="IY8">
        <v>0</v>
      </c>
      <c r="IZ8">
        <v>0</v>
      </c>
      <c r="JA8">
        <v>0</v>
      </c>
      <c r="JB8">
        <v>0</v>
      </c>
      <c r="JC8">
        <v>1</v>
      </c>
      <c r="JD8">
        <v>1</v>
      </c>
      <c r="JE8">
        <v>5</v>
      </c>
      <c r="TD8" t="s">
        <v>1119</v>
      </c>
      <c r="TE8">
        <v>0</v>
      </c>
      <c r="TF8">
        <v>0</v>
      </c>
      <c r="TG8">
        <v>0</v>
      </c>
      <c r="TH8">
        <v>0</v>
      </c>
      <c r="TI8">
        <v>0</v>
      </c>
      <c r="TJ8">
        <v>0</v>
      </c>
      <c r="TK8">
        <v>0</v>
      </c>
      <c r="TL8">
        <v>0</v>
      </c>
      <c r="TM8">
        <v>0</v>
      </c>
      <c r="TN8">
        <v>0</v>
      </c>
      <c r="TO8">
        <v>0</v>
      </c>
      <c r="TP8">
        <v>0</v>
      </c>
      <c r="TQ8">
        <v>0</v>
      </c>
      <c r="TR8">
        <v>0</v>
      </c>
      <c r="TS8">
        <v>0</v>
      </c>
      <c r="TT8">
        <v>0</v>
      </c>
      <c r="TU8">
        <v>0</v>
      </c>
      <c r="TV8">
        <v>0</v>
      </c>
      <c r="TW8">
        <v>0</v>
      </c>
      <c r="TX8">
        <v>0</v>
      </c>
      <c r="TY8">
        <v>0</v>
      </c>
      <c r="TZ8">
        <v>0</v>
      </c>
      <c r="UA8">
        <v>0</v>
      </c>
      <c r="UB8">
        <v>0</v>
      </c>
      <c r="UC8">
        <v>0</v>
      </c>
      <c r="UD8">
        <v>0</v>
      </c>
      <c r="UE8">
        <v>0</v>
      </c>
      <c r="UF8">
        <v>1</v>
      </c>
      <c r="UG8">
        <v>1</v>
      </c>
      <c r="AMM8" t="s">
        <v>1169</v>
      </c>
      <c r="AMN8">
        <v>1</v>
      </c>
      <c r="AMO8">
        <v>0</v>
      </c>
      <c r="AMP8">
        <v>0</v>
      </c>
      <c r="AMQ8">
        <v>0</v>
      </c>
      <c r="AMR8">
        <v>0</v>
      </c>
      <c r="AMS8">
        <v>0</v>
      </c>
      <c r="AMU8" t="s">
        <v>1141</v>
      </c>
      <c r="AMV8" t="s">
        <v>1140</v>
      </c>
      <c r="ANG8" t="s">
        <v>1130</v>
      </c>
      <c r="ANH8">
        <v>0</v>
      </c>
      <c r="ANI8">
        <v>0</v>
      </c>
      <c r="ANJ8">
        <v>0</v>
      </c>
      <c r="ANK8">
        <v>0</v>
      </c>
      <c r="ANL8">
        <v>0</v>
      </c>
      <c r="ANM8">
        <v>0</v>
      </c>
      <c r="ANN8">
        <v>0</v>
      </c>
      <c r="ANO8">
        <v>1</v>
      </c>
      <c r="ANP8">
        <v>0</v>
      </c>
      <c r="ANU8">
        <v>418425151</v>
      </c>
      <c r="ANV8" s="2">
        <v>45035.618622685193</v>
      </c>
      <c r="ANY8" t="s">
        <v>1131</v>
      </c>
      <c r="ANZ8" t="s">
        <v>1132</v>
      </c>
      <c r="AOA8" t="s">
        <v>3441</v>
      </c>
    </row>
    <row r="9" spans="1:1067" x14ac:dyDescent="0.35">
      <c r="A9">
        <v>8</v>
      </c>
      <c r="B9" t="s">
        <v>3451</v>
      </c>
      <c r="C9" s="2">
        <v>45035</v>
      </c>
      <c r="D9" t="s">
        <v>1161</v>
      </c>
      <c r="E9" s="2">
        <v>45035.566544722227</v>
      </c>
      <c r="F9" s="2">
        <v>45035.567982476852</v>
      </c>
      <c r="G9" t="s">
        <v>1109</v>
      </c>
      <c r="J9" t="s">
        <v>1110</v>
      </c>
      <c r="K9" s="2">
        <v>45035</v>
      </c>
      <c r="L9" t="s">
        <v>1162</v>
      </c>
      <c r="M9" t="s">
        <v>1163</v>
      </c>
      <c r="N9" t="s">
        <v>1164</v>
      </c>
      <c r="O9" t="s">
        <v>1114</v>
      </c>
      <c r="R9" t="s">
        <v>1115</v>
      </c>
      <c r="S9" t="s">
        <v>1165</v>
      </c>
      <c r="U9" t="s">
        <v>1117</v>
      </c>
      <c r="W9" t="s">
        <v>1144</v>
      </c>
      <c r="Z9" t="s">
        <v>1119</v>
      </c>
      <c r="AA9">
        <v>0</v>
      </c>
      <c r="AB9">
        <v>0</v>
      </c>
      <c r="AC9">
        <v>0</v>
      </c>
      <c r="AD9">
        <v>1</v>
      </c>
      <c r="AE9">
        <v>1</v>
      </c>
      <c r="ED9" t="s">
        <v>1119</v>
      </c>
      <c r="EE9">
        <v>0</v>
      </c>
      <c r="EF9">
        <v>0</v>
      </c>
      <c r="EG9">
        <v>0</v>
      </c>
      <c r="EH9">
        <v>0</v>
      </c>
      <c r="EI9">
        <v>1</v>
      </c>
      <c r="EJ9">
        <v>1</v>
      </c>
      <c r="IM9" t="s">
        <v>1151</v>
      </c>
      <c r="IN9">
        <v>0</v>
      </c>
      <c r="IO9">
        <v>0</v>
      </c>
      <c r="IP9">
        <v>0</v>
      </c>
      <c r="IQ9">
        <v>0</v>
      </c>
      <c r="IR9">
        <v>0</v>
      </c>
      <c r="IS9">
        <v>0</v>
      </c>
      <c r="IT9">
        <v>0</v>
      </c>
      <c r="IU9">
        <v>0</v>
      </c>
      <c r="IV9">
        <v>0</v>
      </c>
      <c r="IW9">
        <v>0</v>
      </c>
      <c r="IX9">
        <v>0</v>
      </c>
      <c r="IY9">
        <v>0</v>
      </c>
      <c r="IZ9">
        <v>0</v>
      </c>
      <c r="JA9">
        <v>0</v>
      </c>
      <c r="JB9">
        <v>1</v>
      </c>
      <c r="JC9">
        <v>0</v>
      </c>
      <c r="JD9">
        <v>1</v>
      </c>
      <c r="JE9">
        <v>3</v>
      </c>
      <c r="OV9" t="s">
        <v>1135</v>
      </c>
      <c r="OW9">
        <v>300</v>
      </c>
      <c r="OX9" t="s">
        <v>1147</v>
      </c>
      <c r="PA9">
        <v>60</v>
      </c>
      <c r="PB9">
        <v>3</v>
      </c>
      <c r="PC9">
        <v>0</v>
      </c>
      <c r="PE9" t="s">
        <v>1140</v>
      </c>
      <c r="QM9" t="s">
        <v>1138</v>
      </c>
      <c r="QN9">
        <v>1</v>
      </c>
      <c r="QO9">
        <v>0</v>
      </c>
      <c r="QP9">
        <v>0</v>
      </c>
      <c r="QQ9">
        <v>0</v>
      </c>
      <c r="TD9" t="s">
        <v>1119</v>
      </c>
      <c r="TE9">
        <v>0</v>
      </c>
      <c r="TF9">
        <v>0</v>
      </c>
      <c r="TG9">
        <v>0</v>
      </c>
      <c r="TH9">
        <v>0</v>
      </c>
      <c r="TI9">
        <v>0</v>
      </c>
      <c r="TJ9">
        <v>0</v>
      </c>
      <c r="TK9">
        <v>0</v>
      </c>
      <c r="TL9">
        <v>0</v>
      </c>
      <c r="TM9">
        <v>0</v>
      </c>
      <c r="TN9">
        <v>0</v>
      </c>
      <c r="TO9">
        <v>0</v>
      </c>
      <c r="TP9">
        <v>0</v>
      </c>
      <c r="TQ9">
        <v>0</v>
      </c>
      <c r="TR9">
        <v>0</v>
      </c>
      <c r="TS9">
        <v>0</v>
      </c>
      <c r="TT9">
        <v>0</v>
      </c>
      <c r="TU9">
        <v>0</v>
      </c>
      <c r="TV9">
        <v>0</v>
      </c>
      <c r="TW9">
        <v>0</v>
      </c>
      <c r="TX9">
        <v>0</v>
      </c>
      <c r="TY9">
        <v>0</v>
      </c>
      <c r="TZ9">
        <v>0</v>
      </c>
      <c r="UA9">
        <v>0</v>
      </c>
      <c r="UB9">
        <v>0</v>
      </c>
      <c r="UC9">
        <v>0</v>
      </c>
      <c r="UD9">
        <v>0</v>
      </c>
      <c r="UE9">
        <v>0</v>
      </c>
      <c r="UF9">
        <v>1</v>
      </c>
      <c r="UG9">
        <v>1</v>
      </c>
      <c r="AMM9" t="s">
        <v>1169</v>
      </c>
      <c r="AMN9">
        <v>1</v>
      </c>
      <c r="AMO9">
        <v>0</v>
      </c>
      <c r="AMP9">
        <v>0</v>
      </c>
      <c r="AMQ9">
        <v>0</v>
      </c>
      <c r="AMR9">
        <v>0</v>
      </c>
      <c r="AMS9">
        <v>0</v>
      </c>
      <c r="AMU9" t="s">
        <v>1141</v>
      </c>
      <c r="AMV9" t="s">
        <v>1140</v>
      </c>
      <c r="ANG9" t="s">
        <v>1130</v>
      </c>
      <c r="ANH9">
        <v>0</v>
      </c>
      <c r="ANI9">
        <v>0</v>
      </c>
      <c r="ANJ9">
        <v>0</v>
      </c>
      <c r="ANK9">
        <v>0</v>
      </c>
      <c r="ANL9">
        <v>0</v>
      </c>
      <c r="ANM9">
        <v>0</v>
      </c>
      <c r="ANN9">
        <v>0</v>
      </c>
      <c r="ANO9">
        <v>1</v>
      </c>
      <c r="ANP9">
        <v>0</v>
      </c>
      <c r="ANU9">
        <v>418425170</v>
      </c>
      <c r="ANV9" s="2">
        <v>45035.618657407409</v>
      </c>
      <c r="ANY9" t="s">
        <v>1131</v>
      </c>
      <c r="ANZ9" t="s">
        <v>1132</v>
      </c>
      <c r="AOA9" t="s">
        <v>3441</v>
      </c>
    </row>
    <row r="10" spans="1:1067" x14ac:dyDescent="0.35">
      <c r="A10">
        <v>9</v>
      </c>
      <c r="B10" t="s">
        <v>3452</v>
      </c>
      <c r="C10" s="2">
        <v>45035</v>
      </c>
      <c r="D10" t="s">
        <v>1161</v>
      </c>
      <c r="E10" s="2">
        <v>45035.568062812497</v>
      </c>
      <c r="F10" s="2">
        <v>45035.56903515046</v>
      </c>
      <c r="G10" t="s">
        <v>1109</v>
      </c>
      <c r="J10" t="s">
        <v>1110</v>
      </c>
      <c r="K10" s="2">
        <v>45035</v>
      </c>
      <c r="L10" t="s">
        <v>1162</v>
      </c>
      <c r="M10" t="s">
        <v>1163</v>
      </c>
      <c r="N10" t="s">
        <v>1164</v>
      </c>
      <c r="O10" t="s">
        <v>1114</v>
      </c>
      <c r="R10" t="s">
        <v>1115</v>
      </c>
      <c r="S10" t="s">
        <v>1165</v>
      </c>
      <c r="U10" t="s">
        <v>1117</v>
      </c>
      <c r="W10" t="s">
        <v>1144</v>
      </c>
      <c r="Z10" t="s">
        <v>1119</v>
      </c>
      <c r="AA10">
        <v>0</v>
      </c>
      <c r="AB10">
        <v>0</v>
      </c>
      <c r="AC10">
        <v>0</v>
      </c>
      <c r="AD10">
        <v>1</v>
      </c>
      <c r="AE10">
        <v>1</v>
      </c>
      <c r="ED10" t="s">
        <v>1119</v>
      </c>
      <c r="EE10">
        <v>0</v>
      </c>
      <c r="EF10">
        <v>0</v>
      </c>
      <c r="EG10">
        <v>0</v>
      </c>
      <c r="EH10">
        <v>0</v>
      </c>
      <c r="EI10">
        <v>1</v>
      </c>
      <c r="EJ10">
        <v>1</v>
      </c>
      <c r="IM10" t="s">
        <v>1151</v>
      </c>
      <c r="IN10">
        <v>0</v>
      </c>
      <c r="IO10">
        <v>0</v>
      </c>
      <c r="IP10">
        <v>0</v>
      </c>
      <c r="IQ10">
        <v>0</v>
      </c>
      <c r="IR10">
        <v>0</v>
      </c>
      <c r="IS10">
        <v>0</v>
      </c>
      <c r="IT10">
        <v>0</v>
      </c>
      <c r="IU10">
        <v>0</v>
      </c>
      <c r="IV10">
        <v>0</v>
      </c>
      <c r="IW10">
        <v>0</v>
      </c>
      <c r="IX10">
        <v>0</v>
      </c>
      <c r="IY10">
        <v>0</v>
      </c>
      <c r="IZ10">
        <v>0</v>
      </c>
      <c r="JA10">
        <v>0</v>
      </c>
      <c r="JB10">
        <v>1</v>
      </c>
      <c r="JC10">
        <v>0</v>
      </c>
      <c r="JD10">
        <v>1</v>
      </c>
      <c r="JE10">
        <v>3</v>
      </c>
      <c r="OV10" t="s">
        <v>1135</v>
      </c>
      <c r="OW10">
        <v>300</v>
      </c>
      <c r="OX10" t="s">
        <v>1147</v>
      </c>
      <c r="PA10">
        <v>90</v>
      </c>
      <c r="PB10">
        <v>3</v>
      </c>
      <c r="PC10">
        <v>0</v>
      </c>
      <c r="PE10" t="s">
        <v>1140</v>
      </c>
      <c r="QM10" t="s">
        <v>1138</v>
      </c>
      <c r="QN10">
        <v>1</v>
      </c>
      <c r="QO10">
        <v>0</v>
      </c>
      <c r="QP10">
        <v>0</v>
      </c>
      <c r="QQ10">
        <v>0</v>
      </c>
      <c r="TD10" t="s">
        <v>1119</v>
      </c>
      <c r="TE10">
        <v>0</v>
      </c>
      <c r="TF10">
        <v>0</v>
      </c>
      <c r="TG10">
        <v>0</v>
      </c>
      <c r="TH10">
        <v>0</v>
      </c>
      <c r="TI10">
        <v>0</v>
      </c>
      <c r="TJ10">
        <v>0</v>
      </c>
      <c r="TK10">
        <v>0</v>
      </c>
      <c r="TL10">
        <v>0</v>
      </c>
      <c r="TM10">
        <v>0</v>
      </c>
      <c r="TN10">
        <v>0</v>
      </c>
      <c r="TO10">
        <v>0</v>
      </c>
      <c r="TP10">
        <v>0</v>
      </c>
      <c r="TQ10">
        <v>0</v>
      </c>
      <c r="TR10">
        <v>0</v>
      </c>
      <c r="TS10">
        <v>0</v>
      </c>
      <c r="TT10">
        <v>0</v>
      </c>
      <c r="TU10">
        <v>0</v>
      </c>
      <c r="TV10">
        <v>0</v>
      </c>
      <c r="TW10">
        <v>0</v>
      </c>
      <c r="TX10">
        <v>0</v>
      </c>
      <c r="TY10">
        <v>0</v>
      </c>
      <c r="TZ10">
        <v>0</v>
      </c>
      <c r="UA10">
        <v>0</v>
      </c>
      <c r="UB10">
        <v>0</v>
      </c>
      <c r="UC10">
        <v>0</v>
      </c>
      <c r="UD10">
        <v>0</v>
      </c>
      <c r="UE10">
        <v>0</v>
      </c>
      <c r="UF10">
        <v>1</v>
      </c>
      <c r="UG10">
        <v>1</v>
      </c>
      <c r="AMM10" t="s">
        <v>1169</v>
      </c>
      <c r="AMN10">
        <v>1</v>
      </c>
      <c r="AMO10">
        <v>0</v>
      </c>
      <c r="AMP10">
        <v>0</v>
      </c>
      <c r="AMQ10">
        <v>0</v>
      </c>
      <c r="AMR10">
        <v>0</v>
      </c>
      <c r="AMS10">
        <v>0</v>
      </c>
      <c r="AMU10" t="s">
        <v>1141</v>
      </c>
      <c r="AMV10" t="s">
        <v>1140</v>
      </c>
      <c r="ANG10" t="s">
        <v>1130</v>
      </c>
      <c r="ANH10">
        <v>0</v>
      </c>
      <c r="ANI10">
        <v>0</v>
      </c>
      <c r="ANJ10">
        <v>0</v>
      </c>
      <c r="ANK10">
        <v>0</v>
      </c>
      <c r="ANL10">
        <v>0</v>
      </c>
      <c r="ANM10">
        <v>0</v>
      </c>
      <c r="ANN10">
        <v>0</v>
      </c>
      <c r="ANO10">
        <v>1</v>
      </c>
      <c r="ANP10">
        <v>0</v>
      </c>
      <c r="ANU10">
        <v>418425203</v>
      </c>
      <c r="ANV10" s="2">
        <v>45035.618715277778</v>
      </c>
      <c r="ANY10" t="s">
        <v>1131</v>
      </c>
      <c r="ANZ10" t="s">
        <v>1132</v>
      </c>
      <c r="AOA10" t="s">
        <v>3441</v>
      </c>
    </row>
    <row r="11" spans="1:1067" x14ac:dyDescent="0.35">
      <c r="A11">
        <v>10</v>
      </c>
      <c r="B11" t="s">
        <v>3453</v>
      </c>
      <c r="C11" s="2">
        <v>45035</v>
      </c>
      <c r="D11" t="s">
        <v>1161</v>
      </c>
      <c r="E11" s="2">
        <v>45035.569773726849</v>
      </c>
      <c r="F11" s="2">
        <v>45035.571263310187</v>
      </c>
      <c r="G11" t="s">
        <v>1109</v>
      </c>
      <c r="J11" t="s">
        <v>1110</v>
      </c>
      <c r="K11" s="2">
        <v>45035</v>
      </c>
      <c r="L11" t="s">
        <v>1162</v>
      </c>
      <c r="M11" t="s">
        <v>1163</v>
      </c>
      <c r="N11" t="s">
        <v>1164</v>
      </c>
      <c r="O11" t="s">
        <v>1114</v>
      </c>
      <c r="R11" t="s">
        <v>1115</v>
      </c>
      <c r="S11" t="s">
        <v>1165</v>
      </c>
      <c r="U11" t="s">
        <v>1117</v>
      </c>
      <c r="W11" t="s">
        <v>1144</v>
      </c>
      <c r="Z11" t="s">
        <v>1119</v>
      </c>
      <c r="AA11">
        <v>0</v>
      </c>
      <c r="AB11">
        <v>0</v>
      </c>
      <c r="AC11">
        <v>0</v>
      </c>
      <c r="AD11">
        <v>1</v>
      </c>
      <c r="AE11">
        <v>1</v>
      </c>
      <c r="ED11" t="s">
        <v>1119</v>
      </c>
      <c r="EE11">
        <v>0</v>
      </c>
      <c r="EF11">
        <v>0</v>
      </c>
      <c r="EG11">
        <v>0</v>
      </c>
      <c r="EH11">
        <v>0</v>
      </c>
      <c r="EI11">
        <v>1</v>
      </c>
      <c r="EJ11">
        <v>1</v>
      </c>
      <c r="IM11" t="s">
        <v>1179</v>
      </c>
      <c r="IN11">
        <v>0</v>
      </c>
      <c r="IO11">
        <v>0</v>
      </c>
      <c r="IP11">
        <v>0</v>
      </c>
      <c r="IQ11">
        <v>0</v>
      </c>
      <c r="IR11">
        <v>0</v>
      </c>
      <c r="IS11">
        <v>0</v>
      </c>
      <c r="IT11">
        <v>0</v>
      </c>
      <c r="IU11">
        <v>0</v>
      </c>
      <c r="IV11">
        <v>0</v>
      </c>
      <c r="IW11">
        <v>0</v>
      </c>
      <c r="IX11">
        <v>0</v>
      </c>
      <c r="IY11">
        <v>0</v>
      </c>
      <c r="IZ11">
        <v>1</v>
      </c>
      <c r="JA11">
        <v>0</v>
      </c>
      <c r="JB11">
        <v>0</v>
      </c>
      <c r="JC11">
        <v>0</v>
      </c>
      <c r="JD11">
        <v>1</v>
      </c>
      <c r="JE11">
        <v>3</v>
      </c>
      <c r="OA11" t="s">
        <v>1135</v>
      </c>
      <c r="OB11">
        <v>2000</v>
      </c>
      <c r="OC11" t="s">
        <v>1122</v>
      </c>
      <c r="OF11">
        <v>90</v>
      </c>
      <c r="OG11">
        <v>3</v>
      </c>
      <c r="OH11">
        <v>0</v>
      </c>
      <c r="PE11" t="s">
        <v>1140</v>
      </c>
      <c r="QM11" t="s">
        <v>1138</v>
      </c>
      <c r="QN11">
        <v>1</v>
      </c>
      <c r="QO11">
        <v>0</v>
      </c>
      <c r="QP11">
        <v>0</v>
      </c>
      <c r="QQ11">
        <v>0</v>
      </c>
      <c r="TD11" t="s">
        <v>1119</v>
      </c>
      <c r="TE11">
        <v>0</v>
      </c>
      <c r="TF11">
        <v>0</v>
      </c>
      <c r="TG11">
        <v>0</v>
      </c>
      <c r="TH11">
        <v>0</v>
      </c>
      <c r="TI11">
        <v>0</v>
      </c>
      <c r="TJ11">
        <v>0</v>
      </c>
      <c r="TK11">
        <v>0</v>
      </c>
      <c r="TL11">
        <v>0</v>
      </c>
      <c r="TM11">
        <v>0</v>
      </c>
      <c r="TN11">
        <v>0</v>
      </c>
      <c r="TO11">
        <v>0</v>
      </c>
      <c r="TP11">
        <v>0</v>
      </c>
      <c r="TQ11">
        <v>0</v>
      </c>
      <c r="TR11">
        <v>0</v>
      </c>
      <c r="TS11">
        <v>0</v>
      </c>
      <c r="TT11">
        <v>0</v>
      </c>
      <c r="TU11">
        <v>0</v>
      </c>
      <c r="TV11">
        <v>0</v>
      </c>
      <c r="TW11">
        <v>0</v>
      </c>
      <c r="TX11">
        <v>0</v>
      </c>
      <c r="TY11">
        <v>0</v>
      </c>
      <c r="TZ11">
        <v>0</v>
      </c>
      <c r="UA11">
        <v>0</v>
      </c>
      <c r="UB11">
        <v>0</v>
      </c>
      <c r="UC11">
        <v>0</v>
      </c>
      <c r="UD11">
        <v>0</v>
      </c>
      <c r="UE11">
        <v>0</v>
      </c>
      <c r="UF11">
        <v>1</v>
      </c>
      <c r="UG11">
        <v>1</v>
      </c>
      <c r="AMM11" t="s">
        <v>1169</v>
      </c>
      <c r="AMN11">
        <v>1</v>
      </c>
      <c r="AMO11">
        <v>0</v>
      </c>
      <c r="AMP11">
        <v>0</v>
      </c>
      <c r="AMQ11">
        <v>0</v>
      </c>
      <c r="AMR11">
        <v>0</v>
      </c>
      <c r="AMS11">
        <v>0</v>
      </c>
      <c r="AMU11" t="s">
        <v>1141</v>
      </c>
      <c r="AMV11" t="s">
        <v>1140</v>
      </c>
      <c r="ANG11" t="s">
        <v>1130</v>
      </c>
      <c r="ANH11">
        <v>0</v>
      </c>
      <c r="ANI11">
        <v>0</v>
      </c>
      <c r="ANJ11">
        <v>0</v>
      </c>
      <c r="ANK11">
        <v>0</v>
      </c>
      <c r="ANL11">
        <v>0</v>
      </c>
      <c r="ANM11">
        <v>0</v>
      </c>
      <c r="ANN11">
        <v>0</v>
      </c>
      <c r="ANO11">
        <v>1</v>
      </c>
      <c r="ANP11">
        <v>0</v>
      </c>
      <c r="ANU11">
        <v>418425213</v>
      </c>
      <c r="ANV11" s="2">
        <v>45035.618738425917</v>
      </c>
      <c r="ANY11" t="s">
        <v>1131</v>
      </c>
      <c r="ANZ11" t="s">
        <v>1132</v>
      </c>
      <c r="AOA11" t="s">
        <v>3441</v>
      </c>
    </row>
    <row r="12" spans="1:1067" x14ac:dyDescent="0.35">
      <c r="A12">
        <v>11</v>
      </c>
      <c r="B12" t="s">
        <v>3454</v>
      </c>
      <c r="C12" s="2">
        <v>45035</v>
      </c>
      <c r="D12" t="s">
        <v>1161</v>
      </c>
      <c r="E12" s="2">
        <v>45035.571319027767</v>
      </c>
      <c r="F12" s="2">
        <v>45035.572587210649</v>
      </c>
      <c r="G12" t="s">
        <v>1109</v>
      </c>
      <c r="J12" t="s">
        <v>1110</v>
      </c>
      <c r="K12" s="2">
        <v>45035</v>
      </c>
      <c r="L12" t="s">
        <v>1162</v>
      </c>
      <c r="M12" t="s">
        <v>1163</v>
      </c>
      <c r="N12" t="s">
        <v>1164</v>
      </c>
      <c r="O12" t="s">
        <v>1114</v>
      </c>
      <c r="R12" t="s">
        <v>1115</v>
      </c>
      <c r="S12" t="s">
        <v>1165</v>
      </c>
      <c r="U12" t="s">
        <v>1117</v>
      </c>
      <c r="W12" t="s">
        <v>1144</v>
      </c>
      <c r="Z12" t="s">
        <v>1119</v>
      </c>
      <c r="AA12">
        <v>0</v>
      </c>
      <c r="AB12">
        <v>0</v>
      </c>
      <c r="AC12">
        <v>0</v>
      </c>
      <c r="AD12">
        <v>1</v>
      </c>
      <c r="AE12">
        <v>1</v>
      </c>
      <c r="ED12" t="s">
        <v>1119</v>
      </c>
      <c r="EE12">
        <v>0</v>
      </c>
      <c r="EF12">
        <v>0</v>
      </c>
      <c r="EG12">
        <v>0</v>
      </c>
      <c r="EH12">
        <v>0</v>
      </c>
      <c r="EI12">
        <v>1</v>
      </c>
      <c r="EJ12">
        <v>1</v>
      </c>
      <c r="IM12" t="s">
        <v>1179</v>
      </c>
      <c r="IN12">
        <v>0</v>
      </c>
      <c r="IO12">
        <v>0</v>
      </c>
      <c r="IP12">
        <v>0</v>
      </c>
      <c r="IQ12">
        <v>0</v>
      </c>
      <c r="IR12">
        <v>0</v>
      </c>
      <c r="IS12">
        <v>0</v>
      </c>
      <c r="IT12">
        <v>0</v>
      </c>
      <c r="IU12">
        <v>0</v>
      </c>
      <c r="IV12">
        <v>0</v>
      </c>
      <c r="IW12">
        <v>0</v>
      </c>
      <c r="IX12">
        <v>0</v>
      </c>
      <c r="IY12">
        <v>0</v>
      </c>
      <c r="IZ12">
        <v>1</v>
      </c>
      <c r="JA12">
        <v>0</v>
      </c>
      <c r="JB12">
        <v>0</v>
      </c>
      <c r="JC12">
        <v>0</v>
      </c>
      <c r="JD12">
        <v>1</v>
      </c>
      <c r="JE12">
        <v>3</v>
      </c>
      <c r="OA12" t="s">
        <v>1135</v>
      </c>
      <c r="OB12">
        <v>2000</v>
      </c>
      <c r="OC12" t="s">
        <v>1147</v>
      </c>
      <c r="OF12">
        <v>90</v>
      </c>
      <c r="OG12">
        <v>3</v>
      </c>
      <c r="OH12">
        <v>0</v>
      </c>
      <c r="PE12" t="s">
        <v>1140</v>
      </c>
      <c r="QM12" t="s">
        <v>1138</v>
      </c>
      <c r="QN12">
        <v>1</v>
      </c>
      <c r="QO12">
        <v>0</v>
      </c>
      <c r="QP12">
        <v>0</v>
      </c>
      <c r="QQ12">
        <v>0</v>
      </c>
      <c r="TD12" t="s">
        <v>1119</v>
      </c>
      <c r="TE12">
        <v>0</v>
      </c>
      <c r="TF12">
        <v>0</v>
      </c>
      <c r="TG12">
        <v>0</v>
      </c>
      <c r="TH12">
        <v>0</v>
      </c>
      <c r="TI12">
        <v>0</v>
      </c>
      <c r="TJ12">
        <v>0</v>
      </c>
      <c r="TK12">
        <v>0</v>
      </c>
      <c r="TL12">
        <v>0</v>
      </c>
      <c r="TM12">
        <v>0</v>
      </c>
      <c r="TN12">
        <v>0</v>
      </c>
      <c r="TO12">
        <v>0</v>
      </c>
      <c r="TP12">
        <v>0</v>
      </c>
      <c r="TQ12">
        <v>0</v>
      </c>
      <c r="TR12">
        <v>0</v>
      </c>
      <c r="TS12">
        <v>0</v>
      </c>
      <c r="TT12">
        <v>0</v>
      </c>
      <c r="TU12">
        <v>0</v>
      </c>
      <c r="TV12">
        <v>0</v>
      </c>
      <c r="TW12">
        <v>0</v>
      </c>
      <c r="TX12">
        <v>0</v>
      </c>
      <c r="TY12">
        <v>0</v>
      </c>
      <c r="TZ12">
        <v>0</v>
      </c>
      <c r="UA12">
        <v>0</v>
      </c>
      <c r="UB12">
        <v>0</v>
      </c>
      <c r="UC12">
        <v>0</v>
      </c>
      <c r="UD12">
        <v>0</v>
      </c>
      <c r="UE12">
        <v>0</v>
      </c>
      <c r="UF12">
        <v>1</v>
      </c>
      <c r="UG12">
        <v>1</v>
      </c>
      <c r="AMM12" t="s">
        <v>1169</v>
      </c>
      <c r="AMN12">
        <v>1</v>
      </c>
      <c r="AMO12">
        <v>0</v>
      </c>
      <c r="AMP12">
        <v>0</v>
      </c>
      <c r="AMQ12">
        <v>0</v>
      </c>
      <c r="AMR12">
        <v>0</v>
      </c>
      <c r="AMS12">
        <v>0</v>
      </c>
      <c r="AMU12" t="s">
        <v>1141</v>
      </c>
      <c r="AMV12" t="s">
        <v>1140</v>
      </c>
      <c r="ANG12" t="s">
        <v>1130</v>
      </c>
      <c r="ANH12">
        <v>0</v>
      </c>
      <c r="ANI12">
        <v>0</v>
      </c>
      <c r="ANJ12">
        <v>0</v>
      </c>
      <c r="ANK12">
        <v>0</v>
      </c>
      <c r="ANL12">
        <v>0</v>
      </c>
      <c r="ANM12">
        <v>0</v>
      </c>
      <c r="ANN12">
        <v>0</v>
      </c>
      <c r="ANO12">
        <v>1</v>
      </c>
      <c r="ANP12">
        <v>0</v>
      </c>
      <c r="ANU12">
        <v>418425228</v>
      </c>
      <c r="ANV12" s="2">
        <v>45035.618784722217</v>
      </c>
      <c r="ANY12" t="s">
        <v>1131</v>
      </c>
      <c r="ANZ12" t="s">
        <v>1132</v>
      </c>
      <c r="AOA12" t="s">
        <v>3441</v>
      </c>
    </row>
    <row r="13" spans="1:1067" x14ac:dyDescent="0.35">
      <c r="A13">
        <v>12</v>
      </c>
      <c r="B13" t="s">
        <v>3455</v>
      </c>
      <c r="C13" s="2">
        <v>45035</v>
      </c>
      <c r="D13" t="s">
        <v>1161</v>
      </c>
      <c r="E13" s="2">
        <v>45035.47130740741</v>
      </c>
      <c r="F13" s="2">
        <v>45035.494539155086</v>
      </c>
      <c r="G13" t="s">
        <v>1109</v>
      </c>
      <c r="J13" t="s">
        <v>1110</v>
      </c>
      <c r="K13" s="2">
        <v>45035</v>
      </c>
      <c r="L13" t="s">
        <v>1162</v>
      </c>
      <c r="M13" t="s">
        <v>1163</v>
      </c>
      <c r="N13" t="s">
        <v>1164</v>
      </c>
      <c r="O13" t="s">
        <v>1114</v>
      </c>
      <c r="R13" t="s">
        <v>1115</v>
      </c>
      <c r="S13" t="s">
        <v>1165</v>
      </c>
      <c r="U13" t="s">
        <v>1117</v>
      </c>
      <c r="W13" t="s">
        <v>1133</v>
      </c>
      <c r="Z13" t="s">
        <v>1187</v>
      </c>
      <c r="AA13">
        <v>0</v>
      </c>
      <c r="AB13">
        <v>1</v>
      </c>
      <c r="AC13">
        <v>1</v>
      </c>
      <c r="AD13">
        <v>0</v>
      </c>
      <c r="AE13">
        <v>2</v>
      </c>
      <c r="AP13" t="s">
        <v>1135</v>
      </c>
      <c r="AQ13" t="s">
        <v>1166</v>
      </c>
      <c r="AR13">
        <v>1</v>
      </c>
      <c r="AS13">
        <v>1</v>
      </c>
      <c r="AT13">
        <v>800</v>
      </c>
      <c r="AU13">
        <v>1000</v>
      </c>
      <c r="AV13" t="s">
        <v>1122</v>
      </c>
      <c r="AY13">
        <v>30</v>
      </c>
      <c r="AZ13">
        <v>2</v>
      </c>
      <c r="BA13">
        <v>0</v>
      </c>
      <c r="BC13" t="s">
        <v>1135</v>
      </c>
      <c r="BD13" t="s">
        <v>1136</v>
      </c>
      <c r="BE13">
        <v>1</v>
      </c>
      <c r="BF13">
        <v>1</v>
      </c>
      <c r="BG13">
        <v>500</v>
      </c>
      <c r="BH13">
        <v>250</v>
      </c>
      <c r="BI13" t="s">
        <v>1122</v>
      </c>
      <c r="BL13">
        <v>30</v>
      </c>
      <c r="BM13">
        <v>2</v>
      </c>
      <c r="BN13">
        <v>0</v>
      </c>
      <c r="BP13" t="s">
        <v>1140</v>
      </c>
      <c r="CL13" t="s">
        <v>1138</v>
      </c>
      <c r="CM13">
        <v>1</v>
      </c>
      <c r="CN13">
        <v>0</v>
      </c>
      <c r="CO13">
        <v>0</v>
      </c>
      <c r="CP13">
        <v>0</v>
      </c>
      <c r="ED13" t="s">
        <v>1139</v>
      </c>
      <c r="EE13">
        <v>1</v>
      </c>
      <c r="EF13">
        <v>0</v>
      </c>
      <c r="EG13">
        <v>0</v>
      </c>
      <c r="EH13">
        <v>0</v>
      </c>
      <c r="EI13">
        <v>0</v>
      </c>
      <c r="EJ13">
        <v>1</v>
      </c>
      <c r="EL13" t="s">
        <v>1135</v>
      </c>
      <c r="EM13">
        <v>6000</v>
      </c>
      <c r="EN13" t="s">
        <v>1122</v>
      </c>
      <c r="EQ13">
        <v>60</v>
      </c>
      <c r="ER13">
        <v>3</v>
      </c>
      <c r="ES13">
        <v>0</v>
      </c>
      <c r="FV13" t="s">
        <v>1140</v>
      </c>
      <c r="GS13" t="s">
        <v>1138</v>
      </c>
      <c r="GT13">
        <v>1</v>
      </c>
      <c r="GU13">
        <v>0</v>
      </c>
      <c r="GV13">
        <v>0</v>
      </c>
      <c r="GW13">
        <v>0</v>
      </c>
      <c r="IM13" t="s">
        <v>1173</v>
      </c>
      <c r="IN13">
        <v>0</v>
      </c>
      <c r="IO13">
        <v>0</v>
      </c>
      <c r="IP13">
        <v>0</v>
      </c>
      <c r="IQ13">
        <v>1</v>
      </c>
      <c r="IR13">
        <v>1</v>
      </c>
      <c r="IS13">
        <v>1</v>
      </c>
      <c r="IT13">
        <v>1</v>
      </c>
      <c r="IU13">
        <v>1</v>
      </c>
      <c r="IV13">
        <v>1</v>
      </c>
      <c r="IW13">
        <v>1</v>
      </c>
      <c r="IX13">
        <v>0</v>
      </c>
      <c r="IY13">
        <v>0</v>
      </c>
      <c r="IZ13">
        <v>0</v>
      </c>
      <c r="JA13">
        <v>0</v>
      </c>
      <c r="JB13">
        <v>0</v>
      </c>
      <c r="JC13">
        <v>0</v>
      </c>
      <c r="JD13">
        <v>7</v>
      </c>
      <c r="JE13">
        <v>10</v>
      </c>
      <c r="KR13" t="s">
        <v>1135</v>
      </c>
      <c r="KS13">
        <v>6000</v>
      </c>
      <c r="KT13" t="s">
        <v>1122</v>
      </c>
      <c r="KW13">
        <v>60</v>
      </c>
      <c r="KX13">
        <v>3</v>
      </c>
      <c r="KY13">
        <v>0</v>
      </c>
      <c r="LA13" t="s">
        <v>1135</v>
      </c>
      <c r="LB13">
        <v>5000</v>
      </c>
      <c r="LC13" t="s">
        <v>1122</v>
      </c>
      <c r="LF13">
        <v>60</v>
      </c>
      <c r="LG13">
        <v>3</v>
      </c>
      <c r="LH13">
        <v>0</v>
      </c>
      <c r="LJ13" t="s">
        <v>1135</v>
      </c>
      <c r="LK13">
        <v>300</v>
      </c>
      <c r="LL13" t="s">
        <v>1122</v>
      </c>
      <c r="LO13">
        <v>68</v>
      </c>
      <c r="LP13">
        <v>3</v>
      </c>
      <c r="LQ13">
        <v>0</v>
      </c>
      <c r="LS13" t="s">
        <v>1135</v>
      </c>
      <c r="LT13">
        <v>150</v>
      </c>
      <c r="LU13" t="s">
        <v>1122</v>
      </c>
      <c r="LX13">
        <v>35</v>
      </c>
      <c r="LY13">
        <v>3</v>
      </c>
      <c r="LZ13">
        <v>0</v>
      </c>
      <c r="MB13" t="s">
        <v>1135</v>
      </c>
      <c r="MC13" t="s">
        <v>3407</v>
      </c>
      <c r="MD13">
        <v>1</v>
      </c>
      <c r="ME13">
        <v>1</v>
      </c>
      <c r="MF13">
        <v>1</v>
      </c>
      <c r="MG13">
        <v>300</v>
      </c>
      <c r="MH13">
        <v>600</v>
      </c>
      <c r="MI13">
        <v>1000</v>
      </c>
      <c r="MJ13" t="s">
        <v>1122</v>
      </c>
      <c r="MM13">
        <v>35</v>
      </c>
      <c r="MN13">
        <v>3</v>
      </c>
      <c r="MO13">
        <v>0</v>
      </c>
      <c r="MQ13" t="s">
        <v>1135</v>
      </c>
      <c r="MR13">
        <v>1500</v>
      </c>
      <c r="MS13" t="s">
        <v>1122</v>
      </c>
      <c r="MV13">
        <v>35</v>
      </c>
      <c r="MW13">
        <v>3</v>
      </c>
      <c r="MX13">
        <v>0</v>
      </c>
      <c r="MZ13" t="s">
        <v>1135</v>
      </c>
      <c r="NA13">
        <v>3500</v>
      </c>
      <c r="NB13" t="s">
        <v>1122</v>
      </c>
      <c r="NE13">
        <v>35</v>
      </c>
      <c r="NF13">
        <v>3</v>
      </c>
      <c r="NG13">
        <v>0</v>
      </c>
      <c r="PE13" t="s">
        <v>1140</v>
      </c>
      <c r="QM13" t="s">
        <v>1138</v>
      </c>
      <c r="QN13">
        <v>1</v>
      </c>
      <c r="QO13">
        <v>0</v>
      </c>
      <c r="QP13">
        <v>0</v>
      </c>
      <c r="QQ13">
        <v>0</v>
      </c>
      <c r="TD13" t="s">
        <v>1119</v>
      </c>
      <c r="TE13">
        <v>0</v>
      </c>
      <c r="TF13">
        <v>0</v>
      </c>
      <c r="TG13">
        <v>0</v>
      </c>
      <c r="TH13">
        <v>0</v>
      </c>
      <c r="TI13">
        <v>0</v>
      </c>
      <c r="TJ13">
        <v>0</v>
      </c>
      <c r="TK13">
        <v>0</v>
      </c>
      <c r="TL13">
        <v>0</v>
      </c>
      <c r="TM13">
        <v>0</v>
      </c>
      <c r="TN13">
        <v>0</v>
      </c>
      <c r="TO13">
        <v>0</v>
      </c>
      <c r="TP13">
        <v>0</v>
      </c>
      <c r="TQ13">
        <v>0</v>
      </c>
      <c r="TR13">
        <v>0</v>
      </c>
      <c r="TS13">
        <v>0</v>
      </c>
      <c r="TT13">
        <v>0</v>
      </c>
      <c r="TU13">
        <v>0</v>
      </c>
      <c r="TV13">
        <v>0</v>
      </c>
      <c r="TW13">
        <v>0</v>
      </c>
      <c r="TX13">
        <v>0</v>
      </c>
      <c r="TY13">
        <v>0</v>
      </c>
      <c r="TZ13">
        <v>0</v>
      </c>
      <c r="UA13">
        <v>0</v>
      </c>
      <c r="UB13">
        <v>0</v>
      </c>
      <c r="UC13">
        <v>0</v>
      </c>
      <c r="UD13">
        <v>0</v>
      </c>
      <c r="UE13">
        <v>0</v>
      </c>
      <c r="UF13">
        <v>1</v>
      </c>
      <c r="UG13">
        <v>1</v>
      </c>
      <c r="AMM13" t="s">
        <v>1127</v>
      </c>
      <c r="AMN13">
        <v>1</v>
      </c>
      <c r="AMO13">
        <v>0</v>
      </c>
      <c r="AMP13">
        <v>0</v>
      </c>
      <c r="AMQ13">
        <v>1</v>
      </c>
      <c r="AMR13">
        <v>0</v>
      </c>
      <c r="AMS13">
        <v>0</v>
      </c>
      <c r="AMU13" t="s">
        <v>1128</v>
      </c>
      <c r="AMV13" t="s">
        <v>1140</v>
      </c>
      <c r="ANG13" t="s">
        <v>1130</v>
      </c>
      <c r="ANH13">
        <v>0</v>
      </c>
      <c r="ANI13">
        <v>0</v>
      </c>
      <c r="ANJ13">
        <v>0</v>
      </c>
      <c r="ANK13">
        <v>0</v>
      </c>
      <c r="ANL13">
        <v>0</v>
      </c>
      <c r="ANM13">
        <v>0</v>
      </c>
      <c r="ANN13">
        <v>0</v>
      </c>
      <c r="ANO13">
        <v>1</v>
      </c>
      <c r="ANP13">
        <v>0</v>
      </c>
      <c r="ANU13">
        <v>418427264</v>
      </c>
      <c r="ANV13" s="2">
        <v>45035.62364583333</v>
      </c>
      <c r="ANY13" t="s">
        <v>1131</v>
      </c>
      <c r="ANZ13" t="s">
        <v>1132</v>
      </c>
      <c r="AOA13" t="s">
        <v>3441</v>
      </c>
    </row>
    <row r="14" spans="1:1067" x14ac:dyDescent="0.35">
      <c r="A14">
        <v>13</v>
      </c>
      <c r="B14" t="s">
        <v>3456</v>
      </c>
      <c r="C14" s="2">
        <v>45035</v>
      </c>
      <c r="D14" t="s">
        <v>1161</v>
      </c>
      <c r="E14" s="2">
        <v>45035.504164548613</v>
      </c>
      <c r="F14" s="2">
        <v>45035.518659456022</v>
      </c>
      <c r="G14" t="s">
        <v>1109</v>
      </c>
      <c r="J14" t="s">
        <v>1110</v>
      </c>
      <c r="K14" s="2">
        <v>45035</v>
      </c>
      <c r="L14" t="s">
        <v>1162</v>
      </c>
      <c r="M14" t="s">
        <v>1163</v>
      </c>
      <c r="N14" t="s">
        <v>1164</v>
      </c>
      <c r="O14" t="s">
        <v>1114</v>
      </c>
      <c r="R14" t="s">
        <v>1115</v>
      </c>
      <c r="S14" t="s">
        <v>1165</v>
      </c>
      <c r="U14" t="s">
        <v>1117</v>
      </c>
      <c r="W14" t="s">
        <v>1133</v>
      </c>
      <c r="Z14" t="s">
        <v>1119</v>
      </c>
      <c r="AA14">
        <v>0</v>
      </c>
      <c r="AB14">
        <v>0</v>
      </c>
      <c r="AC14">
        <v>0</v>
      </c>
      <c r="AD14">
        <v>1</v>
      </c>
      <c r="AE14">
        <v>1</v>
      </c>
      <c r="ED14" t="s">
        <v>1119</v>
      </c>
      <c r="EE14">
        <v>0</v>
      </c>
      <c r="EF14">
        <v>0</v>
      </c>
      <c r="EG14">
        <v>0</v>
      </c>
      <c r="EH14">
        <v>0</v>
      </c>
      <c r="EI14">
        <v>1</v>
      </c>
      <c r="EJ14">
        <v>1</v>
      </c>
      <c r="IM14" t="s">
        <v>3446</v>
      </c>
      <c r="IN14">
        <v>1</v>
      </c>
      <c r="IO14">
        <v>1</v>
      </c>
      <c r="IP14">
        <v>1</v>
      </c>
      <c r="IQ14">
        <v>0</v>
      </c>
      <c r="IR14">
        <v>0</v>
      </c>
      <c r="IS14">
        <v>0</v>
      </c>
      <c r="IT14">
        <v>0</v>
      </c>
      <c r="IU14">
        <v>0</v>
      </c>
      <c r="IV14">
        <v>0</v>
      </c>
      <c r="IW14">
        <v>0</v>
      </c>
      <c r="IX14">
        <v>0</v>
      </c>
      <c r="IY14">
        <v>0</v>
      </c>
      <c r="IZ14">
        <v>0</v>
      </c>
      <c r="JA14">
        <v>0</v>
      </c>
      <c r="JB14">
        <v>0</v>
      </c>
      <c r="JC14">
        <v>0</v>
      </c>
      <c r="JD14">
        <v>3</v>
      </c>
      <c r="JE14">
        <v>5</v>
      </c>
      <c r="JG14" t="s">
        <v>1135</v>
      </c>
      <c r="JH14">
        <v>500</v>
      </c>
      <c r="JI14" t="s">
        <v>1143</v>
      </c>
      <c r="JL14">
        <v>15</v>
      </c>
      <c r="JM14">
        <v>3</v>
      </c>
      <c r="JN14">
        <v>0</v>
      </c>
      <c r="JP14" t="s">
        <v>1135</v>
      </c>
      <c r="JQ14" t="s">
        <v>1123</v>
      </c>
      <c r="JR14">
        <v>1</v>
      </c>
      <c r="JS14">
        <v>1</v>
      </c>
      <c r="JT14">
        <v>9000</v>
      </c>
      <c r="JU14">
        <v>100</v>
      </c>
      <c r="JV14" t="s">
        <v>1168</v>
      </c>
      <c r="JY14">
        <v>15</v>
      </c>
      <c r="JZ14">
        <v>3</v>
      </c>
      <c r="KA14">
        <v>0</v>
      </c>
      <c r="KC14" t="s">
        <v>1135</v>
      </c>
      <c r="KD14" t="s">
        <v>1158</v>
      </c>
      <c r="KE14">
        <v>0</v>
      </c>
      <c r="KF14">
        <v>1</v>
      </c>
      <c r="KG14">
        <v>1</v>
      </c>
      <c r="KI14">
        <v>27500</v>
      </c>
      <c r="KJ14">
        <v>45000</v>
      </c>
      <c r="KK14" t="s">
        <v>1168</v>
      </c>
      <c r="KN14">
        <v>90</v>
      </c>
      <c r="KO14">
        <v>3</v>
      </c>
      <c r="KP14">
        <v>0</v>
      </c>
      <c r="PE14" t="s">
        <v>1140</v>
      </c>
      <c r="QM14" t="s">
        <v>1125</v>
      </c>
      <c r="QN14">
        <v>0</v>
      </c>
      <c r="QO14">
        <v>1</v>
      </c>
      <c r="QP14">
        <v>0</v>
      </c>
      <c r="QQ14">
        <v>0</v>
      </c>
      <c r="QR14" t="s">
        <v>1170</v>
      </c>
      <c r="QS14">
        <v>0</v>
      </c>
      <c r="QT14">
        <v>1</v>
      </c>
      <c r="QU14">
        <v>0</v>
      </c>
      <c r="QV14">
        <v>0</v>
      </c>
      <c r="QW14">
        <v>0</v>
      </c>
      <c r="QX14">
        <v>0</v>
      </c>
      <c r="QY14">
        <v>0</v>
      </c>
      <c r="QZ14">
        <v>0</v>
      </c>
      <c r="RA14">
        <v>0</v>
      </c>
      <c r="RB14">
        <v>0</v>
      </c>
      <c r="RC14">
        <v>0</v>
      </c>
      <c r="RD14">
        <v>0</v>
      </c>
      <c r="RE14">
        <v>0</v>
      </c>
      <c r="RF14">
        <v>0</v>
      </c>
      <c r="RG14">
        <v>0</v>
      </c>
      <c r="RH14">
        <v>0</v>
      </c>
      <c r="RI14" t="s">
        <v>1126</v>
      </c>
      <c r="RJ14">
        <v>0</v>
      </c>
      <c r="RK14">
        <v>0</v>
      </c>
      <c r="RL14">
        <v>0</v>
      </c>
      <c r="RM14">
        <v>0</v>
      </c>
      <c r="RN14">
        <v>0</v>
      </c>
      <c r="RO14">
        <v>1</v>
      </c>
      <c r="RP14">
        <v>0</v>
      </c>
      <c r="RQ14">
        <v>0</v>
      </c>
      <c r="RR14">
        <v>0</v>
      </c>
      <c r="RS14">
        <v>0</v>
      </c>
      <c r="RT14">
        <v>0</v>
      </c>
      <c r="RU14">
        <v>0</v>
      </c>
      <c r="TD14" t="s">
        <v>1119</v>
      </c>
      <c r="TE14">
        <v>0</v>
      </c>
      <c r="TF14">
        <v>0</v>
      </c>
      <c r="TG14">
        <v>0</v>
      </c>
      <c r="TH14">
        <v>0</v>
      </c>
      <c r="TI14">
        <v>0</v>
      </c>
      <c r="TJ14">
        <v>0</v>
      </c>
      <c r="TK14">
        <v>0</v>
      </c>
      <c r="TL14">
        <v>0</v>
      </c>
      <c r="TM14">
        <v>0</v>
      </c>
      <c r="TN14">
        <v>0</v>
      </c>
      <c r="TO14">
        <v>0</v>
      </c>
      <c r="TP14">
        <v>0</v>
      </c>
      <c r="TQ14">
        <v>0</v>
      </c>
      <c r="TR14">
        <v>0</v>
      </c>
      <c r="TS14">
        <v>0</v>
      </c>
      <c r="TT14">
        <v>0</v>
      </c>
      <c r="TU14">
        <v>0</v>
      </c>
      <c r="TV14">
        <v>0</v>
      </c>
      <c r="TW14">
        <v>0</v>
      </c>
      <c r="TX14">
        <v>0</v>
      </c>
      <c r="TY14">
        <v>0</v>
      </c>
      <c r="TZ14">
        <v>0</v>
      </c>
      <c r="UA14">
        <v>0</v>
      </c>
      <c r="UB14">
        <v>0</v>
      </c>
      <c r="UC14">
        <v>0</v>
      </c>
      <c r="UD14">
        <v>0</v>
      </c>
      <c r="UE14">
        <v>0</v>
      </c>
      <c r="UF14">
        <v>1</v>
      </c>
      <c r="UG14">
        <v>1</v>
      </c>
      <c r="AMM14" t="s">
        <v>1169</v>
      </c>
      <c r="AMN14">
        <v>1</v>
      </c>
      <c r="AMO14">
        <v>0</v>
      </c>
      <c r="AMP14">
        <v>0</v>
      </c>
      <c r="AMQ14">
        <v>0</v>
      </c>
      <c r="AMR14">
        <v>0</v>
      </c>
      <c r="AMS14">
        <v>0</v>
      </c>
      <c r="AMU14" t="s">
        <v>1128</v>
      </c>
      <c r="AMV14" t="s">
        <v>1140</v>
      </c>
      <c r="ANG14" t="s">
        <v>1130</v>
      </c>
      <c r="ANH14">
        <v>0</v>
      </c>
      <c r="ANI14">
        <v>0</v>
      </c>
      <c r="ANJ14">
        <v>0</v>
      </c>
      <c r="ANK14">
        <v>0</v>
      </c>
      <c r="ANL14">
        <v>0</v>
      </c>
      <c r="ANM14">
        <v>0</v>
      </c>
      <c r="ANN14">
        <v>0</v>
      </c>
      <c r="ANO14">
        <v>1</v>
      </c>
      <c r="ANP14">
        <v>0</v>
      </c>
      <c r="ANU14">
        <v>418427316</v>
      </c>
      <c r="ANV14" s="2">
        <v>45035.623749999999</v>
      </c>
      <c r="ANY14" t="s">
        <v>1131</v>
      </c>
      <c r="ANZ14" t="s">
        <v>1132</v>
      </c>
      <c r="AOA14" t="s">
        <v>3441</v>
      </c>
    </row>
    <row r="15" spans="1:1067" x14ac:dyDescent="0.35">
      <c r="A15">
        <v>14</v>
      </c>
      <c r="B15" t="s">
        <v>3457</v>
      </c>
      <c r="C15" s="2">
        <v>45035</v>
      </c>
      <c r="D15" t="s">
        <v>1161</v>
      </c>
      <c r="E15" s="2">
        <v>45035.573950625003</v>
      </c>
      <c r="F15" s="2">
        <v>45035.579694293978</v>
      </c>
      <c r="G15" t="s">
        <v>1109</v>
      </c>
      <c r="J15" t="s">
        <v>1110</v>
      </c>
      <c r="K15" s="2">
        <v>45035</v>
      </c>
      <c r="L15" t="s">
        <v>1162</v>
      </c>
      <c r="M15" t="s">
        <v>1163</v>
      </c>
      <c r="N15" t="s">
        <v>1164</v>
      </c>
      <c r="O15" t="s">
        <v>1114</v>
      </c>
      <c r="R15" t="s">
        <v>1115</v>
      </c>
      <c r="S15" t="s">
        <v>1165</v>
      </c>
      <c r="U15" t="s">
        <v>1117</v>
      </c>
      <c r="W15" t="s">
        <v>1144</v>
      </c>
      <c r="Z15" t="s">
        <v>1119</v>
      </c>
      <c r="AA15">
        <v>0</v>
      </c>
      <c r="AB15">
        <v>0</v>
      </c>
      <c r="AC15">
        <v>0</v>
      </c>
      <c r="AD15">
        <v>1</v>
      </c>
      <c r="AE15">
        <v>1</v>
      </c>
      <c r="ED15" t="s">
        <v>1119</v>
      </c>
      <c r="EE15">
        <v>0</v>
      </c>
      <c r="EF15">
        <v>0</v>
      </c>
      <c r="EG15">
        <v>0</v>
      </c>
      <c r="EH15">
        <v>0</v>
      </c>
      <c r="EI15">
        <v>1</v>
      </c>
      <c r="EJ15">
        <v>1</v>
      </c>
      <c r="IM15" t="s">
        <v>1233</v>
      </c>
      <c r="IN15">
        <v>0</v>
      </c>
      <c r="IO15">
        <v>0</v>
      </c>
      <c r="IP15">
        <v>0</v>
      </c>
      <c r="IQ15">
        <v>0</v>
      </c>
      <c r="IR15">
        <v>0</v>
      </c>
      <c r="IS15">
        <v>0</v>
      </c>
      <c r="IT15">
        <v>0</v>
      </c>
      <c r="IU15">
        <v>0</v>
      </c>
      <c r="IV15">
        <v>0</v>
      </c>
      <c r="IW15">
        <v>0</v>
      </c>
      <c r="IX15">
        <v>1</v>
      </c>
      <c r="IY15">
        <v>1</v>
      </c>
      <c r="IZ15">
        <v>0</v>
      </c>
      <c r="JA15">
        <v>1</v>
      </c>
      <c r="JB15">
        <v>0</v>
      </c>
      <c r="JC15">
        <v>0</v>
      </c>
      <c r="JD15">
        <v>3</v>
      </c>
      <c r="JE15">
        <v>5</v>
      </c>
      <c r="NI15" t="s">
        <v>1135</v>
      </c>
      <c r="NJ15">
        <v>2000</v>
      </c>
      <c r="NK15" t="s">
        <v>1147</v>
      </c>
      <c r="NN15">
        <v>60</v>
      </c>
      <c r="NO15">
        <v>3</v>
      </c>
      <c r="NP15">
        <v>0</v>
      </c>
      <c r="NR15" t="s">
        <v>1135</v>
      </c>
      <c r="NS15">
        <v>2000</v>
      </c>
      <c r="NT15" t="s">
        <v>1147</v>
      </c>
      <c r="NW15">
        <v>60</v>
      </c>
      <c r="NX15">
        <v>3</v>
      </c>
      <c r="NY15">
        <v>0</v>
      </c>
      <c r="OJ15" t="s">
        <v>1135</v>
      </c>
      <c r="OK15" t="s">
        <v>1117</v>
      </c>
      <c r="OL15">
        <v>3000</v>
      </c>
      <c r="OO15" t="s">
        <v>1147</v>
      </c>
      <c r="OR15">
        <v>60</v>
      </c>
      <c r="OS15">
        <v>3</v>
      </c>
      <c r="OT15">
        <v>0</v>
      </c>
      <c r="PE15" t="s">
        <v>1140</v>
      </c>
      <c r="QM15" t="s">
        <v>1138</v>
      </c>
      <c r="QN15">
        <v>1</v>
      </c>
      <c r="QO15">
        <v>0</v>
      </c>
      <c r="QP15">
        <v>0</v>
      </c>
      <c r="QQ15">
        <v>0</v>
      </c>
      <c r="TD15" t="s">
        <v>1119</v>
      </c>
      <c r="TE15">
        <v>0</v>
      </c>
      <c r="TF15">
        <v>0</v>
      </c>
      <c r="TG15">
        <v>0</v>
      </c>
      <c r="TH15">
        <v>0</v>
      </c>
      <c r="TI15">
        <v>0</v>
      </c>
      <c r="TJ15">
        <v>0</v>
      </c>
      <c r="TK15">
        <v>0</v>
      </c>
      <c r="TL15">
        <v>0</v>
      </c>
      <c r="TM15">
        <v>0</v>
      </c>
      <c r="TN15">
        <v>0</v>
      </c>
      <c r="TO15">
        <v>0</v>
      </c>
      <c r="TP15">
        <v>0</v>
      </c>
      <c r="TQ15">
        <v>0</v>
      </c>
      <c r="TR15">
        <v>0</v>
      </c>
      <c r="TS15">
        <v>0</v>
      </c>
      <c r="TT15">
        <v>0</v>
      </c>
      <c r="TU15">
        <v>0</v>
      </c>
      <c r="TV15">
        <v>0</v>
      </c>
      <c r="TW15">
        <v>0</v>
      </c>
      <c r="TX15">
        <v>0</v>
      </c>
      <c r="TY15">
        <v>0</v>
      </c>
      <c r="TZ15">
        <v>0</v>
      </c>
      <c r="UA15">
        <v>0</v>
      </c>
      <c r="UB15">
        <v>0</v>
      </c>
      <c r="UC15">
        <v>0</v>
      </c>
      <c r="UD15">
        <v>0</v>
      </c>
      <c r="UE15">
        <v>0</v>
      </c>
      <c r="UF15">
        <v>1</v>
      </c>
      <c r="UG15">
        <v>1</v>
      </c>
      <c r="AMM15" t="s">
        <v>1169</v>
      </c>
      <c r="AMN15">
        <v>1</v>
      </c>
      <c r="AMO15">
        <v>0</v>
      </c>
      <c r="AMP15">
        <v>0</v>
      </c>
      <c r="AMQ15">
        <v>0</v>
      </c>
      <c r="AMR15">
        <v>0</v>
      </c>
      <c r="AMS15">
        <v>0</v>
      </c>
      <c r="AMU15" t="s">
        <v>1141</v>
      </c>
      <c r="AMV15" t="s">
        <v>1140</v>
      </c>
      <c r="ANG15" t="s">
        <v>1130</v>
      </c>
      <c r="ANH15">
        <v>0</v>
      </c>
      <c r="ANI15">
        <v>0</v>
      </c>
      <c r="ANJ15">
        <v>0</v>
      </c>
      <c r="ANK15">
        <v>0</v>
      </c>
      <c r="ANL15">
        <v>0</v>
      </c>
      <c r="ANM15">
        <v>0</v>
      </c>
      <c r="ANN15">
        <v>0</v>
      </c>
      <c r="ANO15">
        <v>1</v>
      </c>
      <c r="ANP15">
        <v>0</v>
      </c>
      <c r="ANU15">
        <v>418427473</v>
      </c>
      <c r="ANV15" s="2">
        <v>45035.624120370368</v>
      </c>
      <c r="ANY15" t="s">
        <v>1131</v>
      </c>
      <c r="ANZ15" t="s">
        <v>1132</v>
      </c>
      <c r="AOA15" t="s">
        <v>3441</v>
      </c>
    </row>
    <row r="16" spans="1:1067" x14ac:dyDescent="0.35">
      <c r="A16">
        <v>15</v>
      </c>
      <c r="B16" t="s">
        <v>3458</v>
      </c>
      <c r="C16" s="2">
        <v>45035</v>
      </c>
      <c r="D16" t="s">
        <v>1161</v>
      </c>
      <c r="E16" s="2">
        <v>45035.582279814807</v>
      </c>
      <c r="F16" s="2">
        <v>45035.586091562502</v>
      </c>
      <c r="G16" t="s">
        <v>1109</v>
      </c>
      <c r="J16" t="s">
        <v>1110</v>
      </c>
      <c r="K16" s="2">
        <v>45035</v>
      </c>
      <c r="L16" t="s">
        <v>1162</v>
      </c>
      <c r="M16" t="s">
        <v>1163</v>
      </c>
      <c r="N16" t="s">
        <v>1164</v>
      </c>
      <c r="O16" t="s">
        <v>1114</v>
      </c>
      <c r="R16" t="s">
        <v>1115</v>
      </c>
      <c r="S16" t="s">
        <v>1165</v>
      </c>
      <c r="U16" t="s">
        <v>1117</v>
      </c>
      <c r="W16" t="s">
        <v>1144</v>
      </c>
      <c r="Z16" t="s">
        <v>1119</v>
      </c>
      <c r="AA16">
        <v>0</v>
      </c>
      <c r="AB16">
        <v>0</v>
      </c>
      <c r="AC16">
        <v>0</v>
      </c>
      <c r="AD16">
        <v>1</v>
      </c>
      <c r="AE16">
        <v>1</v>
      </c>
      <c r="ED16" t="s">
        <v>1119</v>
      </c>
      <c r="EE16">
        <v>0</v>
      </c>
      <c r="EF16">
        <v>0</v>
      </c>
      <c r="EG16">
        <v>0</v>
      </c>
      <c r="EH16">
        <v>0</v>
      </c>
      <c r="EI16">
        <v>1</v>
      </c>
      <c r="EJ16">
        <v>1</v>
      </c>
      <c r="IM16" t="s">
        <v>1233</v>
      </c>
      <c r="IN16">
        <v>0</v>
      </c>
      <c r="IO16">
        <v>0</v>
      </c>
      <c r="IP16">
        <v>0</v>
      </c>
      <c r="IQ16">
        <v>0</v>
      </c>
      <c r="IR16">
        <v>0</v>
      </c>
      <c r="IS16">
        <v>0</v>
      </c>
      <c r="IT16">
        <v>0</v>
      </c>
      <c r="IU16">
        <v>0</v>
      </c>
      <c r="IV16">
        <v>0</v>
      </c>
      <c r="IW16">
        <v>0</v>
      </c>
      <c r="IX16">
        <v>1</v>
      </c>
      <c r="IY16">
        <v>1</v>
      </c>
      <c r="IZ16">
        <v>0</v>
      </c>
      <c r="JA16">
        <v>1</v>
      </c>
      <c r="JB16">
        <v>0</v>
      </c>
      <c r="JC16">
        <v>0</v>
      </c>
      <c r="JD16">
        <v>3</v>
      </c>
      <c r="JE16">
        <v>5</v>
      </c>
      <c r="NI16" t="s">
        <v>1135</v>
      </c>
      <c r="NJ16">
        <v>2000</v>
      </c>
      <c r="NK16" t="s">
        <v>1147</v>
      </c>
      <c r="NN16">
        <v>90</v>
      </c>
      <c r="NO16">
        <v>3</v>
      </c>
      <c r="NP16">
        <v>0</v>
      </c>
      <c r="NR16" t="s">
        <v>1135</v>
      </c>
      <c r="NS16">
        <v>2000</v>
      </c>
      <c r="NT16" t="s">
        <v>1147</v>
      </c>
      <c r="NW16">
        <v>90</v>
      </c>
      <c r="NX16">
        <v>3</v>
      </c>
      <c r="NY16">
        <v>0</v>
      </c>
      <c r="OJ16" t="s">
        <v>1135</v>
      </c>
      <c r="OK16" t="s">
        <v>1117</v>
      </c>
      <c r="OL16">
        <v>3000</v>
      </c>
      <c r="OO16" t="s">
        <v>1147</v>
      </c>
      <c r="OR16">
        <v>90</v>
      </c>
      <c r="OS16">
        <v>3</v>
      </c>
      <c r="OT16">
        <v>0</v>
      </c>
      <c r="PE16" t="s">
        <v>1140</v>
      </c>
      <c r="QM16" t="s">
        <v>1138</v>
      </c>
      <c r="QN16">
        <v>1</v>
      </c>
      <c r="QO16">
        <v>0</v>
      </c>
      <c r="QP16">
        <v>0</v>
      </c>
      <c r="QQ16">
        <v>0</v>
      </c>
      <c r="TD16" t="s">
        <v>1119</v>
      </c>
      <c r="TE16">
        <v>0</v>
      </c>
      <c r="TF16">
        <v>0</v>
      </c>
      <c r="TG16">
        <v>0</v>
      </c>
      <c r="TH16">
        <v>0</v>
      </c>
      <c r="TI16">
        <v>0</v>
      </c>
      <c r="TJ16">
        <v>0</v>
      </c>
      <c r="TK16">
        <v>0</v>
      </c>
      <c r="TL16">
        <v>0</v>
      </c>
      <c r="TM16">
        <v>0</v>
      </c>
      <c r="TN16">
        <v>0</v>
      </c>
      <c r="TO16">
        <v>0</v>
      </c>
      <c r="TP16">
        <v>0</v>
      </c>
      <c r="TQ16">
        <v>0</v>
      </c>
      <c r="TR16">
        <v>0</v>
      </c>
      <c r="TS16">
        <v>0</v>
      </c>
      <c r="TT16">
        <v>0</v>
      </c>
      <c r="TU16">
        <v>0</v>
      </c>
      <c r="TV16">
        <v>0</v>
      </c>
      <c r="TW16">
        <v>0</v>
      </c>
      <c r="TX16">
        <v>0</v>
      </c>
      <c r="TY16">
        <v>0</v>
      </c>
      <c r="TZ16">
        <v>0</v>
      </c>
      <c r="UA16">
        <v>0</v>
      </c>
      <c r="UB16">
        <v>0</v>
      </c>
      <c r="UC16">
        <v>0</v>
      </c>
      <c r="UD16">
        <v>0</v>
      </c>
      <c r="UE16">
        <v>0</v>
      </c>
      <c r="UF16">
        <v>1</v>
      </c>
      <c r="UG16">
        <v>1</v>
      </c>
      <c r="AMM16" t="s">
        <v>1169</v>
      </c>
      <c r="AMN16">
        <v>1</v>
      </c>
      <c r="AMO16">
        <v>0</v>
      </c>
      <c r="AMP16">
        <v>0</v>
      </c>
      <c r="AMQ16">
        <v>0</v>
      </c>
      <c r="AMR16">
        <v>0</v>
      </c>
      <c r="AMS16">
        <v>0</v>
      </c>
      <c r="AMU16" t="s">
        <v>1141</v>
      </c>
      <c r="AMV16" t="s">
        <v>1140</v>
      </c>
      <c r="ANG16" t="s">
        <v>1130</v>
      </c>
      <c r="ANH16">
        <v>0</v>
      </c>
      <c r="ANI16">
        <v>0</v>
      </c>
      <c r="ANJ16">
        <v>0</v>
      </c>
      <c r="ANK16">
        <v>0</v>
      </c>
      <c r="ANL16">
        <v>0</v>
      </c>
      <c r="ANM16">
        <v>0</v>
      </c>
      <c r="ANN16">
        <v>0</v>
      </c>
      <c r="ANO16">
        <v>1</v>
      </c>
      <c r="ANP16">
        <v>0</v>
      </c>
      <c r="ANU16">
        <v>418427494</v>
      </c>
      <c r="ANV16" s="2">
        <v>45035.624155092592</v>
      </c>
      <c r="ANY16" t="s">
        <v>1131</v>
      </c>
      <c r="ANZ16" t="s">
        <v>1132</v>
      </c>
      <c r="AOA16" t="s">
        <v>3441</v>
      </c>
    </row>
    <row r="17" spans="1:939 1027:1067" x14ac:dyDescent="0.35">
      <c r="A17">
        <v>16</v>
      </c>
      <c r="B17" t="s">
        <v>3459</v>
      </c>
      <c r="C17" s="2">
        <v>45035</v>
      </c>
      <c r="D17" t="s">
        <v>1161</v>
      </c>
      <c r="E17" s="2">
        <v>45035.564590648151</v>
      </c>
      <c r="F17" s="2">
        <v>45035.566167569443</v>
      </c>
      <c r="G17" t="s">
        <v>1109</v>
      </c>
      <c r="J17" t="s">
        <v>1110</v>
      </c>
      <c r="K17" s="2">
        <v>45035</v>
      </c>
      <c r="L17" t="s">
        <v>1162</v>
      </c>
      <c r="M17" t="s">
        <v>1163</v>
      </c>
      <c r="N17" t="s">
        <v>1164</v>
      </c>
      <c r="O17" t="s">
        <v>1114</v>
      </c>
      <c r="R17" t="s">
        <v>1115</v>
      </c>
      <c r="S17" t="s">
        <v>1165</v>
      </c>
      <c r="U17" t="s">
        <v>1117</v>
      </c>
      <c r="W17" t="s">
        <v>1144</v>
      </c>
      <c r="Z17" t="s">
        <v>1119</v>
      </c>
      <c r="AA17">
        <v>0</v>
      </c>
      <c r="AB17">
        <v>0</v>
      </c>
      <c r="AC17">
        <v>0</v>
      </c>
      <c r="AD17">
        <v>1</v>
      </c>
      <c r="AE17">
        <v>1</v>
      </c>
      <c r="ED17" t="s">
        <v>1119</v>
      </c>
      <c r="EE17">
        <v>0</v>
      </c>
      <c r="EF17">
        <v>0</v>
      </c>
      <c r="EG17">
        <v>0</v>
      </c>
      <c r="EH17">
        <v>0</v>
      </c>
      <c r="EI17">
        <v>1</v>
      </c>
      <c r="EJ17">
        <v>1</v>
      </c>
      <c r="IM17" t="s">
        <v>1151</v>
      </c>
      <c r="IN17">
        <v>0</v>
      </c>
      <c r="IO17">
        <v>0</v>
      </c>
      <c r="IP17">
        <v>0</v>
      </c>
      <c r="IQ17">
        <v>0</v>
      </c>
      <c r="IR17">
        <v>0</v>
      </c>
      <c r="IS17">
        <v>0</v>
      </c>
      <c r="IT17">
        <v>0</v>
      </c>
      <c r="IU17">
        <v>0</v>
      </c>
      <c r="IV17">
        <v>0</v>
      </c>
      <c r="IW17">
        <v>0</v>
      </c>
      <c r="IX17">
        <v>0</v>
      </c>
      <c r="IY17">
        <v>0</v>
      </c>
      <c r="IZ17">
        <v>0</v>
      </c>
      <c r="JA17">
        <v>0</v>
      </c>
      <c r="JB17">
        <v>1</v>
      </c>
      <c r="JC17">
        <v>0</v>
      </c>
      <c r="JD17">
        <v>1</v>
      </c>
      <c r="JE17">
        <v>3</v>
      </c>
      <c r="OV17" t="s">
        <v>1135</v>
      </c>
      <c r="OW17">
        <v>300</v>
      </c>
      <c r="OX17" t="s">
        <v>1145</v>
      </c>
      <c r="PA17">
        <v>15</v>
      </c>
      <c r="PB17">
        <v>1</v>
      </c>
      <c r="PC17">
        <v>0</v>
      </c>
      <c r="PE17" t="s">
        <v>1140</v>
      </c>
      <c r="QM17" t="s">
        <v>1138</v>
      </c>
      <c r="QN17">
        <v>1</v>
      </c>
      <c r="QO17">
        <v>0</v>
      </c>
      <c r="QP17">
        <v>0</v>
      </c>
      <c r="QQ17">
        <v>0</v>
      </c>
      <c r="TD17" t="s">
        <v>1119</v>
      </c>
      <c r="TE17">
        <v>0</v>
      </c>
      <c r="TF17">
        <v>0</v>
      </c>
      <c r="TG17">
        <v>0</v>
      </c>
      <c r="TH17">
        <v>0</v>
      </c>
      <c r="TI17">
        <v>0</v>
      </c>
      <c r="TJ17">
        <v>0</v>
      </c>
      <c r="TK17">
        <v>0</v>
      </c>
      <c r="TL17">
        <v>0</v>
      </c>
      <c r="TM17">
        <v>0</v>
      </c>
      <c r="TN17">
        <v>0</v>
      </c>
      <c r="TO17">
        <v>0</v>
      </c>
      <c r="TP17">
        <v>0</v>
      </c>
      <c r="TQ17">
        <v>0</v>
      </c>
      <c r="TR17">
        <v>0</v>
      </c>
      <c r="TS17">
        <v>0</v>
      </c>
      <c r="TT17">
        <v>0</v>
      </c>
      <c r="TU17">
        <v>0</v>
      </c>
      <c r="TV17">
        <v>0</v>
      </c>
      <c r="TW17">
        <v>0</v>
      </c>
      <c r="TX17">
        <v>0</v>
      </c>
      <c r="TY17">
        <v>0</v>
      </c>
      <c r="TZ17">
        <v>0</v>
      </c>
      <c r="UA17">
        <v>0</v>
      </c>
      <c r="UB17">
        <v>0</v>
      </c>
      <c r="UC17">
        <v>0</v>
      </c>
      <c r="UD17">
        <v>0</v>
      </c>
      <c r="UE17">
        <v>0</v>
      </c>
      <c r="UF17">
        <v>1</v>
      </c>
      <c r="UG17">
        <v>1</v>
      </c>
      <c r="AMM17" t="s">
        <v>1169</v>
      </c>
      <c r="AMN17">
        <v>1</v>
      </c>
      <c r="AMO17">
        <v>0</v>
      </c>
      <c r="AMP17">
        <v>0</v>
      </c>
      <c r="AMQ17">
        <v>0</v>
      </c>
      <c r="AMR17">
        <v>0</v>
      </c>
      <c r="AMS17">
        <v>0</v>
      </c>
      <c r="AMU17" t="s">
        <v>1128</v>
      </c>
      <c r="AMV17" t="s">
        <v>1140</v>
      </c>
      <c r="ANG17" t="s">
        <v>1130</v>
      </c>
      <c r="ANH17">
        <v>0</v>
      </c>
      <c r="ANI17">
        <v>0</v>
      </c>
      <c r="ANJ17">
        <v>0</v>
      </c>
      <c r="ANK17">
        <v>0</v>
      </c>
      <c r="ANL17">
        <v>0</v>
      </c>
      <c r="ANM17">
        <v>0</v>
      </c>
      <c r="ANN17">
        <v>0</v>
      </c>
      <c r="ANO17">
        <v>1</v>
      </c>
      <c r="ANP17">
        <v>0</v>
      </c>
      <c r="ANR17" t="s">
        <v>3440</v>
      </c>
      <c r="ANU17">
        <v>418427546</v>
      </c>
      <c r="ANV17" s="2">
        <v>45035.624236111107</v>
      </c>
      <c r="ANY17" t="s">
        <v>1131</v>
      </c>
      <c r="ANZ17" t="s">
        <v>1132</v>
      </c>
      <c r="AOA17" t="s">
        <v>3441</v>
      </c>
    </row>
    <row r="18" spans="1:939 1027:1067" x14ac:dyDescent="0.35">
      <c r="A18">
        <v>17</v>
      </c>
      <c r="B18" t="s">
        <v>3460</v>
      </c>
      <c r="C18" s="2">
        <v>45035</v>
      </c>
      <c r="D18" t="s">
        <v>1161</v>
      </c>
      <c r="E18" s="2">
        <v>45035.566237847219</v>
      </c>
      <c r="F18" s="2">
        <v>45035.567590347222</v>
      </c>
      <c r="G18" t="s">
        <v>1109</v>
      </c>
      <c r="J18" t="s">
        <v>1110</v>
      </c>
      <c r="K18" s="2">
        <v>45035</v>
      </c>
      <c r="L18" t="s">
        <v>1162</v>
      </c>
      <c r="M18" t="s">
        <v>1163</v>
      </c>
      <c r="N18" t="s">
        <v>1164</v>
      </c>
      <c r="O18" t="s">
        <v>1114</v>
      </c>
      <c r="R18" t="s">
        <v>1115</v>
      </c>
      <c r="S18" t="s">
        <v>1165</v>
      </c>
      <c r="U18" t="s">
        <v>1117</v>
      </c>
      <c r="W18" t="s">
        <v>1144</v>
      </c>
      <c r="Z18" t="s">
        <v>1119</v>
      </c>
      <c r="AA18">
        <v>0</v>
      </c>
      <c r="AB18">
        <v>0</v>
      </c>
      <c r="AC18">
        <v>0</v>
      </c>
      <c r="AD18">
        <v>1</v>
      </c>
      <c r="AE18">
        <v>1</v>
      </c>
      <c r="ED18" t="s">
        <v>1119</v>
      </c>
      <c r="EE18">
        <v>0</v>
      </c>
      <c r="EF18">
        <v>0</v>
      </c>
      <c r="EG18">
        <v>0</v>
      </c>
      <c r="EH18">
        <v>0</v>
      </c>
      <c r="EI18">
        <v>1</v>
      </c>
      <c r="EJ18">
        <v>1</v>
      </c>
      <c r="IM18" t="s">
        <v>1151</v>
      </c>
      <c r="IN18">
        <v>0</v>
      </c>
      <c r="IO18">
        <v>0</v>
      </c>
      <c r="IP18">
        <v>0</v>
      </c>
      <c r="IQ18">
        <v>0</v>
      </c>
      <c r="IR18">
        <v>0</v>
      </c>
      <c r="IS18">
        <v>0</v>
      </c>
      <c r="IT18">
        <v>0</v>
      </c>
      <c r="IU18">
        <v>0</v>
      </c>
      <c r="IV18">
        <v>0</v>
      </c>
      <c r="IW18">
        <v>0</v>
      </c>
      <c r="IX18">
        <v>0</v>
      </c>
      <c r="IY18">
        <v>0</v>
      </c>
      <c r="IZ18">
        <v>0</v>
      </c>
      <c r="JA18">
        <v>0</v>
      </c>
      <c r="JB18">
        <v>1</v>
      </c>
      <c r="JC18">
        <v>0</v>
      </c>
      <c r="JD18">
        <v>1</v>
      </c>
      <c r="JE18">
        <v>3</v>
      </c>
      <c r="OV18" t="s">
        <v>1135</v>
      </c>
      <c r="OW18">
        <v>300</v>
      </c>
      <c r="OX18" t="s">
        <v>1145</v>
      </c>
      <c r="PA18">
        <v>20</v>
      </c>
      <c r="PB18">
        <v>1</v>
      </c>
      <c r="PC18">
        <v>0</v>
      </c>
      <c r="PE18" t="s">
        <v>1140</v>
      </c>
      <c r="QM18" t="s">
        <v>1138</v>
      </c>
      <c r="QN18">
        <v>1</v>
      </c>
      <c r="QO18">
        <v>0</v>
      </c>
      <c r="QP18">
        <v>0</v>
      </c>
      <c r="QQ18">
        <v>0</v>
      </c>
      <c r="TD18" t="s">
        <v>1119</v>
      </c>
      <c r="TE18">
        <v>0</v>
      </c>
      <c r="TF18">
        <v>0</v>
      </c>
      <c r="TG18">
        <v>0</v>
      </c>
      <c r="TH18">
        <v>0</v>
      </c>
      <c r="TI18">
        <v>0</v>
      </c>
      <c r="TJ18">
        <v>0</v>
      </c>
      <c r="TK18">
        <v>0</v>
      </c>
      <c r="TL18">
        <v>0</v>
      </c>
      <c r="TM18">
        <v>0</v>
      </c>
      <c r="TN18">
        <v>0</v>
      </c>
      <c r="TO18">
        <v>0</v>
      </c>
      <c r="TP18">
        <v>0</v>
      </c>
      <c r="TQ18">
        <v>0</v>
      </c>
      <c r="TR18">
        <v>0</v>
      </c>
      <c r="TS18">
        <v>0</v>
      </c>
      <c r="TT18">
        <v>0</v>
      </c>
      <c r="TU18">
        <v>0</v>
      </c>
      <c r="TV18">
        <v>0</v>
      </c>
      <c r="TW18">
        <v>0</v>
      </c>
      <c r="TX18">
        <v>0</v>
      </c>
      <c r="TY18">
        <v>0</v>
      </c>
      <c r="TZ18">
        <v>0</v>
      </c>
      <c r="UA18">
        <v>0</v>
      </c>
      <c r="UB18">
        <v>0</v>
      </c>
      <c r="UC18">
        <v>0</v>
      </c>
      <c r="UD18">
        <v>0</v>
      </c>
      <c r="UE18">
        <v>0</v>
      </c>
      <c r="UF18">
        <v>1</v>
      </c>
      <c r="UG18">
        <v>1</v>
      </c>
      <c r="AMM18" t="s">
        <v>1169</v>
      </c>
      <c r="AMN18">
        <v>1</v>
      </c>
      <c r="AMO18">
        <v>0</v>
      </c>
      <c r="AMP18">
        <v>0</v>
      </c>
      <c r="AMQ18">
        <v>0</v>
      </c>
      <c r="AMR18">
        <v>0</v>
      </c>
      <c r="AMS18">
        <v>0</v>
      </c>
      <c r="AMU18" t="s">
        <v>1128</v>
      </c>
      <c r="AMV18" t="s">
        <v>1140</v>
      </c>
      <c r="ANG18" t="s">
        <v>1130</v>
      </c>
      <c r="ANH18">
        <v>0</v>
      </c>
      <c r="ANI18">
        <v>0</v>
      </c>
      <c r="ANJ18">
        <v>0</v>
      </c>
      <c r="ANK18">
        <v>0</v>
      </c>
      <c r="ANL18">
        <v>0</v>
      </c>
      <c r="ANM18">
        <v>0</v>
      </c>
      <c r="ANN18">
        <v>0</v>
      </c>
      <c r="ANO18">
        <v>1</v>
      </c>
      <c r="ANP18">
        <v>0</v>
      </c>
      <c r="ANR18" t="s">
        <v>3440</v>
      </c>
      <c r="ANU18">
        <v>418427556</v>
      </c>
      <c r="ANV18" s="2">
        <v>45035.624259259261</v>
      </c>
      <c r="ANY18" t="s">
        <v>1131</v>
      </c>
      <c r="ANZ18" t="s">
        <v>1132</v>
      </c>
      <c r="AOA18" t="s">
        <v>3441</v>
      </c>
    </row>
    <row r="19" spans="1:939 1027:1067" x14ac:dyDescent="0.35">
      <c r="A19">
        <v>18</v>
      </c>
      <c r="B19" t="s">
        <v>3461</v>
      </c>
      <c r="C19" s="2">
        <v>45035</v>
      </c>
      <c r="D19" t="s">
        <v>1161</v>
      </c>
      <c r="E19" s="2">
        <v>45035.569127650473</v>
      </c>
      <c r="F19" s="2">
        <v>45035.570634849537</v>
      </c>
      <c r="G19" t="s">
        <v>1109</v>
      </c>
      <c r="J19" t="s">
        <v>1110</v>
      </c>
      <c r="K19" s="2">
        <v>45035</v>
      </c>
      <c r="L19" t="s">
        <v>1162</v>
      </c>
      <c r="M19" t="s">
        <v>1163</v>
      </c>
      <c r="N19" t="s">
        <v>1164</v>
      </c>
      <c r="O19" t="s">
        <v>1114</v>
      </c>
      <c r="R19" t="s">
        <v>1115</v>
      </c>
      <c r="S19" t="s">
        <v>1165</v>
      </c>
      <c r="U19" t="s">
        <v>1117</v>
      </c>
      <c r="W19" t="s">
        <v>1144</v>
      </c>
      <c r="Z19" t="s">
        <v>1119</v>
      </c>
      <c r="AA19">
        <v>0</v>
      </c>
      <c r="AB19">
        <v>0</v>
      </c>
      <c r="AC19">
        <v>0</v>
      </c>
      <c r="AD19">
        <v>1</v>
      </c>
      <c r="AE19">
        <v>1</v>
      </c>
      <c r="ED19" t="s">
        <v>1119</v>
      </c>
      <c r="EE19">
        <v>0</v>
      </c>
      <c r="EF19">
        <v>0</v>
      </c>
      <c r="EG19">
        <v>0</v>
      </c>
      <c r="EH19">
        <v>0</v>
      </c>
      <c r="EI19">
        <v>1</v>
      </c>
      <c r="EJ19">
        <v>1</v>
      </c>
      <c r="IM19" t="s">
        <v>1179</v>
      </c>
      <c r="IN19">
        <v>0</v>
      </c>
      <c r="IO19">
        <v>0</v>
      </c>
      <c r="IP19">
        <v>0</v>
      </c>
      <c r="IQ19">
        <v>0</v>
      </c>
      <c r="IR19">
        <v>0</v>
      </c>
      <c r="IS19">
        <v>0</v>
      </c>
      <c r="IT19">
        <v>0</v>
      </c>
      <c r="IU19">
        <v>0</v>
      </c>
      <c r="IV19">
        <v>0</v>
      </c>
      <c r="IW19">
        <v>0</v>
      </c>
      <c r="IX19">
        <v>0</v>
      </c>
      <c r="IY19">
        <v>0</v>
      </c>
      <c r="IZ19">
        <v>1</v>
      </c>
      <c r="JA19">
        <v>0</v>
      </c>
      <c r="JB19">
        <v>0</v>
      </c>
      <c r="JC19">
        <v>0</v>
      </c>
      <c r="JD19">
        <v>1</v>
      </c>
      <c r="JE19">
        <v>3</v>
      </c>
      <c r="OA19" t="s">
        <v>1135</v>
      </c>
      <c r="OB19">
        <v>2000</v>
      </c>
      <c r="OC19" t="s">
        <v>1147</v>
      </c>
      <c r="OF19">
        <v>20</v>
      </c>
      <c r="OG19">
        <v>1</v>
      </c>
      <c r="OH19">
        <v>0</v>
      </c>
      <c r="PE19" t="s">
        <v>1140</v>
      </c>
      <c r="QM19" t="s">
        <v>1138</v>
      </c>
      <c r="QN19">
        <v>1</v>
      </c>
      <c r="QO19">
        <v>0</v>
      </c>
      <c r="QP19">
        <v>0</v>
      </c>
      <c r="QQ19">
        <v>0</v>
      </c>
      <c r="TD19" t="s">
        <v>1119</v>
      </c>
      <c r="TE19">
        <v>0</v>
      </c>
      <c r="TF19">
        <v>0</v>
      </c>
      <c r="TG19">
        <v>0</v>
      </c>
      <c r="TH19">
        <v>0</v>
      </c>
      <c r="TI19">
        <v>0</v>
      </c>
      <c r="TJ19">
        <v>0</v>
      </c>
      <c r="TK19">
        <v>0</v>
      </c>
      <c r="TL19">
        <v>0</v>
      </c>
      <c r="TM19">
        <v>0</v>
      </c>
      <c r="TN19">
        <v>0</v>
      </c>
      <c r="TO19">
        <v>0</v>
      </c>
      <c r="TP19">
        <v>0</v>
      </c>
      <c r="TQ19">
        <v>0</v>
      </c>
      <c r="TR19">
        <v>0</v>
      </c>
      <c r="TS19">
        <v>0</v>
      </c>
      <c r="TT19">
        <v>0</v>
      </c>
      <c r="TU19">
        <v>0</v>
      </c>
      <c r="TV19">
        <v>0</v>
      </c>
      <c r="TW19">
        <v>0</v>
      </c>
      <c r="TX19">
        <v>0</v>
      </c>
      <c r="TY19">
        <v>0</v>
      </c>
      <c r="TZ19">
        <v>0</v>
      </c>
      <c r="UA19">
        <v>0</v>
      </c>
      <c r="UB19">
        <v>0</v>
      </c>
      <c r="UC19">
        <v>0</v>
      </c>
      <c r="UD19">
        <v>0</v>
      </c>
      <c r="UE19">
        <v>0</v>
      </c>
      <c r="UF19">
        <v>1</v>
      </c>
      <c r="UG19">
        <v>1</v>
      </c>
      <c r="AMM19" t="s">
        <v>1169</v>
      </c>
      <c r="AMN19">
        <v>1</v>
      </c>
      <c r="AMO19">
        <v>0</v>
      </c>
      <c r="AMP19">
        <v>0</v>
      </c>
      <c r="AMQ19">
        <v>0</v>
      </c>
      <c r="AMR19">
        <v>0</v>
      </c>
      <c r="AMS19">
        <v>0</v>
      </c>
      <c r="AMU19" t="s">
        <v>1128</v>
      </c>
      <c r="AMV19" t="s">
        <v>1140</v>
      </c>
      <c r="ANG19" t="s">
        <v>1130</v>
      </c>
      <c r="ANH19">
        <v>0</v>
      </c>
      <c r="ANI19">
        <v>0</v>
      </c>
      <c r="ANJ19">
        <v>0</v>
      </c>
      <c r="ANK19">
        <v>0</v>
      </c>
      <c r="ANL19">
        <v>0</v>
      </c>
      <c r="ANM19">
        <v>0</v>
      </c>
      <c r="ANN19">
        <v>0</v>
      </c>
      <c r="ANO19">
        <v>1</v>
      </c>
      <c r="ANP19">
        <v>0</v>
      </c>
      <c r="ANU19">
        <v>418427595</v>
      </c>
      <c r="ANV19" s="2">
        <v>45035.62431712963</v>
      </c>
      <c r="ANY19" t="s">
        <v>1131</v>
      </c>
      <c r="ANZ19" t="s">
        <v>1132</v>
      </c>
      <c r="AOA19" t="s">
        <v>3441</v>
      </c>
    </row>
    <row r="20" spans="1:939 1027:1067" x14ac:dyDescent="0.35">
      <c r="A20">
        <v>19</v>
      </c>
      <c r="B20" t="s">
        <v>3462</v>
      </c>
      <c r="C20" s="2">
        <v>45034</v>
      </c>
      <c r="D20" t="s">
        <v>1161</v>
      </c>
      <c r="E20" s="2">
        <v>45034.512765740743</v>
      </c>
      <c r="F20" s="2">
        <v>45034.529189768517</v>
      </c>
      <c r="G20" t="s">
        <v>1109</v>
      </c>
      <c r="J20" t="s">
        <v>1110</v>
      </c>
      <c r="K20" s="2">
        <v>45034</v>
      </c>
      <c r="L20" t="s">
        <v>1162</v>
      </c>
      <c r="M20" t="s">
        <v>1163</v>
      </c>
      <c r="N20" t="s">
        <v>1164</v>
      </c>
      <c r="O20" t="s">
        <v>1114</v>
      </c>
      <c r="R20" t="s">
        <v>1115</v>
      </c>
      <c r="S20" t="s">
        <v>1165</v>
      </c>
      <c r="U20" t="s">
        <v>1117</v>
      </c>
      <c r="W20" t="s">
        <v>1144</v>
      </c>
      <c r="Z20" t="s">
        <v>3463</v>
      </c>
      <c r="AA20">
        <v>1</v>
      </c>
      <c r="AB20">
        <v>1</v>
      </c>
      <c r="AC20">
        <v>1</v>
      </c>
      <c r="AD20">
        <v>0</v>
      </c>
      <c r="AE20">
        <v>3</v>
      </c>
      <c r="AG20" t="s">
        <v>1135</v>
      </c>
      <c r="AH20">
        <v>1000</v>
      </c>
      <c r="AI20" t="s">
        <v>1145</v>
      </c>
      <c r="AL20">
        <v>10</v>
      </c>
      <c r="AM20">
        <v>10</v>
      </c>
      <c r="AN20">
        <v>1</v>
      </c>
      <c r="AP20" t="s">
        <v>1188</v>
      </c>
      <c r="BC20" t="s">
        <v>1135</v>
      </c>
      <c r="BD20" t="s">
        <v>3204</v>
      </c>
      <c r="BE20">
        <v>1</v>
      </c>
      <c r="BF20">
        <v>0</v>
      </c>
      <c r="BG20">
        <v>500</v>
      </c>
      <c r="BI20" t="s">
        <v>1145</v>
      </c>
      <c r="BL20">
        <v>5</v>
      </c>
      <c r="BM20">
        <v>10</v>
      </c>
      <c r="BN20">
        <v>1</v>
      </c>
      <c r="BP20" t="s">
        <v>1117</v>
      </c>
      <c r="BR20" t="s">
        <v>3464</v>
      </c>
      <c r="BS20">
        <v>1</v>
      </c>
      <c r="BT20">
        <v>1</v>
      </c>
      <c r="BU20">
        <v>1</v>
      </c>
      <c r="BV20">
        <v>0</v>
      </c>
      <c r="BX20" t="s">
        <v>1208</v>
      </c>
      <c r="BY20">
        <v>0</v>
      </c>
      <c r="BZ20">
        <v>0</v>
      </c>
      <c r="CA20">
        <v>0</v>
      </c>
      <c r="CB20">
        <v>0</v>
      </c>
      <c r="CC20">
        <v>0</v>
      </c>
      <c r="CD20">
        <v>0</v>
      </c>
      <c r="CE20">
        <v>0</v>
      </c>
      <c r="CF20">
        <v>0</v>
      </c>
      <c r="CG20">
        <v>0</v>
      </c>
      <c r="CH20">
        <v>0</v>
      </c>
      <c r="CI20">
        <v>1</v>
      </c>
      <c r="CL20" t="s">
        <v>1138</v>
      </c>
      <c r="CM20">
        <v>1</v>
      </c>
      <c r="CN20">
        <v>0</v>
      </c>
      <c r="CO20">
        <v>0</v>
      </c>
      <c r="CP20">
        <v>0</v>
      </c>
      <c r="ED20" t="s">
        <v>3465</v>
      </c>
      <c r="EE20">
        <v>1</v>
      </c>
      <c r="EF20">
        <v>1</v>
      </c>
      <c r="EG20">
        <v>1</v>
      </c>
      <c r="EH20">
        <v>1</v>
      </c>
      <c r="EI20">
        <v>0</v>
      </c>
      <c r="EJ20">
        <v>4</v>
      </c>
      <c r="EL20" t="s">
        <v>1135</v>
      </c>
      <c r="EM20">
        <v>8000</v>
      </c>
      <c r="EN20" t="s">
        <v>1145</v>
      </c>
      <c r="EQ20">
        <v>10</v>
      </c>
      <c r="ER20">
        <v>5</v>
      </c>
      <c r="ES20">
        <v>0</v>
      </c>
      <c r="EU20" t="s">
        <v>1135</v>
      </c>
      <c r="EV20">
        <v>500</v>
      </c>
      <c r="EW20" t="s">
        <v>1145</v>
      </c>
      <c r="EZ20">
        <v>10</v>
      </c>
      <c r="FA20">
        <v>5</v>
      </c>
      <c r="FB20">
        <v>0</v>
      </c>
      <c r="FD20" t="s">
        <v>1135</v>
      </c>
      <c r="FE20">
        <v>1500</v>
      </c>
      <c r="FF20" t="s">
        <v>1145</v>
      </c>
      <c r="FI20">
        <v>10</v>
      </c>
      <c r="FJ20">
        <v>5</v>
      </c>
      <c r="FK20">
        <v>0</v>
      </c>
      <c r="FM20" t="s">
        <v>1135</v>
      </c>
      <c r="FN20">
        <v>500</v>
      </c>
      <c r="FO20" t="s">
        <v>1145</v>
      </c>
      <c r="FR20">
        <v>5</v>
      </c>
      <c r="FS20">
        <v>2</v>
      </c>
      <c r="FT20">
        <v>0</v>
      </c>
      <c r="FV20" t="s">
        <v>1140</v>
      </c>
      <c r="GS20" t="s">
        <v>1138</v>
      </c>
      <c r="GT20">
        <v>1</v>
      </c>
      <c r="GU20">
        <v>0</v>
      </c>
      <c r="GV20">
        <v>0</v>
      </c>
      <c r="GW20">
        <v>0</v>
      </c>
      <c r="IM20" t="s">
        <v>3466</v>
      </c>
      <c r="IN20">
        <v>0</v>
      </c>
      <c r="IO20">
        <v>0</v>
      </c>
      <c r="IP20">
        <v>0</v>
      </c>
      <c r="IQ20">
        <v>0</v>
      </c>
      <c r="IR20">
        <v>0</v>
      </c>
      <c r="IS20">
        <v>0</v>
      </c>
      <c r="IT20">
        <v>0</v>
      </c>
      <c r="IU20">
        <v>0</v>
      </c>
      <c r="IV20">
        <v>0</v>
      </c>
      <c r="IW20">
        <v>1</v>
      </c>
      <c r="IX20">
        <v>1</v>
      </c>
      <c r="IY20">
        <v>0</v>
      </c>
      <c r="IZ20">
        <v>0</v>
      </c>
      <c r="JA20">
        <v>0</v>
      </c>
      <c r="JB20">
        <v>0</v>
      </c>
      <c r="JC20">
        <v>0</v>
      </c>
      <c r="JD20">
        <v>2</v>
      </c>
      <c r="JE20">
        <v>9</v>
      </c>
      <c r="MZ20" t="s">
        <v>1135</v>
      </c>
      <c r="NA20">
        <v>2000</v>
      </c>
      <c r="NB20" t="s">
        <v>1145</v>
      </c>
      <c r="NE20">
        <v>5</v>
      </c>
      <c r="NF20">
        <v>5</v>
      </c>
      <c r="NG20">
        <v>1</v>
      </c>
      <c r="NI20" t="s">
        <v>1135</v>
      </c>
      <c r="NJ20">
        <v>3200</v>
      </c>
      <c r="NK20" t="s">
        <v>1145</v>
      </c>
      <c r="NN20">
        <v>5</v>
      </c>
      <c r="NO20">
        <v>2</v>
      </c>
      <c r="NP20">
        <v>0</v>
      </c>
      <c r="PE20" t="s">
        <v>1140</v>
      </c>
      <c r="QM20" t="s">
        <v>1138</v>
      </c>
      <c r="QN20">
        <v>1</v>
      </c>
      <c r="QO20">
        <v>0</v>
      </c>
      <c r="QP20">
        <v>0</v>
      </c>
      <c r="QQ20">
        <v>0</v>
      </c>
      <c r="TD20" t="s">
        <v>3467</v>
      </c>
      <c r="TE20">
        <v>0</v>
      </c>
      <c r="TF20">
        <v>0</v>
      </c>
      <c r="TG20">
        <v>0</v>
      </c>
      <c r="TH20">
        <v>0</v>
      </c>
      <c r="TI20">
        <v>0</v>
      </c>
      <c r="TJ20">
        <v>0</v>
      </c>
      <c r="TK20">
        <v>0</v>
      </c>
      <c r="TL20">
        <v>0</v>
      </c>
      <c r="TM20">
        <v>0</v>
      </c>
      <c r="TN20">
        <v>1</v>
      </c>
      <c r="TO20">
        <v>1</v>
      </c>
      <c r="TP20">
        <v>0</v>
      </c>
      <c r="TQ20">
        <v>0</v>
      </c>
      <c r="TR20">
        <v>0</v>
      </c>
      <c r="TS20">
        <v>0</v>
      </c>
      <c r="TT20">
        <v>0</v>
      </c>
      <c r="TU20">
        <v>0</v>
      </c>
      <c r="TV20">
        <v>0</v>
      </c>
      <c r="TW20">
        <v>0</v>
      </c>
      <c r="TX20">
        <v>0</v>
      </c>
      <c r="TY20">
        <v>0</v>
      </c>
      <c r="TZ20">
        <v>0</v>
      </c>
      <c r="UA20">
        <v>0</v>
      </c>
      <c r="UB20">
        <v>0</v>
      </c>
      <c r="UC20">
        <v>0</v>
      </c>
      <c r="UD20">
        <v>0</v>
      </c>
      <c r="UE20">
        <v>0</v>
      </c>
      <c r="UF20">
        <v>0</v>
      </c>
      <c r="UG20">
        <v>2</v>
      </c>
      <c r="ZB20" t="s">
        <v>1135</v>
      </c>
      <c r="ZC20">
        <v>7000</v>
      </c>
      <c r="ZD20" t="s">
        <v>1122</v>
      </c>
      <c r="ZG20">
        <v>5</v>
      </c>
      <c r="ZH20">
        <v>3</v>
      </c>
      <c r="ZI20">
        <v>0</v>
      </c>
      <c r="ZK20" t="s">
        <v>1135</v>
      </c>
      <c r="ZL20">
        <v>600</v>
      </c>
      <c r="ZM20" t="s">
        <v>1143</v>
      </c>
      <c r="ZP20">
        <v>5</v>
      </c>
      <c r="ZQ20">
        <v>3</v>
      </c>
      <c r="ZR20">
        <v>0</v>
      </c>
      <c r="AHD20" t="s">
        <v>1140</v>
      </c>
      <c r="AIY20" t="s">
        <v>1138</v>
      </c>
      <c r="AIZ20">
        <v>1</v>
      </c>
      <c r="AJA20">
        <v>0</v>
      </c>
      <c r="AJB20">
        <v>0</v>
      </c>
      <c r="AJC20">
        <v>0</v>
      </c>
      <c r="AMM20" t="s">
        <v>1169</v>
      </c>
      <c r="AMN20">
        <v>1</v>
      </c>
      <c r="AMO20">
        <v>0</v>
      </c>
      <c r="AMP20">
        <v>0</v>
      </c>
      <c r="AMQ20">
        <v>0</v>
      </c>
      <c r="AMR20">
        <v>0</v>
      </c>
      <c r="AMS20">
        <v>0</v>
      </c>
      <c r="AMU20" t="s">
        <v>1128</v>
      </c>
      <c r="AMV20" t="s">
        <v>1140</v>
      </c>
      <c r="ANG20" t="s">
        <v>1215</v>
      </c>
      <c r="ANH20">
        <v>1</v>
      </c>
      <c r="ANI20">
        <v>0</v>
      </c>
      <c r="ANJ20">
        <v>0</v>
      </c>
      <c r="ANK20">
        <v>0</v>
      </c>
      <c r="ANL20">
        <v>0</v>
      </c>
      <c r="ANM20">
        <v>0</v>
      </c>
      <c r="ANN20">
        <v>0</v>
      </c>
      <c r="ANO20">
        <v>0</v>
      </c>
      <c r="ANP20">
        <v>0</v>
      </c>
      <c r="ANR20" t="s">
        <v>1206</v>
      </c>
      <c r="ANU20">
        <v>418427634</v>
      </c>
      <c r="ANV20" s="2">
        <v>45035.624398148153</v>
      </c>
      <c r="ANY20" t="s">
        <v>1131</v>
      </c>
      <c r="ANZ20" t="s">
        <v>1132</v>
      </c>
      <c r="AOA20" t="s">
        <v>3441</v>
      </c>
    </row>
    <row r="21" spans="1:939 1027:1067" x14ac:dyDescent="0.35">
      <c r="A21">
        <v>20</v>
      </c>
      <c r="B21" t="s">
        <v>3468</v>
      </c>
      <c r="C21" s="2">
        <v>45035</v>
      </c>
      <c r="D21" t="s">
        <v>1161</v>
      </c>
      <c r="E21" s="2">
        <v>45035.518918888891</v>
      </c>
      <c r="F21" s="2">
        <v>45035.537201979168</v>
      </c>
      <c r="G21" t="s">
        <v>1109</v>
      </c>
      <c r="J21" t="s">
        <v>1110</v>
      </c>
      <c r="K21" s="2">
        <v>45035</v>
      </c>
      <c r="L21" t="s">
        <v>1162</v>
      </c>
      <c r="M21" t="s">
        <v>1163</v>
      </c>
      <c r="N21" t="s">
        <v>1164</v>
      </c>
      <c r="O21" t="s">
        <v>1114</v>
      </c>
      <c r="R21" t="s">
        <v>1115</v>
      </c>
      <c r="S21" t="s">
        <v>1165</v>
      </c>
      <c r="U21" t="s">
        <v>1117</v>
      </c>
      <c r="W21" t="s">
        <v>1144</v>
      </c>
      <c r="Z21" t="s">
        <v>1119</v>
      </c>
      <c r="AA21">
        <v>0</v>
      </c>
      <c r="AB21">
        <v>0</v>
      </c>
      <c r="AC21">
        <v>0</v>
      </c>
      <c r="AD21">
        <v>1</v>
      </c>
      <c r="AE21">
        <v>1</v>
      </c>
      <c r="ED21" t="s">
        <v>1119</v>
      </c>
      <c r="EE21">
        <v>0</v>
      </c>
      <c r="EF21">
        <v>0</v>
      </c>
      <c r="EG21">
        <v>0</v>
      </c>
      <c r="EH21">
        <v>0</v>
      </c>
      <c r="EI21">
        <v>1</v>
      </c>
      <c r="EJ21">
        <v>1</v>
      </c>
      <c r="IM21" t="s">
        <v>3446</v>
      </c>
      <c r="IN21">
        <v>1</v>
      </c>
      <c r="IO21">
        <v>1</v>
      </c>
      <c r="IP21">
        <v>1</v>
      </c>
      <c r="IQ21">
        <v>0</v>
      </c>
      <c r="IR21">
        <v>0</v>
      </c>
      <c r="IS21">
        <v>0</v>
      </c>
      <c r="IT21">
        <v>0</v>
      </c>
      <c r="IU21">
        <v>0</v>
      </c>
      <c r="IV21">
        <v>0</v>
      </c>
      <c r="IW21">
        <v>0</v>
      </c>
      <c r="IX21">
        <v>0</v>
      </c>
      <c r="IY21">
        <v>0</v>
      </c>
      <c r="IZ21">
        <v>0</v>
      </c>
      <c r="JA21">
        <v>0</v>
      </c>
      <c r="JB21">
        <v>0</v>
      </c>
      <c r="JC21">
        <v>0</v>
      </c>
      <c r="JD21">
        <v>3</v>
      </c>
      <c r="JE21">
        <v>5</v>
      </c>
      <c r="JG21" t="s">
        <v>1135</v>
      </c>
      <c r="JH21">
        <v>500</v>
      </c>
      <c r="JI21" t="s">
        <v>1147</v>
      </c>
      <c r="JL21">
        <v>10</v>
      </c>
      <c r="JM21">
        <v>1</v>
      </c>
      <c r="JN21">
        <v>0</v>
      </c>
      <c r="JP21" t="s">
        <v>1135</v>
      </c>
      <c r="JQ21" t="s">
        <v>1123</v>
      </c>
      <c r="JR21">
        <v>1</v>
      </c>
      <c r="JS21">
        <v>1</v>
      </c>
      <c r="JT21">
        <v>9000</v>
      </c>
      <c r="JU21">
        <v>100</v>
      </c>
      <c r="JV21" t="s">
        <v>1147</v>
      </c>
      <c r="JY21">
        <v>10</v>
      </c>
      <c r="JZ21">
        <v>1</v>
      </c>
      <c r="KA21">
        <v>0</v>
      </c>
      <c r="KC21" t="s">
        <v>1135</v>
      </c>
      <c r="KD21" t="s">
        <v>1158</v>
      </c>
      <c r="KE21">
        <v>0</v>
      </c>
      <c r="KF21">
        <v>1</v>
      </c>
      <c r="KG21">
        <v>1</v>
      </c>
      <c r="KI21">
        <v>27500</v>
      </c>
      <c r="KJ21">
        <v>45000</v>
      </c>
      <c r="KK21" t="s">
        <v>1145</v>
      </c>
      <c r="KN21">
        <v>15</v>
      </c>
      <c r="KO21">
        <v>1</v>
      </c>
      <c r="KP21">
        <v>0</v>
      </c>
      <c r="PE21" t="s">
        <v>1140</v>
      </c>
      <c r="QM21" t="s">
        <v>1138</v>
      </c>
      <c r="QN21">
        <v>1</v>
      </c>
      <c r="QO21">
        <v>0</v>
      </c>
      <c r="QP21">
        <v>0</v>
      </c>
      <c r="QQ21">
        <v>0</v>
      </c>
      <c r="TD21" t="s">
        <v>1119</v>
      </c>
      <c r="TE21">
        <v>0</v>
      </c>
      <c r="TF21">
        <v>0</v>
      </c>
      <c r="TG21">
        <v>0</v>
      </c>
      <c r="TH21">
        <v>0</v>
      </c>
      <c r="TI21">
        <v>0</v>
      </c>
      <c r="TJ21">
        <v>0</v>
      </c>
      <c r="TK21">
        <v>0</v>
      </c>
      <c r="TL21">
        <v>0</v>
      </c>
      <c r="TM21">
        <v>0</v>
      </c>
      <c r="TN21">
        <v>0</v>
      </c>
      <c r="TO21">
        <v>0</v>
      </c>
      <c r="TP21">
        <v>0</v>
      </c>
      <c r="TQ21">
        <v>0</v>
      </c>
      <c r="TR21">
        <v>0</v>
      </c>
      <c r="TS21">
        <v>0</v>
      </c>
      <c r="TT21">
        <v>0</v>
      </c>
      <c r="TU21">
        <v>0</v>
      </c>
      <c r="TV21">
        <v>0</v>
      </c>
      <c r="TW21">
        <v>0</v>
      </c>
      <c r="TX21">
        <v>0</v>
      </c>
      <c r="TY21">
        <v>0</v>
      </c>
      <c r="TZ21">
        <v>0</v>
      </c>
      <c r="UA21">
        <v>0</v>
      </c>
      <c r="UB21">
        <v>0</v>
      </c>
      <c r="UC21">
        <v>0</v>
      </c>
      <c r="UD21">
        <v>0</v>
      </c>
      <c r="UE21">
        <v>0</v>
      </c>
      <c r="UF21">
        <v>1</v>
      </c>
      <c r="UG21">
        <v>1</v>
      </c>
      <c r="AMM21" t="s">
        <v>1127</v>
      </c>
      <c r="AMN21">
        <v>1</v>
      </c>
      <c r="AMO21">
        <v>0</v>
      </c>
      <c r="AMP21">
        <v>0</v>
      </c>
      <c r="AMQ21">
        <v>1</v>
      </c>
      <c r="AMR21">
        <v>0</v>
      </c>
      <c r="AMS21">
        <v>0</v>
      </c>
      <c r="AMU21" t="s">
        <v>1128</v>
      </c>
      <c r="AMV21" t="s">
        <v>1140</v>
      </c>
      <c r="ANG21" t="s">
        <v>1130</v>
      </c>
      <c r="ANH21">
        <v>0</v>
      </c>
      <c r="ANI21">
        <v>0</v>
      </c>
      <c r="ANJ21">
        <v>0</v>
      </c>
      <c r="ANK21">
        <v>0</v>
      </c>
      <c r="ANL21">
        <v>0</v>
      </c>
      <c r="ANM21">
        <v>0</v>
      </c>
      <c r="ANN21">
        <v>0</v>
      </c>
      <c r="ANO21">
        <v>1</v>
      </c>
      <c r="ANP21">
        <v>0</v>
      </c>
      <c r="ANR21" t="s">
        <v>3440</v>
      </c>
      <c r="ANU21">
        <v>418427648</v>
      </c>
      <c r="ANV21" s="2">
        <v>45035.624421296292</v>
      </c>
      <c r="ANY21" t="s">
        <v>1131</v>
      </c>
      <c r="ANZ21" t="s">
        <v>1132</v>
      </c>
      <c r="AOA21" t="s">
        <v>3441</v>
      </c>
    </row>
    <row r="22" spans="1:939 1027:1067" x14ac:dyDescent="0.35">
      <c r="A22">
        <v>21</v>
      </c>
      <c r="B22" t="s">
        <v>3469</v>
      </c>
      <c r="C22" s="2">
        <v>45035</v>
      </c>
      <c r="D22" t="s">
        <v>1161</v>
      </c>
      <c r="E22" s="2">
        <v>45035.551232268517</v>
      </c>
      <c r="F22" s="2">
        <v>45035.559395416669</v>
      </c>
      <c r="G22" t="s">
        <v>1109</v>
      </c>
      <c r="J22" t="s">
        <v>1110</v>
      </c>
      <c r="K22" s="2">
        <v>45035</v>
      </c>
      <c r="L22" t="s">
        <v>1162</v>
      </c>
      <c r="M22" t="s">
        <v>1163</v>
      </c>
      <c r="N22" t="s">
        <v>1164</v>
      </c>
      <c r="O22" t="s">
        <v>1114</v>
      </c>
      <c r="R22" t="s">
        <v>1115</v>
      </c>
      <c r="S22" t="s">
        <v>1165</v>
      </c>
      <c r="U22" t="s">
        <v>1117</v>
      </c>
      <c r="W22" t="s">
        <v>1144</v>
      </c>
      <c r="Z22" t="s">
        <v>1119</v>
      </c>
      <c r="AA22">
        <v>0</v>
      </c>
      <c r="AB22">
        <v>0</v>
      </c>
      <c r="AC22">
        <v>0</v>
      </c>
      <c r="AD22">
        <v>1</v>
      </c>
      <c r="AE22">
        <v>1</v>
      </c>
      <c r="ED22" t="s">
        <v>3470</v>
      </c>
      <c r="EE22">
        <v>0</v>
      </c>
      <c r="EF22">
        <v>1</v>
      </c>
      <c r="EG22">
        <v>1</v>
      </c>
      <c r="EH22">
        <v>1</v>
      </c>
      <c r="EI22">
        <v>0</v>
      </c>
      <c r="EJ22">
        <v>3</v>
      </c>
      <c r="EU22" t="s">
        <v>1135</v>
      </c>
      <c r="EV22">
        <v>9000</v>
      </c>
      <c r="EW22" t="s">
        <v>1145</v>
      </c>
      <c r="EZ22">
        <v>30</v>
      </c>
      <c r="FA22">
        <v>1</v>
      </c>
      <c r="FB22">
        <v>0</v>
      </c>
      <c r="FD22" t="s">
        <v>1135</v>
      </c>
      <c r="FE22">
        <v>2000</v>
      </c>
      <c r="FF22" t="s">
        <v>1145</v>
      </c>
      <c r="FI22">
        <v>45</v>
      </c>
      <c r="FJ22">
        <v>1</v>
      </c>
      <c r="FK22">
        <v>0</v>
      </c>
      <c r="FM22" t="s">
        <v>1135</v>
      </c>
      <c r="FN22">
        <v>1750</v>
      </c>
      <c r="FO22" t="s">
        <v>1145</v>
      </c>
      <c r="FR22">
        <v>30</v>
      </c>
      <c r="FS22">
        <v>1</v>
      </c>
      <c r="FT22">
        <v>0</v>
      </c>
      <c r="FV22" t="s">
        <v>1140</v>
      </c>
      <c r="GS22" t="s">
        <v>1138</v>
      </c>
      <c r="GT22">
        <v>1</v>
      </c>
      <c r="GU22">
        <v>0</v>
      </c>
      <c r="GV22">
        <v>0</v>
      </c>
      <c r="GW22">
        <v>0</v>
      </c>
      <c r="IM22" t="s">
        <v>1119</v>
      </c>
      <c r="IN22">
        <v>0</v>
      </c>
      <c r="IO22">
        <v>0</v>
      </c>
      <c r="IP22">
        <v>0</v>
      </c>
      <c r="IQ22">
        <v>0</v>
      </c>
      <c r="IR22">
        <v>0</v>
      </c>
      <c r="IS22">
        <v>0</v>
      </c>
      <c r="IT22">
        <v>0</v>
      </c>
      <c r="IU22">
        <v>0</v>
      </c>
      <c r="IV22">
        <v>0</v>
      </c>
      <c r="IW22">
        <v>0</v>
      </c>
      <c r="IX22">
        <v>0</v>
      </c>
      <c r="IY22">
        <v>0</v>
      </c>
      <c r="IZ22">
        <v>0</v>
      </c>
      <c r="JA22">
        <v>0</v>
      </c>
      <c r="JB22">
        <v>0</v>
      </c>
      <c r="JC22">
        <v>1</v>
      </c>
      <c r="JD22">
        <v>1</v>
      </c>
      <c r="JE22">
        <v>5</v>
      </c>
      <c r="TD22" t="s">
        <v>1119</v>
      </c>
      <c r="TE22">
        <v>0</v>
      </c>
      <c r="TF22">
        <v>0</v>
      </c>
      <c r="TG22">
        <v>0</v>
      </c>
      <c r="TH22">
        <v>0</v>
      </c>
      <c r="TI22">
        <v>0</v>
      </c>
      <c r="TJ22">
        <v>0</v>
      </c>
      <c r="TK22">
        <v>0</v>
      </c>
      <c r="TL22">
        <v>0</v>
      </c>
      <c r="TM22">
        <v>0</v>
      </c>
      <c r="TN22">
        <v>0</v>
      </c>
      <c r="TO22">
        <v>0</v>
      </c>
      <c r="TP22">
        <v>0</v>
      </c>
      <c r="TQ22">
        <v>0</v>
      </c>
      <c r="TR22">
        <v>0</v>
      </c>
      <c r="TS22">
        <v>0</v>
      </c>
      <c r="TT22">
        <v>0</v>
      </c>
      <c r="TU22">
        <v>0</v>
      </c>
      <c r="TV22">
        <v>0</v>
      </c>
      <c r="TW22">
        <v>0</v>
      </c>
      <c r="TX22">
        <v>0</v>
      </c>
      <c r="TY22">
        <v>0</v>
      </c>
      <c r="TZ22">
        <v>0</v>
      </c>
      <c r="UA22">
        <v>0</v>
      </c>
      <c r="UB22">
        <v>0</v>
      </c>
      <c r="UC22">
        <v>0</v>
      </c>
      <c r="UD22">
        <v>0</v>
      </c>
      <c r="UE22">
        <v>0</v>
      </c>
      <c r="UF22">
        <v>1</v>
      </c>
      <c r="UG22">
        <v>1</v>
      </c>
      <c r="AMM22" t="s">
        <v>1127</v>
      </c>
      <c r="AMN22">
        <v>1</v>
      </c>
      <c r="AMO22">
        <v>0</v>
      </c>
      <c r="AMP22">
        <v>0</v>
      </c>
      <c r="AMQ22">
        <v>1</v>
      </c>
      <c r="AMR22">
        <v>0</v>
      </c>
      <c r="AMS22">
        <v>0</v>
      </c>
      <c r="AMU22" t="s">
        <v>1128</v>
      </c>
      <c r="AMV22" t="s">
        <v>1140</v>
      </c>
      <c r="ANG22" t="s">
        <v>1130</v>
      </c>
      <c r="ANH22">
        <v>0</v>
      </c>
      <c r="ANI22">
        <v>0</v>
      </c>
      <c r="ANJ22">
        <v>0</v>
      </c>
      <c r="ANK22">
        <v>0</v>
      </c>
      <c r="ANL22">
        <v>0</v>
      </c>
      <c r="ANM22">
        <v>0</v>
      </c>
      <c r="ANN22">
        <v>0</v>
      </c>
      <c r="ANO22">
        <v>1</v>
      </c>
      <c r="ANP22">
        <v>0</v>
      </c>
      <c r="ANR22" t="s">
        <v>3440</v>
      </c>
      <c r="ANU22">
        <v>418427661</v>
      </c>
      <c r="ANV22" s="2">
        <v>45035.624444444453</v>
      </c>
      <c r="ANY22" t="s">
        <v>1131</v>
      </c>
      <c r="ANZ22" t="s">
        <v>1132</v>
      </c>
      <c r="AOA22" t="s">
        <v>3441</v>
      </c>
    </row>
    <row r="23" spans="1:939 1027:1067" x14ac:dyDescent="0.35">
      <c r="A23">
        <v>22</v>
      </c>
      <c r="B23" t="s">
        <v>3471</v>
      </c>
      <c r="C23" s="2">
        <v>45035</v>
      </c>
      <c r="D23" t="s">
        <v>1161</v>
      </c>
      <c r="E23" s="2">
        <v>45035.559464664351</v>
      </c>
      <c r="F23" s="2">
        <v>45035.563560648152</v>
      </c>
      <c r="G23" t="s">
        <v>1109</v>
      </c>
      <c r="J23" t="s">
        <v>1110</v>
      </c>
      <c r="K23" s="2">
        <v>45035</v>
      </c>
      <c r="L23" t="s">
        <v>1162</v>
      </c>
      <c r="M23" t="s">
        <v>1163</v>
      </c>
      <c r="N23" t="s">
        <v>1164</v>
      </c>
      <c r="O23" t="s">
        <v>1114</v>
      </c>
      <c r="R23" t="s">
        <v>1115</v>
      </c>
      <c r="S23" t="s">
        <v>1165</v>
      </c>
      <c r="U23" t="s">
        <v>1117</v>
      </c>
      <c r="W23" t="s">
        <v>1144</v>
      </c>
      <c r="Z23" t="s">
        <v>1119</v>
      </c>
      <c r="AA23">
        <v>0</v>
      </c>
      <c r="AB23">
        <v>0</v>
      </c>
      <c r="AC23">
        <v>0</v>
      </c>
      <c r="AD23">
        <v>1</v>
      </c>
      <c r="AE23">
        <v>1</v>
      </c>
      <c r="ED23" t="s">
        <v>1185</v>
      </c>
      <c r="EE23">
        <v>0</v>
      </c>
      <c r="EF23">
        <v>1</v>
      </c>
      <c r="EG23">
        <v>1</v>
      </c>
      <c r="EH23">
        <v>1</v>
      </c>
      <c r="EI23">
        <v>0</v>
      </c>
      <c r="EJ23">
        <v>3</v>
      </c>
      <c r="EU23" t="s">
        <v>1135</v>
      </c>
      <c r="EV23">
        <v>9000</v>
      </c>
      <c r="EW23" t="s">
        <v>1145</v>
      </c>
      <c r="EZ23">
        <v>30</v>
      </c>
      <c r="FA23">
        <v>1</v>
      </c>
      <c r="FB23">
        <v>0</v>
      </c>
      <c r="FD23" t="s">
        <v>1135</v>
      </c>
      <c r="FE23">
        <v>2000</v>
      </c>
      <c r="FF23" t="s">
        <v>1145</v>
      </c>
      <c r="FI23">
        <v>40</v>
      </c>
      <c r="FJ23">
        <v>1</v>
      </c>
      <c r="FK23">
        <v>0</v>
      </c>
      <c r="FM23" t="s">
        <v>1135</v>
      </c>
      <c r="FN23">
        <v>1750</v>
      </c>
      <c r="FO23" t="s">
        <v>1145</v>
      </c>
      <c r="FR23">
        <v>40</v>
      </c>
      <c r="FS23">
        <v>1</v>
      </c>
      <c r="FT23">
        <v>0</v>
      </c>
      <c r="FV23" t="s">
        <v>1140</v>
      </c>
      <c r="GS23" t="s">
        <v>1138</v>
      </c>
      <c r="GT23">
        <v>1</v>
      </c>
      <c r="GU23">
        <v>0</v>
      </c>
      <c r="GV23">
        <v>0</v>
      </c>
      <c r="GW23">
        <v>0</v>
      </c>
      <c r="IM23" t="s">
        <v>1119</v>
      </c>
      <c r="IN23">
        <v>0</v>
      </c>
      <c r="IO23">
        <v>0</v>
      </c>
      <c r="IP23">
        <v>0</v>
      </c>
      <c r="IQ23">
        <v>0</v>
      </c>
      <c r="IR23">
        <v>0</v>
      </c>
      <c r="IS23">
        <v>0</v>
      </c>
      <c r="IT23">
        <v>0</v>
      </c>
      <c r="IU23">
        <v>0</v>
      </c>
      <c r="IV23">
        <v>0</v>
      </c>
      <c r="IW23">
        <v>0</v>
      </c>
      <c r="IX23">
        <v>0</v>
      </c>
      <c r="IY23">
        <v>0</v>
      </c>
      <c r="IZ23">
        <v>0</v>
      </c>
      <c r="JA23">
        <v>0</v>
      </c>
      <c r="JB23">
        <v>0</v>
      </c>
      <c r="JC23">
        <v>1</v>
      </c>
      <c r="JD23">
        <v>1</v>
      </c>
      <c r="JE23">
        <v>5</v>
      </c>
      <c r="TD23" t="s">
        <v>1119</v>
      </c>
      <c r="TE23">
        <v>0</v>
      </c>
      <c r="TF23">
        <v>0</v>
      </c>
      <c r="TG23">
        <v>0</v>
      </c>
      <c r="TH23">
        <v>0</v>
      </c>
      <c r="TI23">
        <v>0</v>
      </c>
      <c r="TJ23">
        <v>0</v>
      </c>
      <c r="TK23">
        <v>0</v>
      </c>
      <c r="TL23">
        <v>0</v>
      </c>
      <c r="TM23">
        <v>0</v>
      </c>
      <c r="TN23">
        <v>0</v>
      </c>
      <c r="TO23">
        <v>0</v>
      </c>
      <c r="TP23">
        <v>0</v>
      </c>
      <c r="TQ23">
        <v>0</v>
      </c>
      <c r="TR23">
        <v>0</v>
      </c>
      <c r="TS23">
        <v>0</v>
      </c>
      <c r="TT23">
        <v>0</v>
      </c>
      <c r="TU23">
        <v>0</v>
      </c>
      <c r="TV23">
        <v>0</v>
      </c>
      <c r="TW23">
        <v>0</v>
      </c>
      <c r="TX23">
        <v>0</v>
      </c>
      <c r="TY23">
        <v>0</v>
      </c>
      <c r="TZ23">
        <v>0</v>
      </c>
      <c r="UA23">
        <v>0</v>
      </c>
      <c r="UB23">
        <v>0</v>
      </c>
      <c r="UC23">
        <v>0</v>
      </c>
      <c r="UD23">
        <v>0</v>
      </c>
      <c r="UE23">
        <v>0</v>
      </c>
      <c r="UF23">
        <v>1</v>
      </c>
      <c r="UG23">
        <v>1</v>
      </c>
      <c r="AMM23" t="s">
        <v>1127</v>
      </c>
      <c r="AMN23">
        <v>1</v>
      </c>
      <c r="AMO23">
        <v>0</v>
      </c>
      <c r="AMP23">
        <v>0</v>
      </c>
      <c r="AMQ23">
        <v>1</v>
      </c>
      <c r="AMR23">
        <v>0</v>
      </c>
      <c r="AMS23">
        <v>0</v>
      </c>
      <c r="AMU23" t="s">
        <v>1128</v>
      </c>
      <c r="AMV23" t="s">
        <v>1140</v>
      </c>
      <c r="ANG23" t="s">
        <v>1130</v>
      </c>
      <c r="ANH23">
        <v>0</v>
      </c>
      <c r="ANI23">
        <v>0</v>
      </c>
      <c r="ANJ23">
        <v>0</v>
      </c>
      <c r="ANK23">
        <v>0</v>
      </c>
      <c r="ANL23">
        <v>0</v>
      </c>
      <c r="ANM23">
        <v>0</v>
      </c>
      <c r="ANN23">
        <v>0</v>
      </c>
      <c r="ANO23">
        <v>1</v>
      </c>
      <c r="ANP23">
        <v>0</v>
      </c>
      <c r="ANR23" t="s">
        <v>3440</v>
      </c>
      <c r="ANU23">
        <v>418427676</v>
      </c>
      <c r="ANV23" s="2">
        <v>45035.624467592592</v>
      </c>
      <c r="ANY23" t="s">
        <v>1131</v>
      </c>
      <c r="ANZ23" t="s">
        <v>1132</v>
      </c>
      <c r="AOA23" t="s">
        <v>3441</v>
      </c>
    </row>
    <row r="24" spans="1:939 1027:1067" x14ac:dyDescent="0.35">
      <c r="A24">
        <v>23</v>
      </c>
      <c r="B24" t="s">
        <v>3472</v>
      </c>
      <c r="C24" s="2">
        <v>45035</v>
      </c>
      <c r="D24" t="s">
        <v>1161</v>
      </c>
      <c r="E24" s="2">
        <v>45035.570691087967</v>
      </c>
      <c r="F24" s="2">
        <v>45035.571672303238</v>
      </c>
      <c r="G24" t="s">
        <v>1109</v>
      </c>
      <c r="J24" t="s">
        <v>1110</v>
      </c>
      <c r="K24" s="2">
        <v>45035</v>
      </c>
      <c r="L24" t="s">
        <v>1162</v>
      </c>
      <c r="M24" t="s">
        <v>1163</v>
      </c>
      <c r="N24" t="s">
        <v>1164</v>
      </c>
      <c r="O24" t="s">
        <v>1114</v>
      </c>
      <c r="R24" t="s">
        <v>1115</v>
      </c>
      <c r="S24" t="s">
        <v>1165</v>
      </c>
      <c r="U24" t="s">
        <v>1117</v>
      </c>
      <c r="W24" t="s">
        <v>1144</v>
      </c>
      <c r="Z24" t="s">
        <v>1119</v>
      </c>
      <c r="AA24">
        <v>0</v>
      </c>
      <c r="AB24">
        <v>0</v>
      </c>
      <c r="AC24">
        <v>0</v>
      </c>
      <c r="AD24">
        <v>1</v>
      </c>
      <c r="AE24">
        <v>1</v>
      </c>
      <c r="ED24" t="s">
        <v>1119</v>
      </c>
      <c r="EE24">
        <v>0</v>
      </c>
      <c r="EF24">
        <v>0</v>
      </c>
      <c r="EG24">
        <v>0</v>
      </c>
      <c r="EH24">
        <v>0</v>
      </c>
      <c r="EI24">
        <v>1</v>
      </c>
      <c r="EJ24">
        <v>1</v>
      </c>
      <c r="IM24" t="s">
        <v>1179</v>
      </c>
      <c r="IN24">
        <v>0</v>
      </c>
      <c r="IO24">
        <v>0</v>
      </c>
      <c r="IP24">
        <v>0</v>
      </c>
      <c r="IQ24">
        <v>0</v>
      </c>
      <c r="IR24">
        <v>0</v>
      </c>
      <c r="IS24">
        <v>0</v>
      </c>
      <c r="IT24">
        <v>0</v>
      </c>
      <c r="IU24">
        <v>0</v>
      </c>
      <c r="IV24">
        <v>0</v>
      </c>
      <c r="IW24">
        <v>0</v>
      </c>
      <c r="IX24">
        <v>0</v>
      </c>
      <c r="IY24">
        <v>0</v>
      </c>
      <c r="IZ24">
        <v>1</v>
      </c>
      <c r="JA24">
        <v>0</v>
      </c>
      <c r="JB24">
        <v>0</v>
      </c>
      <c r="JC24">
        <v>0</v>
      </c>
      <c r="JD24">
        <v>1</v>
      </c>
      <c r="JE24">
        <v>3</v>
      </c>
      <c r="OA24" t="s">
        <v>1135</v>
      </c>
      <c r="OB24">
        <v>2000</v>
      </c>
      <c r="OC24" t="s">
        <v>1147</v>
      </c>
      <c r="OF24">
        <v>15</v>
      </c>
      <c r="OG24">
        <v>1</v>
      </c>
      <c r="OH24">
        <v>0</v>
      </c>
      <c r="PE24" t="s">
        <v>1140</v>
      </c>
      <c r="QM24" t="s">
        <v>1138</v>
      </c>
      <c r="QN24">
        <v>1</v>
      </c>
      <c r="QO24">
        <v>0</v>
      </c>
      <c r="QP24">
        <v>0</v>
      </c>
      <c r="QQ24">
        <v>0</v>
      </c>
      <c r="TD24" t="s">
        <v>1119</v>
      </c>
      <c r="TE24">
        <v>0</v>
      </c>
      <c r="TF24">
        <v>0</v>
      </c>
      <c r="TG24">
        <v>0</v>
      </c>
      <c r="TH24">
        <v>0</v>
      </c>
      <c r="TI24">
        <v>0</v>
      </c>
      <c r="TJ24">
        <v>0</v>
      </c>
      <c r="TK24">
        <v>0</v>
      </c>
      <c r="TL24">
        <v>0</v>
      </c>
      <c r="TM24">
        <v>0</v>
      </c>
      <c r="TN24">
        <v>0</v>
      </c>
      <c r="TO24">
        <v>0</v>
      </c>
      <c r="TP24">
        <v>0</v>
      </c>
      <c r="TQ24">
        <v>0</v>
      </c>
      <c r="TR24">
        <v>0</v>
      </c>
      <c r="TS24">
        <v>0</v>
      </c>
      <c r="TT24">
        <v>0</v>
      </c>
      <c r="TU24">
        <v>0</v>
      </c>
      <c r="TV24">
        <v>0</v>
      </c>
      <c r="TW24">
        <v>0</v>
      </c>
      <c r="TX24">
        <v>0</v>
      </c>
      <c r="TY24">
        <v>0</v>
      </c>
      <c r="TZ24">
        <v>0</v>
      </c>
      <c r="UA24">
        <v>0</v>
      </c>
      <c r="UB24">
        <v>0</v>
      </c>
      <c r="UC24">
        <v>0</v>
      </c>
      <c r="UD24">
        <v>0</v>
      </c>
      <c r="UE24">
        <v>0</v>
      </c>
      <c r="UF24">
        <v>1</v>
      </c>
      <c r="UG24">
        <v>1</v>
      </c>
      <c r="AMM24" t="s">
        <v>1169</v>
      </c>
      <c r="AMN24">
        <v>1</v>
      </c>
      <c r="AMO24">
        <v>0</v>
      </c>
      <c r="AMP24">
        <v>0</v>
      </c>
      <c r="AMQ24">
        <v>0</v>
      </c>
      <c r="AMR24">
        <v>0</v>
      </c>
      <c r="AMS24">
        <v>0</v>
      </c>
      <c r="AMU24" t="s">
        <v>1128</v>
      </c>
      <c r="AMV24" t="s">
        <v>1140</v>
      </c>
      <c r="ANG24" t="s">
        <v>1130</v>
      </c>
      <c r="ANH24">
        <v>0</v>
      </c>
      <c r="ANI24">
        <v>0</v>
      </c>
      <c r="ANJ24">
        <v>0</v>
      </c>
      <c r="ANK24">
        <v>0</v>
      </c>
      <c r="ANL24">
        <v>0</v>
      </c>
      <c r="ANM24">
        <v>0</v>
      </c>
      <c r="ANN24">
        <v>0</v>
      </c>
      <c r="ANO24">
        <v>1</v>
      </c>
      <c r="ANP24">
        <v>0</v>
      </c>
      <c r="ANU24">
        <v>418427803</v>
      </c>
      <c r="ANV24" s="2">
        <v>45035.6247337963</v>
      </c>
      <c r="ANY24" t="s">
        <v>1131</v>
      </c>
      <c r="ANZ24" t="s">
        <v>1132</v>
      </c>
      <c r="AOA24" t="s">
        <v>3441</v>
      </c>
    </row>
    <row r="25" spans="1:939 1027:1067" x14ac:dyDescent="0.35">
      <c r="A25">
        <v>24</v>
      </c>
      <c r="B25" t="s">
        <v>3473</v>
      </c>
      <c r="C25" s="2">
        <v>45035</v>
      </c>
      <c r="D25" t="s">
        <v>1161</v>
      </c>
      <c r="E25" s="2">
        <v>45035.57394884259</v>
      </c>
      <c r="F25" s="2">
        <v>45035.579526423608</v>
      </c>
      <c r="G25" t="s">
        <v>1109</v>
      </c>
      <c r="J25" t="s">
        <v>1110</v>
      </c>
      <c r="K25" s="2">
        <v>45035</v>
      </c>
      <c r="L25" t="s">
        <v>1162</v>
      </c>
      <c r="M25" t="s">
        <v>1163</v>
      </c>
      <c r="N25" t="s">
        <v>1164</v>
      </c>
      <c r="O25" t="s">
        <v>1114</v>
      </c>
      <c r="R25" t="s">
        <v>1115</v>
      </c>
      <c r="S25" t="s">
        <v>1165</v>
      </c>
      <c r="U25" t="s">
        <v>1117</v>
      </c>
      <c r="W25" t="s">
        <v>1144</v>
      </c>
      <c r="Z25" t="s">
        <v>1119</v>
      </c>
      <c r="AA25">
        <v>0</v>
      </c>
      <c r="AB25">
        <v>0</v>
      </c>
      <c r="AC25">
        <v>0</v>
      </c>
      <c r="AD25">
        <v>1</v>
      </c>
      <c r="AE25">
        <v>1</v>
      </c>
      <c r="ED25" t="s">
        <v>1119</v>
      </c>
      <c r="EE25">
        <v>0</v>
      </c>
      <c r="EF25">
        <v>0</v>
      </c>
      <c r="EG25">
        <v>0</v>
      </c>
      <c r="EH25">
        <v>0</v>
      </c>
      <c r="EI25">
        <v>1</v>
      </c>
      <c r="EJ25">
        <v>1</v>
      </c>
      <c r="IM25" t="s">
        <v>1233</v>
      </c>
      <c r="IN25">
        <v>0</v>
      </c>
      <c r="IO25">
        <v>0</v>
      </c>
      <c r="IP25">
        <v>0</v>
      </c>
      <c r="IQ25">
        <v>0</v>
      </c>
      <c r="IR25">
        <v>0</v>
      </c>
      <c r="IS25">
        <v>0</v>
      </c>
      <c r="IT25">
        <v>0</v>
      </c>
      <c r="IU25">
        <v>0</v>
      </c>
      <c r="IV25">
        <v>0</v>
      </c>
      <c r="IW25">
        <v>0</v>
      </c>
      <c r="IX25">
        <v>1</v>
      </c>
      <c r="IY25">
        <v>1</v>
      </c>
      <c r="IZ25">
        <v>0</v>
      </c>
      <c r="JA25">
        <v>1</v>
      </c>
      <c r="JB25">
        <v>0</v>
      </c>
      <c r="JC25">
        <v>0</v>
      </c>
      <c r="JD25">
        <v>3</v>
      </c>
      <c r="JE25">
        <v>5</v>
      </c>
      <c r="NI25" t="s">
        <v>1135</v>
      </c>
      <c r="NJ25">
        <v>2000</v>
      </c>
      <c r="NK25" t="s">
        <v>1147</v>
      </c>
      <c r="NN25">
        <v>30</v>
      </c>
      <c r="NO25">
        <v>1</v>
      </c>
      <c r="NP25">
        <v>0</v>
      </c>
      <c r="NR25" t="s">
        <v>1135</v>
      </c>
      <c r="NS25">
        <v>2000</v>
      </c>
      <c r="NT25" t="s">
        <v>1168</v>
      </c>
      <c r="NW25">
        <v>45</v>
      </c>
      <c r="NX25">
        <v>1</v>
      </c>
      <c r="NY25">
        <v>0</v>
      </c>
      <c r="OJ25" t="s">
        <v>1135</v>
      </c>
      <c r="OK25" t="s">
        <v>1117</v>
      </c>
      <c r="OL25">
        <v>3000</v>
      </c>
      <c r="OO25" t="s">
        <v>1168</v>
      </c>
      <c r="OR25">
        <v>25</v>
      </c>
      <c r="OS25">
        <v>1</v>
      </c>
      <c r="OT25">
        <v>0</v>
      </c>
      <c r="PE25" t="s">
        <v>1140</v>
      </c>
      <c r="QM25" t="s">
        <v>1138</v>
      </c>
      <c r="QN25">
        <v>1</v>
      </c>
      <c r="QO25">
        <v>0</v>
      </c>
      <c r="QP25">
        <v>0</v>
      </c>
      <c r="QQ25">
        <v>0</v>
      </c>
      <c r="TD25" t="s">
        <v>1119</v>
      </c>
      <c r="TE25">
        <v>0</v>
      </c>
      <c r="TF25">
        <v>0</v>
      </c>
      <c r="TG25">
        <v>0</v>
      </c>
      <c r="TH25">
        <v>0</v>
      </c>
      <c r="TI25">
        <v>0</v>
      </c>
      <c r="TJ25">
        <v>0</v>
      </c>
      <c r="TK25">
        <v>0</v>
      </c>
      <c r="TL25">
        <v>0</v>
      </c>
      <c r="TM25">
        <v>0</v>
      </c>
      <c r="TN25">
        <v>0</v>
      </c>
      <c r="TO25">
        <v>0</v>
      </c>
      <c r="TP25">
        <v>0</v>
      </c>
      <c r="TQ25">
        <v>0</v>
      </c>
      <c r="TR25">
        <v>0</v>
      </c>
      <c r="TS25">
        <v>0</v>
      </c>
      <c r="TT25">
        <v>0</v>
      </c>
      <c r="TU25">
        <v>0</v>
      </c>
      <c r="TV25">
        <v>0</v>
      </c>
      <c r="TW25">
        <v>0</v>
      </c>
      <c r="TX25">
        <v>0</v>
      </c>
      <c r="TY25">
        <v>0</v>
      </c>
      <c r="TZ25">
        <v>0</v>
      </c>
      <c r="UA25">
        <v>0</v>
      </c>
      <c r="UB25">
        <v>0</v>
      </c>
      <c r="UC25">
        <v>0</v>
      </c>
      <c r="UD25">
        <v>0</v>
      </c>
      <c r="UE25">
        <v>0</v>
      </c>
      <c r="UF25">
        <v>1</v>
      </c>
      <c r="UG25">
        <v>1</v>
      </c>
      <c r="AMM25" t="s">
        <v>1127</v>
      </c>
      <c r="AMN25">
        <v>1</v>
      </c>
      <c r="AMO25">
        <v>0</v>
      </c>
      <c r="AMP25">
        <v>0</v>
      </c>
      <c r="AMQ25">
        <v>1</v>
      </c>
      <c r="AMR25">
        <v>0</v>
      </c>
      <c r="AMS25">
        <v>0</v>
      </c>
      <c r="AMU25" t="s">
        <v>1128</v>
      </c>
      <c r="AMV25" t="s">
        <v>1140</v>
      </c>
      <c r="ANG25" t="s">
        <v>1130</v>
      </c>
      <c r="ANH25">
        <v>0</v>
      </c>
      <c r="ANI25">
        <v>0</v>
      </c>
      <c r="ANJ25">
        <v>0</v>
      </c>
      <c r="ANK25">
        <v>0</v>
      </c>
      <c r="ANL25">
        <v>0</v>
      </c>
      <c r="ANM25">
        <v>0</v>
      </c>
      <c r="ANN25">
        <v>0</v>
      </c>
      <c r="ANO25">
        <v>1</v>
      </c>
      <c r="ANP25">
        <v>0</v>
      </c>
      <c r="ANR25" t="s">
        <v>3440</v>
      </c>
      <c r="ANU25">
        <v>418427940</v>
      </c>
      <c r="ANV25" s="2">
        <v>45035.624976851846</v>
      </c>
      <c r="ANY25" t="s">
        <v>1131</v>
      </c>
      <c r="ANZ25" t="s">
        <v>1132</v>
      </c>
      <c r="AOA25" t="s">
        <v>3441</v>
      </c>
    </row>
    <row r="26" spans="1:939 1027:1067" x14ac:dyDescent="0.35">
      <c r="A26">
        <v>25</v>
      </c>
      <c r="B26" t="s">
        <v>3474</v>
      </c>
      <c r="C26" s="2">
        <v>45035</v>
      </c>
      <c r="D26" t="s">
        <v>1161</v>
      </c>
      <c r="E26" s="2">
        <v>45035.580385347217</v>
      </c>
      <c r="F26" s="2">
        <v>45035.582532199071</v>
      </c>
      <c r="G26" t="s">
        <v>1109</v>
      </c>
      <c r="J26" t="s">
        <v>1110</v>
      </c>
      <c r="K26" s="2">
        <v>45035</v>
      </c>
      <c r="L26" t="s">
        <v>1162</v>
      </c>
      <c r="M26" t="s">
        <v>1163</v>
      </c>
      <c r="N26" t="s">
        <v>1164</v>
      </c>
      <c r="O26" t="s">
        <v>1114</v>
      </c>
      <c r="R26" t="s">
        <v>1115</v>
      </c>
      <c r="S26" t="s">
        <v>1165</v>
      </c>
      <c r="U26" t="s">
        <v>1117</v>
      </c>
      <c r="W26" t="s">
        <v>1133</v>
      </c>
      <c r="Z26" t="s">
        <v>1119</v>
      </c>
      <c r="AA26">
        <v>0</v>
      </c>
      <c r="AB26">
        <v>0</v>
      </c>
      <c r="AC26">
        <v>0</v>
      </c>
      <c r="AD26">
        <v>1</v>
      </c>
      <c r="AE26">
        <v>1</v>
      </c>
      <c r="ED26" t="s">
        <v>1119</v>
      </c>
      <c r="EE26">
        <v>0</v>
      </c>
      <c r="EF26">
        <v>0</v>
      </c>
      <c r="EG26">
        <v>0</v>
      </c>
      <c r="EH26">
        <v>0</v>
      </c>
      <c r="EI26">
        <v>1</v>
      </c>
      <c r="EJ26">
        <v>1</v>
      </c>
      <c r="IM26" t="s">
        <v>1233</v>
      </c>
      <c r="IN26">
        <v>0</v>
      </c>
      <c r="IO26">
        <v>0</v>
      </c>
      <c r="IP26">
        <v>0</v>
      </c>
      <c r="IQ26">
        <v>0</v>
      </c>
      <c r="IR26">
        <v>0</v>
      </c>
      <c r="IS26">
        <v>0</v>
      </c>
      <c r="IT26">
        <v>0</v>
      </c>
      <c r="IU26">
        <v>0</v>
      </c>
      <c r="IV26">
        <v>0</v>
      </c>
      <c r="IW26">
        <v>0</v>
      </c>
      <c r="IX26">
        <v>1</v>
      </c>
      <c r="IY26">
        <v>1</v>
      </c>
      <c r="IZ26">
        <v>0</v>
      </c>
      <c r="JA26">
        <v>1</v>
      </c>
      <c r="JB26">
        <v>0</v>
      </c>
      <c r="JC26">
        <v>0</v>
      </c>
      <c r="JD26">
        <v>3</v>
      </c>
      <c r="JE26">
        <v>5</v>
      </c>
      <c r="NI26" t="s">
        <v>1135</v>
      </c>
      <c r="NJ26">
        <v>2000</v>
      </c>
      <c r="NK26" t="s">
        <v>1147</v>
      </c>
      <c r="NN26">
        <v>35</v>
      </c>
      <c r="NO26">
        <v>1</v>
      </c>
      <c r="NP26">
        <v>0</v>
      </c>
      <c r="NR26" t="s">
        <v>1135</v>
      </c>
      <c r="NS26">
        <v>2000</v>
      </c>
      <c r="NT26" t="s">
        <v>1168</v>
      </c>
      <c r="NW26">
        <v>25</v>
      </c>
      <c r="NX26">
        <v>1</v>
      </c>
      <c r="NY26">
        <v>0</v>
      </c>
      <c r="OJ26" t="s">
        <v>1135</v>
      </c>
      <c r="OK26" t="s">
        <v>1117</v>
      </c>
      <c r="OL26">
        <v>3000</v>
      </c>
      <c r="OO26" t="s">
        <v>1168</v>
      </c>
      <c r="OR26">
        <v>20</v>
      </c>
      <c r="OS26">
        <v>1</v>
      </c>
      <c r="OT26">
        <v>0</v>
      </c>
      <c r="PE26" t="s">
        <v>1140</v>
      </c>
      <c r="QM26" t="s">
        <v>1138</v>
      </c>
      <c r="QN26">
        <v>1</v>
      </c>
      <c r="QO26">
        <v>0</v>
      </c>
      <c r="QP26">
        <v>0</v>
      </c>
      <c r="QQ26">
        <v>0</v>
      </c>
      <c r="TD26" t="s">
        <v>1119</v>
      </c>
      <c r="TE26">
        <v>0</v>
      </c>
      <c r="TF26">
        <v>0</v>
      </c>
      <c r="TG26">
        <v>0</v>
      </c>
      <c r="TH26">
        <v>0</v>
      </c>
      <c r="TI26">
        <v>0</v>
      </c>
      <c r="TJ26">
        <v>0</v>
      </c>
      <c r="TK26">
        <v>0</v>
      </c>
      <c r="TL26">
        <v>0</v>
      </c>
      <c r="TM26">
        <v>0</v>
      </c>
      <c r="TN26">
        <v>0</v>
      </c>
      <c r="TO26">
        <v>0</v>
      </c>
      <c r="TP26">
        <v>0</v>
      </c>
      <c r="TQ26">
        <v>0</v>
      </c>
      <c r="TR26">
        <v>0</v>
      </c>
      <c r="TS26">
        <v>0</v>
      </c>
      <c r="TT26">
        <v>0</v>
      </c>
      <c r="TU26">
        <v>0</v>
      </c>
      <c r="TV26">
        <v>0</v>
      </c>
      <c r="TW26">
        <v>0</v>
      </c>
      <c r="TX26">
        <v>0</v>
      </c>
      <c r="TY26">
        <v>0</v>
      </c>
      <c r="TZ26">
        <v>0</v>
      </c>
      <c r="UA26">
        <v>0</v>
      </c>
      <c r="UB26">
        <v>0</v>
      </c>
      <c r="UC26">
        <v>0</v>
      </c>
      <c r="UD26">
        <v>0</v>
      </c>
      <c r="UE26">
        <v>0</v>
      </c>
      <c r="UF26">
        <v>1</v>
      </c>
      <c r="UG26">
        <v>1</v>
      </c>
      <c r="AMM26" t="s">
        <v>1169</v>
      </c>
      <c r="AMN26">
        <v>1</v>
      </c>
      <c r="AMO26">
        <v>0</v>
      </c>
      <c r="AMP26">
        <v>0</v>
      </c>
      <c r="AMQ26">
        <v>0</v>
      </c>
      <c r="AMR26">
        <v>0</v>
      </c>
      <c r="AMS26">
        <v>0</v>
      </c>
      <c r="AMU26" t="s">
        <v>1128</v>
      </c>
      <c r="AMV26" t="s">
        <v>1140</v>
      </c>
      <c r="ANG26" t="s">
        <v>1130</v>
      </c>
      <c r="ANH26">
        <v>0</v>
      </c>
      <c r="ANI26">
        <v>0</v>
      </c>
      <c r="ANJ26">
        <v>0</v>
      </c>
      <c r="ANK26">
        <v>0</v>
      </c>
      <c r="ANL26">
        <v>0</v>
      </c>
      <c r="ANM26">
        <v>0</v>
      </c>
      <c r="ANN26">
        <v>0</v>
      </c>
      <c r="ANO26">
        <v>1</v>
      </c>
      <c r="ANP26">
        <v>0</v>
      </c>
      <c r="ANR26" t="s">
        <v>3440</v>
      </c>
      <c r="ANU26">
        <v>418427951</v>
      </c>
      <c r="ANV26" s="2">
        <v>45035.625</v>
      </c>
      <c r="ANY26" t="s">
        <v>1131</v>
      </c>
      <c r="ANZ26" t="s">
        <v>1132</v>
      </c>
      <c r="AOA26" t="s">
        <v>3441</v>
      </c>
    </row>
    <row r="27" spans="1:939 1027:1067" x14ac:dyDescent="0.35">
      <c r="A27">
        <v>26</v>
      </c>
      <c r="B27" t="s">
        <v>3475</v>
      </c>
      <c r="C27" s="2">
        <v>45035</v>
      </c>
      <c r="D27" t="s">
        <v>1108</v>
      </c>
      <c r="E27" s="2">
        <v>45035.428196145833</v>
      </c>
      <c r="F27" s="2">
        <v>45035.433105671298</v>
      </c>
      <c r="G27" t="s">
        <v>1109</v>
      </c>
      <c r="J27" t="s">
        <v>1110</v>
      </c>
      <c r="K27" s="2">
        <v>45035</v>
      </c>
      <c r="L27" t="s">
        <v>1111</v>
      </c>
      <c r="M27" t="s">
        <v>1112</v>
      </c>
      <c r="N27" t="s">
        <v>1113</v>
      </c>
      <c r="O27" t="s">
        <v>1114</v>
      </c>
      <c r="R27" t="s">
        <v>1115</v>
      </c>
      <c r="S27" t="s">
        <v>1116</v>
      </c>
      <c r="U27" t="s">
        <v>1117</v>
      </c>
      <c r="W27" t="s">
        <v>1144</v>
      </c>
      <c r="Z27" t="s">
        <v>1119</v>
      </c>
      <c r="AA27">
        <v>0</v>
      </c>
      <c r="AB27">
        <v>0</v>
      </c>
      <c r="AC27">
        <v>0</v>
      </c>
      <c r="AD27">
        <v>1</v>
      </c>
      <c r="AE27">
        <v>1</v>
      </c>
      <c r="ED27" t="s">
        <v>1119</v>
      </c>
      <c r="EE27">
        <v>0</v>
      </c>
      <c r="EF27">
        <v>0</v>
      </c>
      <c r="EG27">
        <v>0</v>
      </c>
      <c r="EH27">
        <v>0</v>
      </c>
      <c r="EI27">
        <v>1</v>
      </c>
      <c r="EJ27">
        <v>1</v>
      </c>
      <c r="IM27" t="s">
        <v>1151</v>
      </c>
      <c r="IN27">
        <v>0</v>
      </c>
      <c r="IO27">
        <v>0</v>
      </c>
      <c r="IP27">
        <v>0</v>
      </c>
      <c r="IQ27">
        <v>0</v>
      </c>
      <c r="IR27">
        <v>0</v>
      </c>
      <c r="IS27">
        <v>0</v>
      </c>
      <c r="IT27">
        <v>0</v>
      </c>
      <c r="IU27">
        <v>0</v>
      </c>
      <c r="IV27">
        <v>0</v>
      </c>
      <c r="IW27">
        <v>0</v>
      </c>
      <c r="IX27">
        <v>0</v>
      </c>
      <c r="IY27">
        <v>0</v>
      </c>
      <c r="IZ27">
        <v>0</v>
      </c>
      <c r="JA27">
        <v>0</v>
      </c>
      <c r="JB27">
        <v>1</v>
      </c>
      <c r="JC27">
        <v>0</v>
      </c>
      <c r="JD27">
        <v>1</v>
      </c>
      <c r="JE27">
        <v>3</v>
      </c>
      <c r="OV27" t="s">
        <v>1135</v>
      </c>
      <c r="OW27">
        <v>200</v>
      </c>
      <c r="OX27" t="s">
        <v>1147</v>
      </c>
      <c r="PA27">
        <v>30</v>
      </c>
      <c r="PB27">
        <v>2</v>
      </c>
      <c r="PC27">
        <v>0</v>
      </c>
      <c r="PE27" t="s">
        <v>1140</v>
      </c>
      <c r="QM27" t="s">
        <v>1138</v>
      </c>
      <c r="QN27">
        <v>1</v>
      </c>
      <c r="QO27">
        <v>0</v>
      </c>
      <c r="QP27">
        <v>0</v>
      </c>
      <c r="QQ27">
        <v>0</v>
      </c>
      <c r="AMM27" t="s">
        <v>1169</v>
      </c>
      <c r="AMN27">
        <v>1</v>
      </c>
      <c r="AMO27">
        <v>0</v>
      </c>
      <c r="AMP27">
        <v>0</v>
      </c>
      <c r="AMQ27">
        <v>0</v>
      </c>
      <c r="AMR27">
        <v>0</v>
      </c>
      <c r="AMS27">
        <v>0</v>
      </c>
      <c r="AMU27" t="s">
        <v>1141</v>
      </c>
      <c r="AMV27" t="s">
        <v>1140</v>
      </c>
      <c r="ANG27" t="s">
        <v>1130</v>
      </c>
      <c r="ANH27">
        <v>0</v>
      </c>
      <c r="ANI27">
        <v>0</v>
      </c>
      <c r="ANJ27">
        <v>0</v>
      </c>
      <c r="ANK27">
        <v>0</v>
      </c>
      <c r="ANL27">
        <v>0</v>
      </c>
      <c r="ANM27">
        <v>0</v>
      </c>
      <c r="ANN27">
        <v>0</v>
      </c>
      <c r="ANO27">
        <v>1</v>
      </c>
      <c r="ANP27">
        <v>0</v>
      </c>
      <c r="ANR27" t="s">
        <v>1206</v>
      </c>
      <c r="ANU27">
        <v>418448869</v>
      </c>
      <c r="ANV27" s="2">
        <v>45035.664525462962</v>
      </c>
      <c r="ANY27" t="s">
        <v>1131</v>
      </c>
      <c r="ANZ27" t="s">
        <v>1132</v>
      </c>
      <c r="AOA27" t="s">
        <v>3441</v>
      </c>
    </row>
    <row r="28" spans="1:939 1027:1067" x14ac:dyDescent="0.35">
      <c r="A28">
        <v>27</v>
      </c>
      <c r="B28" t="s">
        <v>3476</v>
      </c>
      <c r="C28" s="2">
        <v>45035</v>
      </c>
      <c r="D28" t="s">
        <v>1108</v>
      </c>
      <c r="E28" s="2">
        <v>45035.438835636567</v>
      </c>
      <c r="F28" s="2">
        <v>45035.451108333327</v>
      </c>
      <c r="G28" t="s">
        <v>1109</v>
      </c>
      <c r="J28" t="s">
        <v>1110</v>
      </c>
      <c r="K28" s="2">
        <v>45035</v>
      </c>
      <c r="L28" t="s">
        <v>1111</v>
      </c>
      <c r="M28" t="s">
        <v>1112</v>
      </c>
      <c r="N28" t="s">
        <v>1113</v>
      </c>
      <c r="O28" t="s">
        <v>1114</v>
      </c>
      <c r="R28" t="s">
        <v>1115</v>
      </c>
      <c r="S28" t="s">
        <v>1116</v>
      </c>
      <c r="U28" t="s">
        <v>1117</v>
      </c>
      <c r="W28" t="s">
        <v>1133</v>
      </c>
      <c r="Z28" t="s">
        <v>1148</v>
      </c>
      <c r="AA28">
        <v>1</v>
      </c>
      <c r="AB28">
        <v>0</v>
      </c>
      <c r="AC28">
        <v>0</v>
      </c>
      <c r="AD28">
        <v>0</v>
      </c>
      <c r="AE28">
        <v>1</v>
      </c>
      <c r="AG28" t="s">
        <v>1121</v>
      </c>
      <c r="AH28">
        <v>1000</v>
      </c>
      <c r="AI28" t="s">
        <v>1154</v>
      </c>
      <c r="AJ28" t="s">
        <v>1217</v>
      </c>
      <c r="AL28">
        <v>7</v>
      </c>
      <c r="AM28">
        <v>30</v>
      </c>
      <c r="AN28">
        <v>1</v>
      </c>
      <c r="BP28" t="s">
        <v>1117</v>
      </c>
      <c r="BR28" t="s">
        <v>1148</v>
      </c>
      <c r="BS28">
        <v>1</v>
      </c>
      <c r="BT28">
        <v>0</v>
      </c>
      <c r="BU28">
        <v>0</v>
      </c>
      <c r="BV28">
        <v>0</v>
      </c>
      <c r="BX28" t="s">
        <v>1218</v>
      </c>
      <c r="BY28">
        <v>0</v>
      </c>
      <c r="BZ28">
        <v>0</v>
      </c>
      <c r="CA28">
        <v>0</v>
      </c>
      <c r="CB28">
        <v>0</v>
      </c>
      <c r="CC28">
        <v>0</v>
      </c>
      <c r="CD28">
        <v>0</v>
      </c>
      <c r="CE28">
        <v>0</v>
      </c>
      <c r="CF28">
        <v>0</v>
      </c>
      <c r="CG28">
        <v>0</v>
      </c>
      <c r="CH28">
        <v>1</v>
      </c>
      <c r="CI28">
        <v>0</v>
      </c>
      <c r="CJ28" t="s">
        <v>3477</v>
      </c>
      <c r="CL28" t="s">
        <v>1138</v>
      </c>
      <c r="CM28">
        <v>1</v>
      </c>
      <c r="CN28">
        <v>0</v>
      </c>
      <c r="CO28">
        <v>0</v>
      </c>
      <c r="CP28">
        <v>0</v>
      </c>
      <c r="ED28" t="s">
        <v>1119</v>
      </c>
      <c r="EE28">
        <v>0</v>
      </c>
      <c r="EF28">
        <v>0</v>
      </c>
      <c r="EG28">
        <v>0</v>
      </c>
      <c r="EH28">
        <v>0</v>
      </c>
      <c r="EI28">
        <v>1</v>
      </c>
      <c r="EJ28">
        <v>1</v>
      </c>
      <c r="IM28" t="s">
        <v>1119</v>
      </c>
      <c r="IN28">
        <v>0</v>
      </c>
      <c r="IO28">
        <v>0</v>
      </c>
      <c r="IP28">
        <v>0</v>
      </c>
      <c r="IQ28">
        <v>0</v>
      </c>
      <c r="IR28">
        <v>0</v>
      </c>
      <c r="IS28">
        <v>0</v>
      </c>
      <c r="IT28">
        <v>0</v>
      </c>
      <c r="IU28">
        <v>0</v>
      </c>
      <c r="IV28">
        <v>0</v>
      </c>
      <c r="IW28">
        <v>0</v>
      </c>
      <c r="IX28">
        <v>0</v>
      </c>
      <c r="IY28">
        <v>0</v>
      </c>
      <c r="IZ28">
        <v>0</v>
      </c>
      <c r="JA28">
        <v>0</v>
      </c>
      <c r="JB28">
        <v>0</v>
      </c>
      <c r="JC28">
        <v>1</v>
      </c>
      <c r="JD28">
        <v>1</v>
      </c>
      <c r="JE28">
        <v>3</v>
      </c>
      <c r="AMM28" t="s">
        <v>1169</v>
      </c>
      <c r="AMN28">
        <v>1</v>
      </c>
      <c r="AMO28">
        <v>0</v>
      </c>
      <c r="AMP28">
        <v>0</v>
      </c>
      <c r="AMQ28">
        <v>0</v>
      </c>
      <c r="AMR28">
        <v>0</v>
      </c>
      <c r="AMS28">
        <v>0</v>
      </c>
      <c r="AMU28" t="s">
        <v>1141</v>
      </c>
      <c r="AMV28" t="s">
        <v>1140</v>
      </c>
      <c r="ANG28" t="s">
        <v>1130</v>
      </c>
      <c r="ANH28">
        <v>0</v>
      </c>
      <c r="ANI28">
        <v>0</v>
      </c>
      <c r="ANJ28">
        <v>0</v>
      </c>
      <c r="ANK28">
        <v>0</v>
      </c>
      <c r="ANL28">
        <v>0</v>
      </c>
      <c r="ANM28">
        <v>0</v>
      </c>
      <c r="ANN28">
        <v>0</v>
      </c>
      <c r="ANO28">
        <v>1</v>
      </c>
      <c r="ANP28">
        <v>0</v>
      </c>
      <c r="ANR28" t="s">
        <v>1206</v>
      </c>
      <c r="ANU28">
        <v>418448875</v>
      </c>
      <c r="ANV28" s="2">
        <v>45035.664537037039</v>
      </c>
      <c r="ANY28" t="s">
        <v>1131</v>
      </c>
      <c r="ANZ28" t="s">
        <v>1132</v>
      </c>
      <c r="AOA28" t="s">
        <v>3441</v>
      </c>
    </row>
    <row r="29" spans="1:939 1027:1067" x14ac:dyDescent="0.35">
      <c r="A29">
        <v>28</v>
      </c>
      <c r="B29" t="s">
        <v>3478</v>
      </c>
      <c r="C29" s="2">
        <v>45035</v>
      </c>
      <c r="D29" t="s">
        <v>1108</v>
      </c>
      <c r="E29" s="2">
        <v>45035.46170107639</v>
      </c>
      <c r="F29" s="2">
        <v>45035.466993807873</v>
      </c>
      <c r="G29" t="s">
        <v>1109</v>
      </c>
      <c r="J29" t="s">
        <v>1110</v>
      </c>
      <c r="K29" s="2">
        <v>45035</v>
      </c>
      <c r="L29" t="s">
        <v>1111</v>
      </c>
      <c r="M29" t="s">
        <v>1112</v>
      </c>
      <c r="N29" t="s">
        <v>1113</v>
      </c>
      <c r="O29" t="s">
        <v>1114</v>
      </c>
      <c r="R29" t="s">
        <v>1115</v>
      </c>
      <c r="S29" t="s">
        <v>1116</v>
      </c>
      <c r="U29" t="s">
        <v>1117</v>
      </c>
      <c r="W29" t="s">
        <v>1144</v>
      </c>
      <c r="Z29" t="s">
        <v>1119</v>
      </c>
      <c r="AA29">
        <v>0</v>
      </c>
      <c r="AB29">
        <v>0</v>
      </c>
      <c r="AC29">
        <v>0</v>
      </c>
      <c r="AD29">
        <v>1</v>
      </c>
      <c r="AE29">
        <v>1</v>
      </c>
      <c r="ED29" t="s">
        <v>1184</v>
      </c>
      <c r="EE29">
        <v>0</v>
      </c>
      <c r="EF29">
        <v>1</v>
      </c>
      <c r="EG29">
        <v>0</v>
      </c>
      <c r="EH29">
        <v>0</v>
      </c>
      <c r="EI29">
        <v>0</v>
      </c>
      <c r="EJ29">
        <v>1</v>
      </c>
      <c r="EU29" t="s">
        <v>1135</v>
      </c>
      <c r="EV29">
        <v>3000</v>
      </c>
      <c r="EW29" t="s">
        <v>1145</v>
      </c>
      <c r="EZ29">
        <v>6</v>
      </c>
      <c r="FA29">
        <v>1</v>
      </c>
      <c r="FB29">
        <v>0</v>
      </c>
      <c r="FV29" t="s">
        <v>1140</v>
      </c>
      <c r="GS29" t="s">
        <v>1138</v>
      </c>
      <c r="GT29">
        <v>1</v>
      </c>
      <c r="GU29">
        <v>0</v>
      </c>
      <c r="GV29">
        <v>0</v>
      </c>
      <c r="GW29">
        <v>0</v>
      </c>
      <c r="IM29" t="s">
        <v>1119</v>
      </c>
      <c r="IN29">
        <v>0</v>
      </c>
      <c r="IO29">
        <v>0</v>
      </c>
      <c r="IP29">
        <v>0</v>
      </c>
      <c r="IQ29">
        <v>0</v>
      </c>
      <c r="IR29">
        <v>0</v>
      </c>
      <c r="IS29">
        <v>0</v>
      </c>
      <c r="IT29">
        <v>0</v>
      </c>
      <c r="IU29">
        <v>0</v>
      </c>
      <c r="IV29">
        <v>0</v>
      </c>
      <c r="IW29">
        <v>0</v>
      </c>
      <c r="IX29">
        <v>0</v>
      </c>
      <c r="IY29">
        <v>0</v>
      </c>
      <c r="IZ29">
        <v>0</v>
      </c>
      <c r="JA29">
        <v>0</v>
      </c>
      <c r="JB29">
        <v>0</v>
      </c>
      <c r="JC29">
        <v>1</v>
      </c>
      <c r="JD29">
        <v>1</v>
      </c>
      <c r="JE29">
        <v>3</v>
      </c>
      <c r="AMM29" t="s">
        <v>1169</v>
      </c>
      <c r="AMN29">
        <v>1</v>
      </c>
      <c r="AMO29">
        <v>0</v>
      </c>
      <c r="AMP29">
        <v>0</v>
      </c>
      <c r="AMQ29">
        <v>0</v>
      </c>
      <c r="AMR29">
        <v>0</v>
      </c>
      <c r="AMS29">
        <v>0</v>
      </c>
      <c r="AMU29" t="s">
        <v>1141</v>
      </c>
      <c r="AMV29" t="s">
        <v>1140</v>
      </c>
      <c r="ANG29" t="s">
        <v>1130</v>
      </c>
      <c r="ANH29">
        <v>0</v>
      </c>
      <c r="ANI29">
        <v>0</v>
      </c>
      <c r="ANJ29">
        <v>0</v>
      </c>
      <c r="ANK29">
        <v>0</v>
      </c>
      <c r="ANL29">
        <v>0</v>
      </c>
      <c r="ANM29">
        <v>0</v>
      </c>
      <c r="ANN29">
        <v>0</v>
      </c>
      <c r="ANO29">
        <v>1</v>
      </c>
      <c r="ANP29">
        <v>0</v>
      </c>
      <c r="ANR29" t="s">
        <v>1206</v>
      </c>
      <c r="ANU29">
        <v>418448880</v>
      </c>
      <c r="ANV29" s="2">
        <v>45035.664548611108</v>
      </c>
      <c r="ANY29" t="s">
        <v>1131</v>
      </c>
      <c r="ANZ29" t="s">
        <v>1132</v>
      </c>
      <c r="AOA29" t="s">
        <v>3441</v>
      </c>
    </row>
    <row r="30" spans="1:939 1027:1067" x14ac:dyDescent="0.35">
      <c r="A30">
        <v>29</v>
      </c>
      <c r="B30" t="s">
        <v>3479</v>
      </c>
      <c r="C30" s="2">
        <v>45035</v>
      </c>
      <c r="D30" t="s">
        <v>1108</v>
      </c>
      <c r="E30" s="2">
        <v>45035.481799363421</v>
      </c>
      <c r="F30" s="2">
        <v>45035.487995104173</v>
      </c>
      <c r="G30" t="s">
        <v>1109</v>
      </c>
      <c r="J30" t="s">
        <v>1110</v>
      </c>
      <c r="K30" s="2">
        <v>45035</v>
      </c>
      <c r="L30" t="s">
        <v>1111</v>
      </c>
      <c r="M30" t="s">
        <v>1112</v>
      </c>
      <c r="N30" t="s">
        <v>1113</v>
      </c>
      <c r="O30" t="s">
        <v>1114</v>
      </c>
      <c r="R30" t="s">
        <v>1115</v>
      </c>
      <c r="S30" t="s">
        <v>1116</v>
      </c>
      <c r="U30" t="s">
        <v>1117</v>
      </c>
      <c r="W30" t="s">
        <v>1144</v>
      </c>
      <c r="Z30" t="s">
        <v>1119</v>
      </c>
      <c r="AA30">
        <v>0</v>
      </c>
      <c r="AB30">
        <v>0</v>
      </c>
      <c r="AC30">
        <v>0</v>
      </c>
      <c r="AD30">
        <v>1</v>
      </c>
      <c r="AE30">
        <v>1</v>
      </c>
      <c r="ED30" t="s">
        <v>3480</v>
      </c>
      <c r="EE30">
        <v>1</v>
      </c>
      <c r="EF30">
        <v>0</v>
      </c>
      <c r="EG30">
        <v>0</v>
      </c>
      <c r="EH30">
        <v>1</v>
      </c>
      <c r="EI30">
        <v>0</v>
      </c>
      <c r="EJ30">
        <v>2</v>
      </c>
      <c r="EL30" t="s">
        <v>1135</v>
      </c>
      <c r="EM30">
        <v>5000</v>
      </c>
      <c r="EN30" t="s">
        <v>1147</v>
      </c>
      <c r="EQ30">
        <v>21</v>
      </c>
      <c r="ER30">
        <v>1</v>
      </c>
      <c r="ES30">
        <v>0</v>
      </c>
      <c r="FM30" t="s">
        <v>1135</v>
      </c>
      <c r="FN30">
        <v>2000</v>
      </c>
      <c r="FO30" t="s">
        <v>1145</v>
      </c>
      <c r="FR30">
        <v>30</v>
      </c>
      <c r="FS30">
        <v>2</v>
      </c>
      <c r="FT30">
        <v>0</v>
      </c>
      <c r="FV30" t="s">
        <v>1140</v>
      </c>
      <c r="GS30" t="s">
        <v>1138</v>
      </c>
      <c r="GT30">
        <v>1</v>
      </c>
      <c r="GU30">
        <v>0</v>
      </c>
      <c r="GV30">
        <v>0</v>
      </c>
      <c r="GW30">
        <v>0</v>
      </c>
      <c r="IM30" t="s">
        <v>1119</v>
      </c>
      <c r="IN30">
        <v>0</v>
      </c>
      <c r="IO30">
        <v>0</v>
      </c>
      <c r="IP30">
        <v>0</v>
      </c>
      <c r="IQ30">
        <v>0</v>
      </c>
      <c r="IR30">
        <v>0</v>
      </c>
      <c r="IS30">
        <v>0</v>
      </c>
      <c r="IT30">
        <v>0</v>
      </c>
      <c r="IU30">
        <v>0</v>
      </c>
      <c r="IV30">
        <v>0</v>
      </c>
      <c r="IW30">
        <v>0</v>
      </c>
      <c r="IX30">
        <v>0</v>
      </c>
      <c r="IY30">
        <v>0</v>
      </c>
      <c r="IZ30">
        <v>0</v>
      </c>
      <c r="JA30">
        <v>0</v>
      </c>
      <c r="JB30">
        <v>0</v>
      </c>
      <c r="JC30">
        <v>1</v>
      </c>
      <c r="JD30">
        <v>1</v>
      </c>
      <c r="JE30">
        <v>4</v>
      </c>
      <c r="AMM30" t="s">
        <v>1169</v>
      </c>
      <c r="AMN30">
        <v>1</v>
      </c>
      <c r="AMO30">
        <v>0</v>
      </c>
      <c r="AMP30">
        <v>0</v>
      </c>
      <c r="AMQ30">
        <v>0</v>
      </c>
      <c r="AMR30">
        <v>0</v>
      </c>
      <c r="AMS30">
        <v>0</v>
      </c>
      <c r="AMU30" t="s">
        <v>1150</v>
      </c>
      <c r="AMV30" t="s">
        <v>1140</v>
      </c>
      <c r="ANG30" t="s">
        <v>1130</v>
      </c>
      <c r="ANH30">
        <v>0</v>
      </c>
      <c r="ANI30">
        <v>0</v>
      </c>
      <c r="ANJ30">
        <v>0</v>
      </c>
      <c r="ANK30">
        <v>0</v>
      </c>
      <c r="ANL30">
        <v>0</v>
      </c>
      <c r="ANM30">
        <v>0</v>
      </c>
      <c r="ANN30">
        <v>0</v>
      </c>
      <c r="ANO30">
        <v>1</v>
      </c>
      <c r="ANP30">
        <v>0</v>
      </c>
      <c r="ANR30" t="s">
        <v>1206</v>
      </c>
      <c r="ANU30">
        <v>418448886</v>
      </c>
      <c r="ANV30" s="2">
        <v>45035.664560185192</v>
      </c>
      <c r="ANY30" t="s">
        <v>1131</v>
      </c>
      <c r="ANZ30" t="s">
        <v>1132</v>
      </c>
      <c r="AOA30" t="s">
        <v>3441</v>
      </c>
    </row>
    <row r="31" spans="1:939 1027:1067" x14ac:dyDescent="0.35">
      <c r="A31">
        <v>30</v>
      </c>
      <c r="B31" t="s">
        <v>3481</v>
      </c>
      <c r="C31" s="2">
        <v>45035</v>
      </c>
      <c r="D31" t="s">
        <v>1108</v>
      </c>
      <c r="E31" s="2">
        <v>45035.49061252315</v>
      </c>
      <c r="F31" s="2">
        <v>45035.496288136579</v>
      </c>
      <c r="G31" t="s">
        <v>1109</v>
      </c>
      <c r="J31" t="s">
        <v>1110</v>
      </c>
      <c r="K31" s="2">
        <v>45035</v>
      </c>
      <c r="L31" t="s">
        <v>1111</v>
      </c>
      <c r="M31" t="s">
        <v>1112</v>
      </c>
      <c r="N31" t="s">
        <v>1113</v>
      </c>
      <c r="O31" t="s">
        <v>1114</v>
      </c>
      <c r="R31" t="s">
        <v>1115</v>
      </c>
      <c r="S31" t="s">
        <v>1116</v>
      </c>
      <c r="U31" t="s">
        <v>1117</v>
      </c>
      <c r="W31" t="s">
        <v>1133</v>
      </c>
      <c r="Z31" t="s">
        <v>1119</v>
      </c>
      <c r="AA31">
        <v>0</v>
      </c>
      <c r="AB31">
        <v>0</v>
      </c>
      <c r="AC31">
        <v>0</v>
      </c>
      <c r="AD31">
        <v>1</v>
      </c>
      <c r="AE31">
        <v>1</v>
      </c>
      <c r="ED31" t="s">
        <v>1139</v>
      </c>
      <c r="EE31">
        <v>1</v>
      </c>
      <c r="EF31">
        <v>0</v>
      </c>
      <c r="EG31">
        <v>0</v>
      </c>
      <c r="EH31">
        <v>0</v>
      </c>
      <c r="EI31">
        <v>0</v>
      </c>
      <c r="EJ31">
        <v>1</v>
      </c>
      <c r="EL31" t="s">
        <v>1135</v>
      </c>
      <c r="EM31">
        <v>5000</v>
      </c>
      <c r="EN31" t="s">
        <v>1147</v>
      </c>
      <c r="EQ31">
        <v>20</v>
      </c>
      <c r="ER31">
        <v>1</v>
      </c>
      <c r="ES31">
        <v>0</v>
      </c>
      <c r="FV31" t="s">
        <v>1140</v>
      </c>
      <c r="GS31" t="s">
        <v>1138</v>
      </c>
      <c r="GT31">
        <v>1</v>
      </c>
      <c r="GU31">
        <v>0</v>
      </c>
      <c r="GV31">
        <v>0</v>
      </c>
      <c r="GW31">
        <v>0</v>
      </c>
      <c r="IM31" t="s">
        <v>3188</v>
      </c>
      <c r="IN31">
        <v>0</v>
      </c>
      <c r="IO31">
        <v>0</v>
      </c>
      <c r="IP31">
        <v>0</v>
      </c>
      <c r="IQ31">
        <v>0</v>
      </c>
      <c r="IR31">
        <v>0</v>
      </c>
      <c r="IS31">
        <v>0</v>
      </c>
      <c r="IT31">
        <v>0</v>
      </c>
      <c r="IU31">
        <v>0</v>
      </c>
      <c r="IV31">
        <v>0</v>
      </c>
      <c r="IW31">
        <v>1</v>
      </c>
      <c r="IX31">
        <v>0</v>
      </c>
      <c r="IY31">
        <v>0</v>
      </c>
      <c r="IZ31">
        <v>0</v>
      </c>
      <c r="JA31">
        <v>0</v>
      </c>
      <c r="JB31">
        <v>0</v>
      </c>
      <c r="JC31">
        <v>0</v>
      </c>
      <c r="JD31">
        <v>1</v>
      </c>
      <c r="JE31">
        <v>3</v>
      </c>
      <c r="MZ31" t="s">
        <v>1135</v>
      </c>
      <c r="NA31">
        <v>2000</v>
      </c>
      <c r="NB31" t="s">
        <v>1147</v>
      </c>
      <c r="NE31">
        <v>14</v>
      </c>
      <c r="NF31">
        <v>1</v>
      </c>
      <c r="NG31">
        <v>0</v>
      </c>
      <c r="PE31" t="s">
        <v>1140</v>
      </c>
      <c r="QM31" t="s">
        <v>1138</v>
      </c>
      <c r="QN31">
        <v>1</v>
      </c>
      <c r="QO31">
        <v>0</v>
      </c>
      <c r="QP31">
        <v>0</v>
      </c>
      <c r="QQ31">
        <v>0</v>
      </c>
      <c r="AMM31" t="s">
        <v>1169</v>
      </c>
      <c r="AMN31">
        <v>1</v>
      </c>
      <c r="AMO31">
        <v>0</v>
      </c>
      <c r="AMP31">
        <v>0</v>
      </c>
      <c r="AMQ31">
        <v>0</v>
      </c>
      <c r="AMR31">
        <v>0</v>
      </c>
      <c r="AMS31">
        <v>0</v>
      </c>
      <c r="AMU31" t="s">
        <v>1141</v>
      </c>
      <c r="AMV31" t="s">
        <v>1140</v>
      </c>
      <c r="ANG31" t="s">
        <v>1130</v>
      </c>
      <c r="ANH31">
        <v>0</v>
      </c>
      <c r="ANI31">
        <v>0</v>
      </c>
      <c r="ANJ31">
        <v>0</v>
      </c>
      <c r="ANK31">
        <v>0</v>
      </c>
      <c r="ANL31">
        <v>0</v>
      </c>
      <c r="ANM31">
        <v>0</v>
      </c>
      <c r="ANN31">
        <v>0</v>
      </c>
      <c r="ANO31">
        <v>1</v>
      </c>
      <c r="ANP31">
        <v>0</v>
      </c>
      <c r="ANR31" t="s">
        <v>1206</v>
      </c>
      <c r="ANU31">
        <v>418448889</v>
      </c>
      <c r="ANV31" s="2">
        <v>45035.664571759262</v>
      </c>
      <c r="ANY31" t="s">
        <v>1131</v>
      </c>
      <c r="ANZ31" t="s">
        <v>1132</v>
      </c>
      <c r="AOA31" t="s">
        <v>3441</v>
      </c>
    </row>
    <row r="32" spans="1:939 1027:1067" x14ac:dyDescent="0.35">
      <c r="A32">
        <v>31</v>
      </c>
      <c r="B32" t="s">
        <v>3482</v>
      </c>
      <c r="C32" s="2">
        <v>45035</v>
      </c>
      <c r="D32" t="s">
        <v>1108</v>
      </c>
      <c r="E32" s="2">
        <v>45035.513826712973</v>
      </c>
      <c r="F32" s="2">
        <v>45035.522432962956</v>
      </c>
      <c r="G32" t="s">
        <v>1109</v>
      </c>
      <c r="J32" t="s">
        <v>1110</v>
      </c>
      <c r="K32" s="2">
        <v>45035</v>
      </c>
      <c r="L32" t="s">
        <v>1111</v>
      </c>
      <c r="M32" t="s">
        <v>1112</v>
      </c>
      <c r="N32" t="s">
        <v>1113</v>
      </c>
      <c r="O32" t="s">
        <v>1114</v>
      </c>
      <c r="R32" t="s">
        <v>1115</v>
      </c>
      <c r="S32" t="s">
        <v>1116</v>
      </c>
      <c r="U32" t="s">
        <v>1117</v>
      </c>
      <c r="W32" t="s">
        <v>1144</v>
      </c>
      <c r="Z32" t="s">
        <v>1134</v>
      </c>
      <c r="AA32">
        <v>0</v>
      </c>
      <c r="AB32">
        <v>0</v>
      </c>
      <c r="AC32">
        <v>1</v>
      </c>
      <c r="AD32">
        <v>0</v>
      </c>
      <c r="AE32">
        <v>1</v>
      </c>
      <c r="BC32" t="s">
        <v>1135</v>
      </c>
      <c r="BD32" t="s">
        <v>1136</v>
      </c>
      <c r="BE32">
        <v>1</v>
      </c>
      <c r="BF32">
        <v>1</v>
      </c>
      <c r="BG32">
        <v>500</v>
      </c>
      <c r="BH32">
        <v>300</v>
      </c>
      <c r="BI32" t="s">
        <v>1147</v>
      </c>
      <c r="BL32">
        <v>30</v>
      </c>
      <c r="BM32">
        <v>1</v>
      </c>
      <c r="BN32">
        <v>0</v>
      </c>
      <c r="BP32" t="s">
        <v>1140</v>
      </c>
      <c r="CL32" t="s">
        <v>1125</v>
      </c>
      <c r="CM32">
        <v>0</v>
      </c>
      <c r="CN32">
        <v>1</v>
      </c>
      <c r="CO32">
        <v>0</v>
      </c>
      <c r="CP32">
        <v>0</v>
      </c>
      <c r="CQ32" t="s">
        <v>1134</v>
      </c>
      <c r="CR32">
        <v>0</v>
      </c>
      <c r="CS32">
        <v>0</v>
      </c>
      <c r="CT32">
        <v>1</v>
      </c>
      <c r="CU32">
        <v>0</v>
      </c>
      <c r="CV32" t="s">
        <v>1180</v>
      </c>
      <c r="CW32">
        <v>1</v>
      </c>
      <c r="CX32">
        <v>0</v>
      </c>
      <c r="CY32">
        <v>0</v>
      </c>
      <c r="CZ32">
        <v>0</v>
      </c>
      <c r="DA32">
        <v>0</v>
      </c>
      <c r="DB32">
        <v>0</v>
      </c>
      <c r="DC32">
        <v>0</v>
      </c>
      <c r="DD32">
        <v>0</v>
      </c>
      <c r="DE32">
        <v>0</v>
      </c>
      <c r="DF32">
        <v>0</v>
      </c>
      <c r="DG32">
        <v>0</v>
      </c>
      <c r="DH32">
        <v>0</v>
      </c>
      <c r="ED32" t="s">
        <v>1119</v>
      </c>
      <c r="EE32">
        <v>0</v>
      </c>
      <c r="EF32">
        <v>0</v>
      </c>
      <c r="EG32">
        <v>0</v>
      </c>
      <c r="EH32">
        <v>0</v>
      </c>
      <c r="EI32">
        <v>1</v>
      </c>
      <c r="EJ32">
        <v>1</v>
      </c>
      <c r="IM32" t="s">
        <v>1186</v>
      </c>
      <c r="IN32">
        <v>0</v>
      </c>
      <c r="IO32">
        <v>0</v>
      </c>
      <c r="IP32">
        <v>0</v>
      </c>
      <c r="IQ32">
        <v>0</v>
      </c>
      <c r="IR32">
        <v>0</v>
      </c>
      <c r="IS32">
        <v>0</v>
      </c>
      <c r="IT32">
        <v>0</v>
      </c>
      <c r="IU32">
        <v>0</v>
      </c>
      <c r="IV32">
        <v>0</v>
      </c>
      <c r="IW32">
        <v>0</v>
      </c>
      <c r="IX32">
        <v>0</v>
      </c>
      <c r="IY32">
        <v>1</v>
      </c>
      <c r="IZ32">
        <v>0</v>
      </c>
      <c r="JA32">
        <v>0</v>
      </c>
      <c r="JB32">
        <v>0</v>
      </c>
      <c r="JC32">
        <v>0</v>
      </c>
      <c r="JD32">
        <v>1</v>
      </c>
      <c r="JE32">
        <v>3</v>
      </c>
      <c r="NR32" t="s">
        <v>1135</v>
      </c>
      <c r="NS32">
        <v>3000</v>
      </c>
      <c r="NT32" t="s">
        <v>1147</v>
      </c>
      <c r="NW32">
        <v>20</v>
      </c>
      <c r="NX32">
        <v>1</v>
      </c>
      <c r="NY32">
        <v>0</v>
      </c>
      <c r="PE32" t="s">
        <v>1140</v>
      </c>
      <c r="QM32" t="s">
        <v>1138</v>
      </c>
      <c r="QN32">
        <v>1</v>
      </c>
      <c r="QO32">
        <v>0</v>
      </c>
      <c r="QP32">
        <v>0</v>
      </c>
      <c r="QQ32">
        <v>0</v>
      </c>
      <c r="AMM32" t="s">
        <v>1169</v>
      </c>
      <c r="AMN32">
        <v>1</v>
      </c>
      <c r="AMO32">
        <v>0</v>
      </c>
      <c r="AMP32">
        <v>0</v>
      </c>
      <c r="AMQ32">
        <v>0</v>
      </c>
      <c r="AMR32">
        <v>0</v>
      </c>
      <c r="AMS32">
        <v>0</v>
      </c>
      <c r="AMU32" t="s">
        <v>1141</v>
      </c>
      <c r="AMV32" t="s">
        <v>1140</v>
      </c>
      <c r="ANG32" t="s">
        <v>1130</v>
      </c>
      <c r="ANH32">
        <v>0</v>
      </c>
      <c r="ANI32">
        <v>0</v>
      </c>
      <c r="ANJ32">
        <v>0</v>
      </c>
      <c r="ANK32">
        <v>0</v>
      </c>
      <c r="ANL32">
        <v>0</v>
      </c>
      <c r="ANM32">
        <v>0</v>
      </c>
      <c r="ANN32">
        <v>0</v>
      </c>
      <c r="ANO32">
        <v>1</v>
      </c>
      <c r="ANP32">
        <v>0</v>
      </c>
      <c r="ANR32" t="s">
        <v>1206</v>
      </c>
      <c r="ANU32">
        <v>418448892</v>
      </c>
      <c r="ANV32" s="2">
        <v>45035.664583333331</v>
      </c>
      <c r="ANY32" t="s">
        <v>1131</v>
      </c>
      <c r="ANZ32" t="s">
        <v>1132</v>
      </c>
      <c r="AOA32" t="s">
        <v>3441</v>
      </c>
    </row>
    <row r="33" spans="1:489 1027:1067" x14ac:dyDescent="0.35">
      <c r="A33">
        <v>32</v>
      </c>
      <c r="B33" t="s">
        <v>3483</v>
      </c>
      <c r="C33" s="2">
        <v>45035</v>
      </c>
      <c r="D33" t="s">
        <v>1108</v>
      </c>
      <c r="E33" s="2">
        <v>45035.539938807873</v>
      </c>
      <c r="F33" s="2">
        <v>45035.546805370373</v>
      </c>
      <c r="G33" t="s">
        <v>1109</v>
      </c>
      <c r="J33" t="s">
        <v>1110</v>
      </c>
      <c r="K33" s="2">
        <v>45035</v>
      </c>
      <c r="L33" t="s">
        <v>1111</v>
      </c>
      <c r="M33" t="s">
        <v>1112</v>
      </c>
      <c r="N33" t="s">
        <v>1113</v>
      </c>
      <c r="O33" t="s">
        <v>1114</v>
      </c>
      <c r="R33" t="s">
        <v>1115</v>
      </c>
      <c r="S33" t="s">
        <v>1116</v>
      </c>
      <c r="U33" t="s">
        <v>1117</v>
      </c>
      <c r="W33" t="s">
        <v>1133</v>
      </c>
      <c r="Z33" t="s">
        <v>1119</v>
      </c>
      <c r="AA33">
        <v>0</v>
      </c>
      <c r="AB33">
        <v>0</v>
      </c>
      <c r="AC33">
        <v>0</v>
      </c>
      <c r="AD33">
        <v>1</v>
      </c>
      <c r="AE33">
        <v>1</v>
      </c>
      <c r="ED33" t="s">
        <v>1119</v>
      </c>
      <c r="EE33">
        <v>0</v>
      </c>
      <c r="EF33">
        <v>0</v>
      </c>
      <c r="EG33">
        <v>0</v>
      </c>
      <c r="EH33">
        <v>0</v>
      </c>
      <c r="EI33">
        <v>1</v>
      </c>
      <c r="EJ33">
        <v>1</v>
      </c>
      <c r="IM33" t="s">
        <v>1170</v>
      </c>
      <c r="IN33">
        <v>0</v>
      </c>
      <c r="IO33">
        <v>1</v>
      </c>
      <c r="IP33">
        <v>0</v>
      </c>
      <c r="IQ33">
        <v>0</v>
      </c>
      <c r="IR33">
        <v>0</v>
      </c>
      <c r="IS33">
        <v>0</v>
      </c>
      <c r="IT33">
        <v>0</v>
      </c>
      <c r="IU33">
        <v>0</v>
      </c>
      <c r="IV33">
        <v>0</v>
      </c>
      <c r="IW33">
        <v>0</v>
      </c>
      <c r="IX33">
        <v>0</v>
      </c>
      <c r="IY33">
        <v>0</v>
      </c>
      <c r="IZ33">
        <v>0</v>
      </c>
      <c r="JA33">
        <v>0</v>
      </c>
      <c r="JB33">
        <v>0</v>
      </c>
      <c r="JC33">
        <v>0</v>
      </c>
      <c r="JD33">
        <v>1</v>
      </c>
      <c r="JE33">
        <v>3</v>
      </c>
      <c r="JP33" t="s">
        <v>1135</v>
      </c>
      <c r="JQ33" t="s">
        <v>1123</v>
      </c>
      <c r="JR33">
        <v>1</v>
      </c>
      <c r="JS33">
        <v>1</v>
      </c>
      <c r="JT33">
        <v>8000</v>
      </c>
      <c r="JU33">
        <v>100</v>
      </c>
      <c r="JV33" t="s">
        <v>1147</v>
      </c>
      <c r="JY33">
        <v>14</v>
      </c>
      <c r="JZ33">
        <v>3</v>
      </c>
      <c r="KA33">
        <v>0</v>
      </c>
      <c r="PE33" t="s">
        <v>1140</v>
      </c>
      <c r="QM33" t="s">
        <v>1125</v>
      </c>
      <c r="QN33">
        <v>0</v>
      </c>
      <c r="QO33">
        <v>1</v>
      </c>
      <c r="QP33">
        <v>0</v>
      </c>
      <c r="QQ33">
        <v>0</v>
      </c>
      <c r="QR33" t="s">
        <v>1170</v>
      </c>
      <c r="QS33">
        <v>0</v>
      </c>
      <c r="QT33">
        <v>1</v>
      </c>
      <c r="QU33">
        <v>0</v>
      </c>
      <c r="QV33">
        <v>0</v>
      </c>
      <c r="QW33">
        <v>0</v>
      </c>
      <c r="QX33">
        <v>0</v>
      </c>
      <c r="QY33">
        <v>0</v>
      </c>
      <c r="QZ33">
        <v>0</v>
      </c>
      <c r="RA33">
        <v>0</v>
      </c>
      <c r="RB33">
        <v>0</v>
      </c>
      <c r="RC33">
        <v>0</v>
      </c>
      <c r="RD33">
        <v>0</v>
      </c>
      <c r="RE33">
        <v>0</v>
      </c>
      <c r="RF33">
        <v>0</v>
      </c>
      <c r="RG33">
        <v>0</v>
      </c>
      <c r="RH33">
        <v>0</v>
      </c>
      <c r="RI33" t="s">
        <v>1180</v>
      </c>
      <c r="RJ33">
        <v>1</v>
      </c>
      <c r="RK33">
        <v>0</v>
      </c>
      <c r="RL33">
        <v>0</v>
      </c>
      <c r="RM33">
        <v>0</v>
      </c>
      <c r="RN33">
        <v>0</v>
      </c>
      <c r="RO33">
        <v>0</v>
      </c>
      <c r="RP33">
        <v>0</v>
      </c>
      <c r="RQ33">
        <v>0</v>
      </c>
      <c r="RR33">
        <v>0</v>
      </c>
      <c r="RS33">
        <v>0</v>
      </c>
      <c r="RT33">
        <v>0</v>
      </c>
      <c r="RU33">
        <v>0</v>
      </c>
      <c r="AMM33" t="s">
        <v>1169</v>
      </c>
      <c r="AMN33">
        <v>1</v>
      </c>
      <c r="AMO33">
        <v>0</v>
      </c>
      <c r="AMP33">
        <v>0</v>
      </c>
      <c r="AMQ33">
        <v>0</v>
      </c>
      <c r="AMR33">
        <v>0</v>
      </c>
      <c r="AMS33">
        <v>0</v>
      </c>
      <c r="AMU33" t="s">
        <v>1141</v>
      </c>
      <c r="AMV33" t="s">
        <v>1140</v>
      </c>
      <c r="ANG33" t="s">
        <v>1130</v>
      </c>
      <c r="ANH33">
        <v>0</v>
      </c>
      <c r="ANI33">
        <v>0</v>
      </c>
      <c r="ANJ33">
        <v>0</v>
      </c>
      <c r="ANK33">
        <v>0</v>
      </c>
      <c r="ANL33">
        <v>0</v>
      </c>
      <c r="ANM33">
        <v>0</v>
      </c>
      <c r="ANN33">
        <v>0</v>
      </c>
      <c r="ANO33">
        <v>1</v>
      </c>
      <c r="ANP33">
        <v>0</v>
      </c>
      <c r="ANR33" t="s">
        <v>1206</v>
      </c>
      <c r="ANU33">
        <v>418448897</v>
      </c>
      <c r="ANV33" s="2">
        <v>45035.664594907408</v>
      </c>
      <c r="ANY33" t="s">
        <v>1131</v>
      </c>
      <c r="ANZ33" t="s">
        <v>1132</v>
      </c>
      <c r="AOA33" t="s">
        <v>3441</v>
      </c>
    </row>
    <row r="34" spans="1:489 1027:1067" x14ac:dyDescent="0.35">
      <c r="A34">
        <v>33</v>
      </c>
      <c r="B34" t="s">
        <v>3484</v>
      </c>
      <c r="C34" s="2">
        <v>45035</v>
      </c>
      <c r="D34" t="s">
        <v>1108</v>
      </c>
      <c r="E34" s="2">
        <v>45035.55367883102</v>
      </c>
      <c r="F34" s="2">
        <v>45035.556492754629</v>
      </c>
      <c r="G34" t="s">
        <v>1109</v>
      </c>
      <c r="J34" t="s">
        <v>1110</v>
      </c>
      <c r="K34" s="2">
        <v>45035</v>
      </c>
      <c r="L34" t="s">
        <v>1111</v>
      </c>
      <c r="M34" t="s">
        <v>1112</v>
      </c>
      <c r="N34" t="s">
        <v>1113</v>
      </c>
      <c r="O34" t="s">
        <v>1114</v>
      </c>
      <c r="R34" t="s">
        <v>1115</v>
      </c>
      <c r="S34" t="s">
        <v>1116</v>
      </c>
      <c r="U34" t="s">
        <v>1117</v>
      </c>
      <c r="W34" t="s">
        <v>1144</v>
      </c>
      <c r="Z34" t="s">
        <v>1119</v>
      </c>
      <c r="AA34">
        <v>0</v>
      </c>
      <c r="AB34">
        <v>0</v>
      </c>
      <c r="AC34">
        <v>0</v>
      </c>
      <c r="AD34">
        <v>1</v>
      </c>
      <c r="AE34">
        <v>1</v>
      </c>
      <c r="ED34" t="s">
        <v>1119</v>
      </c>
      <c r="EE34">
        <v>0</v>
      </c>
      <c r="EF34">
        <v>0</v>
      </c>
      <c r="EG34">
        <v>0</v>
      </c>
      <c r="EH34">
        <v>0</v>
      </c>
      <c r="EI34">
        <v>1</v>
      </c>
      <c r="EJ34">
        <v>1</v>
      </c>
      <c r="IM34" t="s">
        <v>1181</v>
      </c>
      <c r="IN34">
        <v>0</v>
      </c>
      <c r="IO34">
        <v>0</v>
      </c>
      <c r="IP34">
        <v>1</v>
      </c>
      <c r="IQ34">
        <v>0</v>
      </c>
      <c r="IR34">
        <v>0</v>
      </c>
      <c r="IS34">
        <v>0</v>
      </c>
      <c r="IT34">
        <v>0</v>
      </c>
      <c r="IU34">
        <v>0</v>
      </c>
      <c r="IV34">
        <v>0</v>
      </c>
      <c r="IW34">
        <v>0</v>
      </c>
      <c r="IX34">
        <v>0</v>
      </c>
      <c r="IY34">
        <v>0</v>
      </c>
      <c r="IZ34">
        <v>0</v>
      </c>
      <c r="JA34">
        <v>0</v>
      </c>
      <c r="JB34">
        <v>0</v>
      </c>
      <c r="JC34">
        <v>0</v>
      </c>
      <c r="JD34">
        <v>1</v>
      </c>
      <c r="JE34">
        <v>3</v>
      </c>
      <c r="KC34" t="s">
        <v>1135</v>
      </c>
      <c r="KD34" t="s">
        <v>3485</v>
      </c>
      <c r="KE34">
        <v>1</v>
      </c>
      <c r="KF34">
        <v>1</v>
      </c>
      <c r="KG34">
        <v>1</v>
      </c>
      <c r="KH34">
        <v>13500</v>
      </c>
      <c r="KI34">
        <v>25000</v>
      </c>
      <c r="KJ34">
        <v>38000</v>
      </c>
      <c r="KK34" t="s">
        <v>1147</v>
      </c>
      <c r="KN34">
        <v>10</v>
      </c>
      <c r="KO34">
        <v>5</v>
      </c>
      <c r="KP34">
        <v>0</v>
      </c>
      <c r="PE34" t="s">
        <v>1140</v>
      </c>
      <c r="QM34" t="s">
        <v>1125</v>
      </c>
      <c r="QN34">
        <v>0</v>
      </c>
      <c r="QO34">
        <v>1</v>
      </c>
      <c r="QP34">
        <v>0</v>
      </c>
      <c r="QQ34">
        <v>0</v>
      </c>
      <c r="QR34" t="s">
        <v>1181</v>
      </c>
      <c r="QS34">
        <v>0</v>
      </c>
      <c r="QT34">
        <v>0</v>
      </c>
      <c r="QU34">
        <v>1</v>
      </c>
      <c r="QV34">
        <v>0</v>
      </c>
      <c r="QW34">
        <v>0</v>
      </c>
      <c r="QX34">
        <v>0</v>
      </c>
      <c r="QY34">
        <v>0</v>
      </c>
      <c r="QZ34">
        <v>0</v>
      </c>
      <c r="RA34">
        <v>0</v>
      </c>
      <c r="RB34">
        <v>0</v>
      </c>
      <c r="RC34">
        <v>0</v>
      </c>
      <c r="RD34">
        <v>0</v>
      </c>
      <c r="RE34">
        <v>0</v>
      </c>
      <c r="RF34">
        <v>0</v>
      </c>
      <c r="RG34">
        <v>0</v>
      </c>
      <c r="RH34">
        <v>0</v>
      </c>
      <c r="RI34" t="s">
        <v>1172</v>
      </c>
      <c r="RJ34">
        <v>1</v>
      </c>
      <c r="RK34">
        <v>0</v>
      </c>
      <c r="RL34">
        <v>0</v>
      </c>
      <c r="RM34">
        <v>0</v>
      </c>
      <c r="RN34">
        <v>0</v>
      </c>
      <c r="RO34">
        <v>1</v>
      </c>
      <c r="RP34">
        <v>0</v>
      </c>
      <c r="RQ34">
        <v>0</v>
      </c>
      <c r="RR34">
        <v>0</v>
      </c>
      <c r="RS34">
        <v>0</v>
      </c>
      <c r="RT34">
        <v>0</v>
      </c>
      <c r="RU34">
        <v>0</v>
      </c>
      <c r="AMM34" t="s">
        <v>1169</v>
      </c>
      <c r="AMN34">
        <v>1</v>
      </c>
      <c r="AMO34">
        <v>0</v>
      </c>
      <c r="AMP34">
        <v>0</v>
      </c>
      <c r="AMQ34">
        <v>0</v>
      </c>
      <c r="AMR34">
        <v>0</v>
      </c>
      <c r="AMS34">
        <v>0</v>
      </c>
      <c r="AMU34" t="s">
        <v>1141</v>
      </c>
      <c r="AMV34" t="s">
        <v>1140</v>
      </c>
      <c r="ANG34" t="s">
        <v>1130</v>
      </c>
      <c r="ANH34">
        <v>0</v>
      </c>
      <c r="ANI34">
        <v>0</v>
      </c>
      <c r="ANJ34">
        <v>0</v>
      </c>
      <c r="ANK34">
        <v>0</v>
      </c>
      <c r="ANL34">
        <v>0</v>
      </c>
      <c r="ANM34">
        <v>0</v>
      </c>
      <c r="ANN34">
        <v>0</v>
      </c>
      <c r="ANO34">
        <v>1</v>
      </c>
      <c r="ANP34">
        <v>0</v>
      </c>
      <c r="ANR34" t="s">
        <v>1206</v>
      </c>
      <c r="ANU34">
        <v>418448903</v>
      </c>
      <c r="ANV34" s="2">
        <v>45035.664606481478</v>
      </c>
      <c r="ANY34" t="s">
        <v>1131</v>
      </c>
      <c r="ANZ34" t="s">
        <v>1132</v>
      </c>
      <c r="AOA34" t="s">
        <v>3441</v>
      </c>
    </row>
    <row r="35" spans="1:489 1027:1067" x14ac:dyDescent="0.35">
      <c r="A35">
        <v>34</v>
      </c>
      <c r="B35" t="s">
        <v>3486</v>
      </c>
      <c r="C35" s="2">
        <v>45035</v>
      </c>
      <c r="D35" t="s">
        <v>1108</v>
      </c>
      <c r="E35" s="2">
        <v>45035.62809997685</v>
      </c>
      <c r="F35" s="2">
        <v>45035.632067303253</v>
      </c>
      <c r="G35" t="s">
        <v>1109</v>
      </c>
      <c r="J35" t="s">
        <v>1110</v>
      </c>
      <c r="K35" s="2">
        <v>45035</v>
      </c>
      <c r="L35" t="s">
        <v>1111</v>
      </c>
      <c r="M35" t="s">
        <v>1112</v>
      </c>
      <c r="N35" t="s">
        <v>1113</v>
      </c>
      <c r="O35" t="s">
        <v>1114</v>
      </c>
      <c r="R35" t="s">
        <v>1115</v>
      </c>
      <c r="S35" t="s">
        <v>1116</v>
      </c>
      <c r="U35" t="s">
        <v>1117</v>
      </c>
      <c r="W35" t="s">
        <v>1144</v>
      </c>
      <c r="Z35" t="s">
        <v>1134</v>
      </c>
      <c r="AA35">
        <v>0</v>
      </c>
      <c r="AB35">
        <v>0</v>
      </c>
      <c r="AC35">
        <v>1</v>
      </c>
      <c r="AD35">
        <v>0</v>
      </c>
      <c r="AE35">
        <v>1</v>
      </c>
      <c r="BC35" t="s">
        <v>1135</v>
      </c>
      <c r="BD35" t="s">
        <v>3204</v>
      </c>
      <c r="BE35">
        <v>1</v>
      </c>
      <c r="BF35">
        <v>0</v>
      </c>
      <c r="BG35">
        <v>500</v>
      </c>
      <c r="BI35" t="s">
        <v>1147</v>
      </c>
      <c r="BL35">
        <v>30</v>
      </c>
      <c r="BM35">
        <v>1</v>
      </c>
      <c r="BN35">
        <v>0</v>
      </c>
      <c r="BP35" t="s">
        <v>1140</v>
      </c>
      <c r="CL35" t="s">
        <v>1125</v>
      </c>
      <c r="CM35">
        <v>0</v>
      </c>
      <c r="CN35">
        <v>1</v>
      </c>
      <c r="CO35">
        <v>0</v>
      </c>
      <c r="CP35">
        <v>0</v>
      </c>
      <c r="CQ35" t="s">
        <v>1134</v>
      </c>
      <c r="CR35">
        <v>0</v>
      </c>
      <c r="CS35">
        <v>0</v>
      </c>
      <c r="CT35">
        <v>1</v>
      </c>
      <c r="CU35">
        <v>0</v>
      </c>
      <c r="CV35" t="s">
        <v>1180</v>
      </c>
      <c r="CW35">
        <v>1</v>
      </c>
      <c r="CX35">
        <v>0</v>
      </c>
      <c r="CY35">
        <v>0</v>
      </c>
      <c r="CZ35">
        <v>0</v>
      </c>
      <c r="DA35">
        <v>0</v>
      </c>
      <c r="DB35">
        <v>0</v>
      </c>
      <c r="DC35">
        <v>0</v>
      </c>
      <c r="DD35">
        <v>0</v>
      </c>
      <c r="DE35">
        <v>0</v>
      </c>
      <c r="DF35">
        <v>0</v>
      </c>
      <c r="DG35">
        <v>0</v>
      </c>
      <c r="DH35">
        <v>0</v>
      </c>
      <c r="ED35" t="s">
        <v>1119</v>
      </c>
      <c r="EE35">
        <v>0</v>
      </c>
      <c r="EF35">
        <v>0</v>
      </c>
      <c r="EG35">
        <v>0</v>
      </c>
      <c r="EH35">
        <v>0</v>
      </c>
      <c r="EI35">
        <v>1</v>
      </c>
      <c r="EJ35">
        <v>1</v>
      </c>
      <c r="IM35" t="s">
        <v>1119</v>
      </c>
      <c r="IN35">
        <v>0</v>
      </c>
      <c r="IO35">
        <v>0</v>
      </c>
      <c r="IP35">
        <v>0</v>
      </c>
      <c r="IQ35">
        <v>0</v>
      </c>
      <c r="IR35">
        <v>0</v>
      </c>
      <c r="IS35">
        <v>0</v>
      </c>
      <c r="IT35">
        <v>0</v>
      </c>
      <c r="IU35">
        <v>0</v>
      </c>
      <c r="IV35">
        <v>0</v>
      </c>
      <c r="IW35">
        <v>0</v>
      </c>
      <c r="IX35">
        <v>0</v>
      </c>
      <c r="IY35">
        <v>0</v>
      </c>
      <c r="IZ35">
        <v>0</v>
      </c>
      <c r="JA35">
        <v>0</v>
      </c>
      <c r="JB35">
        <v>0</v>
      </c>
      <c r="JC35">
        <v>1</v>
      </c>
      <c r="JD35">
        <v>1</v>
      </c>
      <c r="JE35">
        <v>3</v>
      </c>
      <c r="AMM35" t="s">
        <v>1169</v>
      </c>
      <c r="AMN35">
        <v>1</v>
      </c>
      <c r="AMO35">
        <v>0</v>
      </c>
      <c r="AMP35">
        <v>0</v>
      </c>
      <c r="AMQ35">
        <v>0</v>
      </c>
      <c r="AMR35">
        <v>0</v>
      </c>
      <c r="AMS35">
        <v>0</v>
      </c>
      <c r="AMU35" t="s">
        <v>1141</v>
      </c>
      <c r="AMV35" t="s">
        <v>1140</v>
      </c>
      <c r="ANG35" t="s">
        <v>1130</v>
      </c>
      <c r="ANH35">
        <v>0</v>
      </c>
      <c r="ANI35">
        <v>0</v>
      </c>
      <c r="ANJ35">
        <v>0</v>
      </c>
      <c r="ANK35">
        <v>0</v>
      </c>
      <c r="ANL35">
        <v>0</v>
      </c>
      <c r="ANM35">
        <v>0</v>
      </c>
      <c r="ANN35">
        <v>0</v>
      </c>
      <c r="ANO35">
        <v>1</v>
      </c>
      <c r="ANP35">
        <v>0</v>
      </c>
      <c r="ANR35" t="s">
        <v>1206</v>
      </c>
      <c r="ANU35">
        <v>418448907</v>
      </c>
      <c r="ANV35" s="2">
        <v>45035.664618055547</v>
      </c>
      <c r="ANY35" t="s">
        <v>1131</v>
      </c>
      <c r="ANZ35" t="s">
        <v>1132</v>
      </c>
      <c r="AOA35" t="s">
        <v>3441</v>
      </c>
    </row>
    <row r="36" spans="1:489 1027:1067" x14ac:dyDescent="0.35">
      <c r="A36">
        <v>35</v>
      </c>
      <c r="B36" t="s">
        <v>3487</v>
      </c>
      <c r="C36" s="2">
        <v>45035</v>
      </c>
      <c r="D36" t="s">
        <v>1108</v>
      </c>
      <c r="E36" s="2">
        <v>45035.43825092593</v>
      </c>
      <c r="F36" s="2">
        <v>45035.445241956018</v>
      </c>
      <c r="G36" t="s">
        <v>1109</v>
      </c>
      <c r="J36" t="s">
        <v>1110</v>
      </c>
      <c r="K36" s="2">
        <v>45035</v>
      </c>
      <c r="L36" t="s">
        <v>1111</v>
      </c>
      <c r="M36" t="s">
        <v>1112</v>
      </c>
      <c r="N36" t="s">
        <v>1113</v>
      </c>
      <c r="O36" t="s">
        <v>1114</v>
      </c>
      <c r="R36" t="s">
        <v>1115</v>
      </c>
      <c r="S36" t="s">
        <v>1116</v>
      </c>
      <c r="U36" t="s">
        <v>1117</v>
      </c>
      <c r="W36" t="s">
        <v>1133</v>
      </c>
      <c r="Z36" t="s">
        <v>1119</v>
      </c>
      <c r="AA36">
        <v>0</v>
      </c>
      <c r="AB36">
        <v>0</v>
      </c>
      <c r="AC36">
        <v>0</v>
      </c>
      <c r="AD36">
        <v>1</v>
      </c>
      <c r="AE36">
        <v>1</v>
      </c>
      <c r="ED36" t="s">
        <v>1119</v>
      </c>
      <c r="EE36">
        <v>0</v>
      </c>
      <c r="EF36">
        <v>0</v>
      </c>
      <c r="EG36">
        <v>0</v>
      </c>
      <c r="EH36">
        <v>0</v>
      </c>
      <c r="EI36">
        <v>1</v>
      </c>
      <c r="EJ36">
        <v>1</v>
      </c>
      <c r="IM36" t="s">
        <v>1146</v>
      </c>
      <c r="IN36">
        <v>0</v>
      </c>
      <c r="IO36">
        <v>0</v>
      </c>
      <c r="IP36">
        <v>0</v>
      </c>
      <c r="IQ36">
        <v>1</v>
      </c>
      <c r="IR36">
        <v>1</v>
      </c>
      <c r="IS36">
        <v>0</v>
      </c>
      <c r="IT36">
        <v>0</v>
      </c>
      <c r="IU36">
        <v>0</v>
      </c>
      <c r="IV36">
        <v>0</v>
      </c>
      <c r="IW36">
        <v>0</v>
      </c>
      <c r="IX36">
        <v>0</v>
      </c>
      <c r="IY36">
        <v>0</v>
      </c>
      <c r="IZ36">
        <v>0</v>
      </c>
      <c r="JA36">
        <v>0</v>
      </c>
      <c r="JB36">
        <v>0</v>
      </c>
      <c r="JC36">
        <v>0</v>
      </c>
      <c r="JD36">
        <v>2</v>
      </c>
      <c r="JE36">
        <v>4</v>
      </c>
      <c r="KR36" t="s">
        <v>1135</v>
      </c>
      <c r="KS36">
        <v>7000</v>
      </c>
      <c r="KT36" t="s">
        <v>1147</v>
      </c>
      <c r="KW36">
        <v>7</v>
      </c>
      <c r="KX36">
        <v>3</v>
      </c>
      <c r="KY36">
        <v>0</v>
      </c>
      <c r="LA36" t="s">
        <v>1135</v>
      </c>
      <c r="LB36">
        <v>6000</v>
      </c>
      <c r="LC36" t="s">
        <v>1147</v>
      </c>
      <c r="LF36">
        <v>5</v>
      </c>
      <c r="LG36">
        <v>3</v>
      </c>
      <c r="LH36">
        <v>0</v>
      </c>
      <c r="PE36" t="s">
        <v>1140</v>
      </c>
      <c r="QM36" t="s">
        <v>1125</v>
      </c>
      <c r="QN36">
        <v>0</v>
      </c>
      <c r="QO36">
        <v>1</v>
      </c>
      <c r="QP36">
        <v>0</v>
      </c>
      <c r="QQ36">
        <v>0</v>
      </c>
      <c r="QR36" t="s">
        <v>1146</v>
      </c>
      <c r="QS36">
        <v>0</v>
      </c>
      <c r="QT36">
        <v>0</v>
      </c>
      <c r="QU36">
        <v>0</v>
      </c>
      <c r="QV36">
        <v>1</v>
      </c>
      <c r="QW36">
        <v>1</v>
      </c>
      <c r="QX36">
        <v>0</v>
      </c>
      <c r="QY36">
        <v>0</v>
      </c>
      <c r="QZ36">
        <v>0</v>
      </c>
      <c r="RA36">
        <v>0</v>
      </c>
      <c r="RB36">
        <v>0</v>
      </c>
      <c r="RC36">
        <v>0</v>
      </c>
      <c r="RD36">
        <v>0</v>
      </c>
      <c r="RE36">
        <v>0</v>
      </c>
      <c r="RF36">
        <v>0</v>
      </c>
      <c r="RG36">
        <v>0</v>
      </c>
      <c r="RH36">
        <v>0</v>
      </c>
      <c r="RI36" t="s">
        <v>3488</v>
      </c>
      <c r="RJ36">
        <v>1</v>
      </c>
      <c r="RK36">
        <v>0</v>
      </c>
      <c r="RL36">
        <v>1</v>
      </c>
      <c r="RM36">
        <v>1</v>
      </c>
      <c r="RN36">
        <v>0</v>
      </c>
      <c r="RO36">
        <v>1</v>
      </c>
      <c r="RP36">
        <v>0</v>
      </c>
      <c r="RQ36">
        <v>0</v>
      </c>
      <c r="RR36">
        <v>0</v>
      </c>
      <c r="RS36">
        <v>0</v>
      </c>
      <c r="RT36">
        <v>0</v>
      </c>
      <c r="RU36">
        <v>0</v>
      </c>
      <c r="AMM36" t="s">
        <v>1169</v>
      </c>
      <c r="AMN36">
        <v>1</v>
      </c>
      <c r="AMO36">
        <v>0</v>
      </c>
      <c r="AMP36">
        <v>0</v>
      </c>
      <c r="AMQ36">
        <v>0</v>
      </c>
      <c r="AMR36">
        <v>0</v>
      </c>
      <c r="AMS36">
        <v>0</v>
      </c>
      <c r="AMU36" t="s">
        <v>1128</v>
      </c>
      <c r="AMV36" t="s">
        <v>1140</v>
      </c>
      <c r="ANG36" t="s">
        <v>1130</v>
      </c>
      <c r="ANH36">
        <v>0</v>
      </c>
      <c r="ANI36">
        <v>0</v>
      </c>
      <c r="ANJ36">
        <v>0</v>
      </c>
      <c r="ANK36">
        <v>0</v>
      </c>
      <c r="ANL36">
        <v>0</v>
      </c>
      <c r="ANM36">
        <v>0</v>
      </c>
      <c r="ANN36">
        <v>0</v>
      </c>
      <c r="ANO36">
        <v>1</v>
      </c>
      <c r="ANP36">
        <v>0</v>
      </c>
      <c r="ANR36" t="s">
        <v>1206</v>
      </c>
      <c r="ANU36">
        <v>418454648</v>
      </c>
      <c r="ANV36" s="2">
        <v>45035.676180555558</v>
      </c>
      <c r="ANY36" t="s">
        <v>1131</v>
      </c>
      <c r="ANZ36" t="s">
        <v>1132</v>
      </c>
      <c r="AOA36" t="s">
        <v>3441</v>
      </c>
    </row>
    <row r="37" spans="1:489 1027:1067" x14ac:dyDescent="0.35">
      <c r="A37">
        <v>36</v>
      </c>
      <c r="B37" t="s">
        <v>3489</v>
      </c>
      <c r="C37" s="2">
        <v>45035</v>
      </c>
      <c r="D37" t="s">
        <v>1108</v>
      </c>
      <c r="E37" s="2">
        <v>45035.463527557869</v>
      </c>
      <c r="F37" s="2">
        <v>45035.470568506949</v>
      </c>
      <c r="G37" t="s">
        <v>1109</v>
      </c>
      <c r="J37" t="s">
        <v>1110</v>
      </c>
      <c r="K37" s="2">
        <v>45035</v>
      </c>
      <c r="L37" t="s">
        <v>1111</v>
      </c>
      <c r="M37" t="s">
        <v>1112</v>
      </c>
      <c r="N37" t="s">
        <v>1113</v>
      </c>
      <c r="O37" t="s">
        <v>1114</v>
      </c>
      <c r="R37" t="s">
        <v>1115</v>
      </c>
      <c r="S37" t="s">
        <v>1116</v>
      </c>
      <c r="U37" t="s">
        <v>1117</v>
      </c>
      <c r="W37" t="s">
        <v>1133</v>
      </c>
      <c r="Z37" t="s">
        <v>1119</v>
      </c>
      <c r="AA37">
        <v>0</v>
      </c>
      <c r="AB37">
        <v>0</v>
      </c>
      <c r="AC37">
        <v>0</v>
      </c>
      <c r="AD37">
        <v>1</v>
      </c>
      <c r="AE37">
        <v>1</v>
      </c>
      <c r="ED37" t="s">
        <v>1156</v>
      </c>
      <c r="EE37">
        <v>1</v>
      </c>
      <c r="EF37">
        <v>1</v>
      </c>
      <c r="EG37">
        <v>1</v>
      </c>
      <c r="EH37">
        <v>1</v>
      </c>
      <c r="EI37">
        <v>0</v>
      </c>
      <c r="EJ37">
        <v>4</v>
      </c>
      <c r="EL37" t="s">
        <v>1135</v>
      </c>
      <c r="EM37">
        <v>6000</v>
      </c>
      <c r="EN37" t="s">
        <v>1145</v>
      </c>
      <c r="EQ37">
        <v>7</v>
      </c>
      <c r="ER37">
        <v>2</v>
      </c>
      <c r="ES37">
        <v>0</v>
      </c>
      <c r="EU37" t="s">
        <v>1135</v>
      </c>
      <c r="EV37">
        <v>3500</v>
      </c>
      <c r="EW37" t="s">
        <v>1145</v>
      </c>
      <c r="EZ37">
        <v>14</v>
      </c>
      <c r="FA37">
        <v>3</v>
      </c>
      <c r="FB37">
        <v>0</v>
      </c>
      <c r="FD37" t="s">
        <v>1135</v>
      </c>
      <c r="FE37">
        <v>1500</v>
      </c>
      <c r="FF37" t="s">
        <v>1145</v>
      </c>
      <c r="FI37">
        <v>10</v>
      </c>
      <c r="FJ37">
        <v>3</v>
      </c>
      <c r="FK37">
        <v>0</v>
      </c>
      <c r="FM37" t="s">
        <v>1135</v>
      </c>
      <c r="FN37">
        <v>2000</v>
      </c>
      <c r="FO37" t="s">
        <v>1145</v>
      </c>
      <c r="FR37">
        <v>12</v>
      </c>
      <c r="FS37">
        <v>2</v>
      </c>
      <c r="FT37">
        <v>0</v>
      </c>
      <c r="FV37" t="s">
        <v>1140</v>
      </c>
      <c r="GS37" t="s">
        <v>1138</v>
      </c>
      <c r="GT37">
        <v>1</v>
      </c>
      <c r="GU37">
        <v>0</v>
      </c>
      <c r="GV37">
        <v>0</v>
      </c>
      <c r="GW37">
        <v>0</v>
      </c>
      <c r="IM37" t="s">
        <v>1179</v>
      </c>
      <c r="IN37">
        <v>0</v>
      </c>
      <c r="IO37">
        <v>0</v>
      </c>
      <c r="IP37">
        <v>0</v>
      </c>
      <c r="IQ37">
        <v>0</v>
      </c>
      <c r="IR37">
        <v>0</v>
      </c>
      <c r="IS37">
        <v>0</v>
      </c>
      <c r="IT37">
        <v>0</v>
      </c>
      <c r="IU37">
        <v>0</v>
      </c>
      <c r="IV37">
        <v>0</v>
      </c>
      <c r="IW37">
        <v>0</v>
      </c>
      <c r="IX37">
        <v>0</v>
      </c>
      <c r="IY37">
        <v>0</v>
      </c>
      <c r="IZ37">
        <v>1</v>
      </c>
      <c r="JA37">
        <v>0</v>
      </c>
      <c r="JB37">
        <v>0</v>
      </c>
      <c r="JC37">
        <v>0</v>
      </c>
      <c r="JD37">
        <v>1</v>
      </c>
      <c r="JE37">
        <v>6</v>
      </c>
      <c r="OA37" t="s">
        <v>1135</v>
      </c>
      <c r="OB37">
        <v>1500</v>
      </c>
      <c r="OC37" t="s">
        <v>1145</v>
      </c>
      <c r="OF37">
        <v>5</v>
      </c>
      <c r="OG37">
        <v>2</v>
      </c>
      <c r="OH37">
        <v>0</v>
      </c>
      <c r="PE37" t="s">
        <v>1140</v>
      </c>
      <c r="QM37" t="s">
        <v>1138</v>
      </c>
      <c r="QN37">
        <v>1</v>
      </c>
      <c r="QO37">
        <v>0</v>
      </c>
      <c r="QP37">
        <v>0</v>
      </c>
      <c r="QQ37">
        <v>0</v>
      </c>
      <c r="AMM37" t="s">
        <v>1169</v>
      </c>
      <c r="AMN37">
        <v>1</v>
      </c>
      <c r="AMO37">
        <v>0</v>
      </c>
      <c r="AMP37">
        <v>0</v>
      </c>
      <c r="AMQ37">
        <v>0</v>
      </c>
      <c r="AMR37">
        <v>0</v>
      </c>
      <c r="AMS37">
        <v>0</v>
      </c>
      <c r="AMU37" t="s">
        <v>1128</v>
      </c>
      <c r="AMV37" t="s">
        <v>1140</v>
      </c>
      <c r="ANG37" t="s">
        <v>1130</v>
      </c>
      <c r="ANH37">
        <v>0</v>
      </c>
      <c r="ANI37">
        <v>0</v>
      </c>
      <c r="ANJ37">
        <v>0</v>
      </c>
      <c r="ANK37">
        <v>0</v>
      </c>
      <c r="ANL37">
        <v>0</v>
      </c>
      <c r="ANM37">
        <v>0</v>
      </c>
      <c r="ANN37">
        <v>0</v>
      </c>
      <c r="ANO37">
        <v>1</v>
      </c>
      <c r="ANP37">
        <v>0</v>
      </c>
      <c r="ANR37" t="s">
        <v>1206</v>
      </c>
      <c r="ANU37">
        <v>418454662</v>
      </c>
      <c r="ANV37" s="2">
        <v>45035.676215277781</v>
      </c>
      <c r="ANY37" t="s">
        <v>1131</v>
      </c>
      <c r="ANZ37" t="s">
        <v>1132</v>
      </c>
      <c r="AOA37" t="s">
        <v>3441</v>
      </c>
    </row>
    <row r="38" spans="1:489 1027:1067" x14ac:dyDescent="0.35">
      <c r="A38">
        <v>37</v>
      </c>
      <c r="B38" t="s">
        <v>3490</v>
      </c>
      <c r="C38" s="2">
        <v>45035</v>
      </c>
      <c r="D38" t="s">
        <v>1108</v>
      </c>
      <c r="E38" s="2">
        <v>45035.482518287041</v>
      </c>
      <c r="F38" s="2">
        <v>45035.489143738421</v>
      </c>
      <c r="G38" t="s">
        <v>1109</v>
      </c>
      <c r="J38" t="s">
        <v>1110</v>
      </c>
      <c r="K38" s="2">
        <v>45035</v>
      </c>
      <c r="L38" t="s">
        <v>1111</v>
      </c>
      <c r="M38" t="s">
        <v>1112</v>
      </c>
      <c r="N38" t="s">
        <v>1113</v>
      </c>
      <c r="O38" t="s">
        <v>1114</v>
      </c>
      <c r="R38" t="s">
        <v>1115</v>
      </c>
      <c r="S38" t="s">
        <v>1116</v>
      </c>
      <c r="U38" t="s">
        <v>1117</v>
      </c>
      <c r="W38" t="s">
        <v>1133</v>
      </c>
      <c r="Z38" t="s">
        <v>1119</v>
      </c>
      <c r="AA38">
        <v>0</v>
      </c>
      <c r="AB38">
        <v>0</v>
      </c>
      <c r="AC38">
        <v>0</v>
      </c>
      <c r="AD38">
        <v>1</v>
      </c>
      <c r="AE38">
        <v>1</v>
      </c>
      <c r="ED38" t="s">
        <v>1119</v>
      </c>
      <c r="EE38">
        <v>0</v>
      </c>
      <c r="EF38">
        <v>0</v>
      </c>
      <c r="EG38">
        <v>0</v>
      </c>
      <c r="EH38">
        <v>0</v>
      </c>
      <c r="EI38">
        <v>1</v>
      </c>
      <c r="EJ38">
        <v>1</v>
      </c>
      <c r="IM38" t="s">
        <v>1181</v>
      </c>
      <c r="IN38">
        <v>0</v>
      </c>
      <c r="IO38">
        <v>0</v>
      </c>
      <c r="IP38">
        <v>1</v>
      </c>
      <c r="IQ38">
        <v>0</v>
      </c>
      <c r="IR38">
        <v>0</v>
      </c>
      <c r="IS38">
        <v>0</v>
      </c>
      <c r="IT38">
        <v>0</v>
      </c>
      <c r="IU38">
        <v>0</v>
      </c>
      <c r="IV38">
        <v>0</v>
      </c>
      <c r="IW38">
        <v>0</v>
      </c>
      <c r="IX38">
        <v>0</v>
      </c>
      <c r="IY38">
        <v>0</v>
      </c>
      <c r="IZ38">
        <v>0</v>
      </c>
      <c r="JA38">
        <v>0</v>
      </c>
      <c r="JB38">
        <v>0</v>
      </c>
      <c r="JC38">
        <v>0</v>
      </c>
      <c r="JD38">
        <v>1</v>
      </c>
      <c r="JE38">
        <v>3</v>
      </c>
      <c r="KC38" t="s">
        <v>1135</v>
      </c>
      <c r="KD38" t="s">
        <v>1158</v>
      </c>
      <c r="KE38">
        <v>0</v>
      </c>
      <c r="KF38">
        <v>1</v>
      </c>
      <c r="KG38">
        <v>1</v>
      </c>
      <c r="KI38">
        <v>25250</v>
      </c>
      <c r="KJ38">
        <v>41000</v>
      </c>
      <c r="KK38" t="s">
        <v>1168</v>
      </c>
      <c r="KN38">
        <v>14</v>
      </c>
      <c r="KO38">
        <v>3</v>
      </c>
      <c r="KP38">
        <v>0</v>
      </c>
      <c r="PE38" t="s">
        <v>1140</v>
      </c>
      <c r="QM38" t="s">
        <v>1125</v>
      </c>
      <c r="QN38">
        <v>0</v>
      </c>
      <c r="QO38">
        <v>1</v>
      </c>
      <c r="QP38">
        <v>0</v>
      </c>
      <c r="QQ38">
        <v>0</v>
      </c>
      <c r="QR38" t="s">
        <v>1181</v>
      </c>
      <c r="QS38">
        <v>0</v>
      </c>
      <c r="QT38">
        <v>0</v>
      </c>
      <c r="QU38">
        <v>1</v>
      </c>
      <c r="QV38">
        <v>0</v>
      </c>
      <c r="QW38">
        <v>0</v>
      </c>
      <c r="QX38">
        <v>0</v>
      </c>
      <c r="QY38">
        <v>0</v>
      </c>
      <c r="QZ38">
        <v>0</v>
      </c>
      <c r="RA38">
        <v>0</v>
      </c>
      <c r="RB38">
        <v>0</v>
      </c>
      <c r="RC38">
        <v>0</v>
      </c>
      <c r="RD38">
        <v>0</v>
      </c>
      <c r="RE38">
        <v>0</v>
      </c>
      <c r="RF38">
        <v>0</v>
      </c>
      <c r="RG38">
        <v>0</v>
      </c>
      <c r="RH38">
        <v>0</v>
      </c>
      <c r="RI38" t="s">
        <v>1172</v>
      </c>
      <c r="RJ38">
        <v>1</v>
      </c>
      <c r="RK38">
        <v>0</v>
      </c>
      <c r="RL38">
        <v>0</v>
      </c>
      <c r="RM38">
        <v>0</v>
      </c>
      <c r="RN38">
        <v>0</v>
      </c>
      <c r="RO38">
        <v>1</v>
      </c>
      <c r="RP38">
        <v>0</v>
      </c>
      <c r="RQ38">
        <v>0</v>
      </c>
      <c r="RR38">
        <v>0</v>
      </c>
      <c r="RS38">
        <v>0</v>
      </c>
      <c r="RT38">
        <v>0</v>
      </c>
      <c r="RU38">
        <v>0</v>
      </c>
      <c r="AMM38" t="s">
        <v>1169</v>
      </c>
      <c r="AMN38">
        <v>1</v>
      </c>
      <c r="AMO38">
        <v>0</v>
      </c>
      <c r="AMP38">
        <v>0</v>
      </c>
      <c r="AMQ38">
        <v>0</v>
      </c>
      <c r="AMR38">
        <v>0</v>
      </c>
      <c r="AMS38">
        <v>0</v>
      </c>
      <c r="AMU38" t="s">
        <v>1128</v>
      </c>
      <c r="AMV38" t="s">
        <v>1140</v>
      </c>
      <c r="ANG38" t="s">
        <v>1130</v>
      </c>
      <c r="ANH38">
        <v>0</v>
      </c>
      <c r="ANI38">
        <v>0</v>
      </c>
      <c r="ANJ38">
        <v>0</v>
      </c>
      <c r="ANK38">
        <v>0</v>
      </c>
      <c r="ANL38">
        <v>0</v>
      </c>
      <c r="ANM38">
        <v>0</v>
      </c>
      <c r="ANN38">
        <v>0</v>
      </c>
      <c r="ANO38">
        <v>1</v>
      </c>
      <c r="ANP38">
        <v>0</v>
      </c>
      <c r="ANR38" t="s">
        <v>1206</v>
      </c>
      <c r="ANU38">
        <v>418454678</v>
      </c>
      <c r="ANV38" s="2">
        <v>45035.676249999997</v>
      </c>
      <c r="ANY38" t="s">
        <v>1131</v>
      </c>
      <c r="ANZ38" t="s">
        <v>1132</v>
      </c>
      <c r="AOA38" t="s">
        <v>3441</v>
      </c>
    </row>
    <row r="39" spans="1:489 1027:1067" x14ac:dyDescent="0.35">
      <c r="A39">
        <v>38</v>
      </c>
      <c r="B39" t="s">
        <v>3491</v>
      </c>
      <c r="C39" s="2">
        <v>45035</v>
      </c>
      <c r="D39" t="s">
        <v>1108</v>
      </c>
      <c r="E39" s="2">
        <v>45035.490743564813</v>
      </c>
      <c r="F39" s="2">
        <v>45035.503817673613</v>
      </c>
      <c r="G39" t="s">
        <v>1109</v>
      </c>
      <c r="J39" t="s">
        <v>1110</v>
      </c>
      <c r="K39" s="2">
        <v>45035</v>
      </c>
      <c r="L39" t="s">
        <v>1111</v>
      </c>
      <c r="M39" t="s">
        <v>1112</v>
      </c>
      <c r="N39" t="s">
        <v>1113</v>
      </c>
      <c r="O39" t="s">
        <v>1114</v>
      </c>
      <c r="R39" t="s">
        <v>1115</v>
      </c>
      <c r="S39" t="s">
        <v>1116</v>
      </c>
      <c r="U39" t="s">
        <v>1117</v>
      </c>
      <c r="W39" t="s">
        <v>1133</v>
      </c>
      <c r="Z39" t="s">
        <v>1119</v>
      </c>
      <c r="AA39">
        <v>0</v>
      </c>
      <c r="AB39">
        <v>0</v>
      </c>
      <c r="AC39">
        <v>0</v>
      </c>
      <c r="AD39">
        <v>1</v>
      </c>
      <c r="AE39">
        <v>1</v>
      </c>
      <c r="ED39" t="s">
        <v>1119</v>
      </c>
      <c r="EE39">
        <v>0</v>
      </c>
      <c r="EF39">
        <v>0</v>
      </c>
      <c r="EG39">
        <v>0</v>
      </c>
      <c r="EH39">
        <v>0</v>
      </c>
      <c r="EI39">
        <v>1</v>
      </c>
      <c r="EJ39">
        <v>1</v>
      </c>
      <c r="IM39" t="s">
        <v>3492</v>
      </c>
      <c r="IN39">
        <v>0</v>
      </c>
      <c r="IO39">
        <v>0</v>
      </c>
      <c r="IP39">
        <v>0</v>
      </c>
      <c r="IQ39">
        <v>1</v>
      </c>
      <c r="IR39">
        <v>1</v>
      </c>
      <c r="IS39">
        <v>0</v>
      </c>
      <c r="IT39">
        <v>1</v>
      </c>
      <c r="IU39">
        <v>1</v>
      </c>
      <c r="IV39">
        <v>1</v>
      </c>
      <c r="IW39">
        <v>0</v>
      </c>
      <c r="IX39">
        <v>0</v>
      </c>
      <c r="IY39">
        <v>0</v>
      </c>
      <c r="IZ39">
        <v>0</v>
      </c>
      <c r="JA39">
        <v>0</v>
      </c>
      <c r="JB39">
        <v>0</v>
      </c>
      <c r="JC39">
        <v>0</v>
      </c>
      <c r="JD39">
        <v>5</v>
      </c>
      <c r="JE39">
        <v>7</v>
      </c>
      <c r="KR39" t="s">
        <v>1135</v>
      </c>
      <c r="KS39">
        <v>5750</v>
      </c>
      <c r="KT39" t="s">
        <v>1147</v>
      </c>
      <c r="KW39">
        <v>10</v>
      </c>
      <c r="KX39">
        <v>2</v>
      </c>
      <c r="KY39">
        <v>0</v>
      </c>
      <c r="LA39" t="s">
        <v>1135</v>
      </c>
      <c r="LB39">
        <v>4000</v>
      </c>
      <c r="LC39" t="s">
        <v>1147</v>
      </c>
      <c r="LF39">
        <v>7</v>
      </c>
      <c r="LG39">
        <v>3</v>
      </c>
      <c r="LH39">
        <v>0</v>
      </c>
      <c r="LS39" t="s">
        <v>1135</v>
      </c>
      <c r="LT39">
        <v>150</v>
      </c>
      <c r="LU39" t="s">
        <v>1147</v>
      </c>
      <c r="LX39">
        <v>5</v>
      </c>
      <c r="LY39">
        <v>3</v>
      </c>
      <c r="LZ39">
        <v>0</v>
      </c>
      <c r="MB39" t="s">
        <v>1135</v>
      </c>
      <c r="MC39" t="s">
        <v>1149</v>
      </c>
      <c r="MD39">
        <v>1</v>
      </c>
      <c r="ME39">
        <v>1</v>
      </c>
      <c r="MF39">
        <v>1</v>
      </c>
      <c r="MG39">
        <v>500</v>
      </c>
      <c r="MH39">
        <v>750</v>
      </c>
      <c r="MI39">
        <v>1250</v>
      </c>
      <c r="MJ39" t="s">
        <v>1147</v>
      </c>
      <c r="MM39">
        <v>7</v>
      </c>
      <c r="MN39">
        <v>3</v>
      </c>
      <c r="MO39">
        <v>0</v>
      </c>
      <c r="MQ39" t="s">
        <v>1135</v>
      </c>
      <c r="MR39">
        <v>2000</v>
      </c>
      <c r="MS39" t="s">
        <v>1147</v>
      </c>
      <c r="MV39">
        <v>7</v>
      </c>
      <c r="MW39">
        <v>2</v>
      </c>
      <c r="MX39">
        <v>0</v>
      </c>
      <c r="PE39" t="s">
        <v>1140</v>
      </c>
      <c r="QM39" t="s">
        <v>1138</v>
      </c>
      <c r="QN39">
        <v>1</v>
      </c>
      <c r="QO39">
        <v>0</v>
      </c>
      <c r="QP39">
        <v>0</v>
      </c>
      <c r="QQ39">
        <v>0</v>
      </c>
      <c r="AMM39" t="s">
        <v>1169</v>
      </c>
      <c r="AMN39">
        <v>1</v>
      </c>
      <c r="AMO39">
        <v>0</v>
      </c>
      <c r="AMP39">
        <v>0</v>
      </c>
      <c r="AMQ39">
        <v>0</v>
      </c>
      <c r="AMR39">
        <v>0</v>
      </c>
      <c r="AMS39">
        <v>0</v>
      </c>
      <c r="AMU39" t="s">
        <v>1128</v>
      </c>
      <c r="AMV39" t="s">
        <v>1140</v>
      </c>
      <c r="ANG39" t="s">
        <v>1130</v>
      </c>
      <c r="ANH39">
        <v>0</v>
      </c>
      <c r="ANI39">
        <v>0</v>
      </c>
      <c r="ANJ39">
        <v>0</v>
      </c>
      <c r="ANK39">
        <v>0</v>
      </c>
      <c r="ANL39">
        <v>0</v>
      </c>
      <c r="ANM39">
        <v>0</v>
      </c>
      <c r="ANN39">
        <v>0</v>
      </c>
      <c r="ANO39">
        <v>1</v>
      </c>
      <c r="ANP39">
        <v>0</v>
      </c>
      <c r="ANR39" t="s">
        <v>1206</v>
      </c>
      <c r="ANU39">
        <v>418454686</v>
      </c>
      <c r="ANV39" s="2">
        <v>45035.676273148143</v>
      </c>
      <c r="ANY39" t="s">
        <v>1131</v>
      </c>
      <c r="ANZ39" t="s">
        <v>1132</v>
      </c>
      <c r="AOA39" t="s">
        <v>3441</v>
      </c>
    </row>
    <row r="40" spans="1:489 1027:1067" x14ac:dyDescent="0.35">
      <c r="A40">
        <v>39</v>
      </c>
      <c r="B40" t="s">
        <v>3493</v>
      </c>
      <c r="C40" s="2">
        <v>45035</v>
      </c>
      <c r="D40" t="s">
        <v>1108</v>
      </c>
      <c r="E40" s="2">
        <v>45035.516978414351</v>
      </c>
      <c r="F40" s="2">
        <v>45035.542875740743</v>
      </c>
      <c r="G40" t="s">
        <v>1109</v>
      </c>
      <c r="J40" t="s">
        <v>1110</v>
      </c>
      <c r="K40" s="2">
        <v>45035</v>
      </c>
      <c r="L40" t="s">
        <v>1111</v>
      </c>
      <c r="M40" t="s">
        <v>1112</v>
      </c>
      <c r="N40" t="s">
        <v>1113</v>
      </c>
      <c r="O40" t="s">
        <v>1114</v>
      </c>
      <c r="R40" t="s">
        <v>1115</v>
      </c>
      <c r="S40" t="s">
        <v>1116</v>
      </c>
      <c r="U40" t="s">
        <v>1117</v>
      </c>
      <c r="W40" t="s">
        <v>1133</v>
      </c>
      <c r="Z40" t="s">
        <v>1119</v>
      </c>
      <c r="AA40">
        <v>0</v>
      </c>
      <c r="AB40">
        <v>0</v>
      </c>
      <c r="AC40">
        <v>0</v>
      </c>
      <c r="AD40">
        <v>1</v>
      </c>
      <c r="AE40">
        <v>1</v>
      </c>
      <c r="ED40" t="s">
        <v>1119</v>
      </c>
      <c r="EE40">
        <v>0</v>
      </c>
      <c r="EF40">
        <v>0</v>
      </c>
      <c r="EG40">
        <v>0</v>
      </c>
      <c r="EH40">
        <v>0</v>
      </c>
      <c r="EI40">
        <v>1</v>
      </c>
      <c r="EJ40">
        <v>1</v>
      </c>
      <c r="IM40" t="s">
        <v>1181</v>
      </c>
      <c r="IN40">
        <v>0</v>
      </c>
      <c r="IO40">
        <v>0</v>
      </c>
      <c r="IP40">
        <v>1</v>
      </c>
      <c r="IQ40">
        <v>0</v>
      </c>
      <c r="IR40">
        <v>0</v>
      </c>
      <c r="IS40">
        <v>0</v>
      </c>
      <c r="IT40">
        <v>0</v>
      </c>
      <c r="IU40">
        <v>0</v>
      </c>
      <c r="IV40">
        <v>0</v>
      </c>
      <c r="IW40">
        <v>0</v>
      </c>
      <c r="IX40">
        <v>0</v>
      </c>
      <c r="IY40">
        <v>0</v>
      </c>
      <c r="IZ40">
        <v>0</v>
      </c>
      <c r="JA40">
        <v>0</v>
      </c>
      <c r="JB40">
        <v>0</v>
      </c>
      <c r="JC40">
        <v>0</v>
      </c>
      <c r="JD40">
        <v>1</v>
      </c>
      <c r="JE40">
        <v>3</v>
      </c>
      <c r="KC40" t="s">
        <v>1135</v>
      </c>
      <c r="KD40" t="s">
        <v>1158</v>
      </c>
      <c r="KE40">
        <v>0</v>
      </c>
      <c r="KF40">
        <v>1</v>
      </c>
      <c r="KG40">
        <v>1</v>
      </c>
      <c r="KI40">
        <v>25500</v>
      </c>
      <c r="KJ40">
        <v>41250</v>
      </c>
      <c r="KK40" t="s">
        <v>1145</v>
      </c>
      <c r="KN40">
        <v>7</v>
      </c>
      <c r="KO40">
        <v>3</v>
      </c>
      <c r="KP40">
        <v>0</v>
      </c>
      <c r="PE40" t="s">
        <v>1140</v>
      </c>
      <c r="QM40" t="s">
        <v>1125</v>
      </c>
      <c r="QN40">
        <v>0</v>
      </c>
      <c r="QO40">
        <v>1</v>
      </c>
      <c r="QP40">
        <v>0</v>
      </c>
      <c r="QQ40">
        <v>0</v>
      </c>
      <c r="QR40" t="s">
        <v>1181</v>
      </c>
      <c r="QS40">
        <v>0</v>
      </c>
      <c r="QT40">
        <v>0</v>
      </c>
      <c r="QU40">
        <v>1</v>
      </c>
      <c r="QV40">
        <v>0</v>
      </c>
      <c r="QW40">
        <v>0</v>
      </c>
      <c r="QX40">
        <v>0</v>
      </c>
      <c r="QY40">
        <v>0</v>
      </c>
      <c r="QZ40">
        <v>0</v>
      </c>
      <c r="RA40">
        <v>0</v>
      </c>
      <c r="RB40">
        <v>0</v>
      </c>
      <c r="RC40">
        <v>0</v>
      </c>
      <c r="RD40">
        <v>0</v>
      </c>
      <c r="RE40">
        <v>0</v>
      </c>
      <c r="RF40">
        <v>0</v>
      </c>
      <c r="RG40">
        <v>0</v>
      </c>
      <c r="RH40">
        <v>0</v>
      </c>
      <c r="RI40" t="s">
        <v>1172</v>
      </c>
      <c r="RJ40">
        <v>1</v>
      </c>
      <c r="RK40">
        <v>0</v>
      </c>
      <c r="RL40">
        <v>0</v>
      </c>
      <c r="RM40">
        <v>0</v>
      </c>
      <c r="RN40">
        <v>0</v>
      </c>
      <c r="RO40">
        <v>1</v>
      </c>
      <c r="RP40">
        <v>0</v>
      </c>
      <c r="RQ40">
        <v>0</v>
      </c>
      <c r="RR40">
        <v>0</v>
      </c>
      <c r="RS40">
        <v>0</v>
      </c>
      <c r="RT40">
        <v>0</v>
      </c>
      <c r="RU40">
        <v>0</v>
      </c>
      <c r="AMM40" t="s">
        <v>1127</v>
      </c>
      <c r="AMN40">
        <v>1</v>
      </c>
      <c r="AMO40">
        <v>0</v>
      </c>
      <c r="AMP40">
        <v>0</v>
      </c>
      <c r="AMQ40">
        <v>1</v>
      </c>
      <c r="AMR40">
        <v>0</v>
      </c>
      <c r="AMS40">
        <v>0</v>
      </c>
      <c r="AMU40" t="s">
        <v>1128</v>
      </c>
      <c r="AMV40" t="s">
        <v>1140</v>
      </c>
      <c r="ANG40" t="s">
        <v>1130</v>
      </c>
      <c r="ANH40">
        <v>0</v>
      </c>
      <c r="ANI40">
        <v>0</v>
      </c>
      <c r="ANJ40">
        <v>0</v>
      </c>
      <c r="ANK40">
        <v>0</v>
      </c>
      <c r="ANL40">
        <v>0</v>
      </c>
      <c r="ANM40">
        <v>0</v>
      </c>
      <c r="ANN40">
        <v>0</v>
      </c>
      <c r="ANO40">
        <v>1</v>
      </c>
      <c r="ANP40">
        <v>0</v>
      </c>
      <c r="ANR40" t="s">
        <v>1206</v>
      </c>
      <c r="ANU40">
        <v>418454695</v>
      </c>
      <c r="ANV40" s="2">
        <v>45035.676284722227</v>
      </c>
      <c r="ANY40" t="s">
        <v>1131</v>
      </c>
      <c r="ANZ40" t="s">
        <v>1132</v>
      </c>
      <c r="AOA40" t="s">
        <v>3441</v>
      </c>
    </row>
    <row r="41" spans="1:489 1027:1067" x14ac:dyDescent="0.35">
      <c r="A41">
        <v>40</v>
      </c>
      <c r="B41" t="s">
        <v>3494</v>
      </c>
      <c r="C41" s="2">
        <v>45035</v>
      </c>
      <c r="D41" t="s">
        <v>1108</v>
      </c>
      <c r="E41" s="2">
        <v>45035.56598407407</v>
      </c>
      <c r="F41" s="2">
        <v>45035.568400046293</v>
      </c>
      <c r="G41" t="s">
        <v>1109</v>
      </c>
      <c r="J41" t="s">
        <v>1110</v>
      </c>
      <c r="K41" s="2">
        <v>45035</v>
      </c>
      <c r="L41" t="s">
        <v>1111</v>
      </c>
      <c r="M41" t="s">
        <v>1112</v>
      </c>
      <c r="N41" t="s">
        <v>1113</v>
      </c>
      <c r="O41" t="s">
        <v>1114</v>
      </c>
      <c r="R41" t="s">
        <v>1115</v>
      </c>
      <c r="S41" t="s">
        <v>1116</v>
      </c>
      <c r="U41" t="s">
        <v>1117</v>
      </c>
      <c r="W41" t="s">
        <v>1144</v>
      </c>
      <c r="Z41" t="s">
        <v>1119</v>
      </c>
      <c r="AA41">
        <v>0</v>
      </c>
      <c r="AB41">
        <v>0</v>
      </c>
      <c r="AC41">
        <v>0</v>
      </c>
      <c r="AD41">
        <v>1</v>
      </c>
      <c r="AE41">
        <v>1</v>
      </c>
      <c r="ED41" t="s">
        <v>1119</v>
      </c>
      <c r="EE41">
        <v>0</v>
      </c>
      <c r="EF41">
        <v>0</v>
      </c>
      <c r="EG41">
        <v>0</v>
      </c>
      <c r="EH41">
        <v>0</v>
      </c>
      <c r="EI41">
        <v>1</v>
      </c>
      <c r="EJ41">
        <v>1</v>
      </c>
      <c r="IM41" t="s">
        <v>1170</v>
      </c>
      <c r="IN41">
        <v>0</v>
      </c>
      <c r="IO41">
        <v>1</v>
      </c>
      <c r="IP41">
        <v>0</v>
      </c>
      <c r="IQ41">
        <v>0</v>
      </c>
      <c r="IR41">
        <v>0</v>
      </c>
      <c r="IS41">
        <v>0</v>
      </c>
      <c r="IT41">
        <v>0</v>
      </c>
      <c r="IU41">
        <v>0</v>
      </c>
      <c r="IV41">
        <v>0</v>
      </c>
      <c r="IW41">
        <v>0</v>
      </c>
      <c r="IX41">
        <v>0</v>
      </c>
      <c r="IY41">
        <v>0</v>
      </c>
      <c r="IZ41">
        <v>0</v>
      </c>
      <c r="JA41">
        <v>0</v>
      </c>
      <c r="JB41">
        <v>0</v>
      </c>
      <c r="JC41">
        <v>0</v>
      </c>
      <c r="JD41">
        <v>1</v>
      </c>
      <c r="JE41">
        <v>3</v>
      </c>
      <c r="JP41" t="s">
        <v>1135</v>
      </c>
      <c r="JQ41" t="s">
        <v>1123</v>
      </c>
      <c r="JR41">
        <v>1</v>
      </c>
      <c r="JS41">
        <v>1</v>
      </c>
      <c r="JT41">
        <v>7500</v>
      </c>
      <c r="JU41">
        <v>100</v>
      </c>
      <c r="JV41" t="s">
        <v>1122</v>
      </c>
      <c r="JY41">
        <v>14</v>
      </c>
      <c r="JZ41">
        <v>5</v>
      </c>
      <c r="KA41">
        <v>0</v>
      </c>
      <c r="PE41" t="s">
        <v>1140</v>
      </c>
      <c r="QM41" t="s">
        <v>1138</v>
      </c>
      <c r="QN41">
        <v>1</v>
      </c>
      <c r="QO41">
        <v>0</v>
      </c>
      <c r="QP41">
        <v>0</v>
      </c>
      <c r="QQ41">
        <v>0</v>
      </c>
      <c r="AMM41" t="s">
        <v>1169</v>
      </c>
      <c r="AMN41">
        <v>1</v>
      </c>
      <c r="AMO41">
        <v>0</v>
      </c>
      <c r="AMP41">
        <v>0</v>
      </c>
      <c r="AMQ41">
        <v>0</v>
      </c>
      <c r="AMR41">
        <v>0</v>
      </c>
      <c r="AMS41">
        <v>0</v>
      </c>
      <c r="AMU41" t="s">
        <v>1128</v>
      </c>
      <c r="AMV41" t="s">
        <v>1140</v>
      </c>
      <c r="ANG41" t="s">
        <v>1130</v>
      </c>
      <c r="ANH41">
        <v>0</v>
      </c>
      <c r="ANI41">
        <v>0</v>
      </c>
      <c r="ANJ41">
        <v>0</v>
      </c>
      <c r="ANK41">
        <v>0</v>
      </c>
      <c r="ANL41">
        <v>0</v>
      </c>
      <c r="ANM41">
        <v>0</v>
      </c>
      <c r="ANN41">
        <v>0</v>
      </c>
      <c r="ANO41">
        <v>1</v>
      </c>
      <c r="ANP41">
        <v>0</v>
      </c>
      <c r="ANR41" t="s">
        <v>1206</v>
      </c>
      <c r="ANU41">
        <v>418454703</v>
      </c>
      <c r="ANV41" s="2">
        <v>45035.676296296297</v>
      </c>
      <c r="ANY41" t="s">
        <v>1131</v>
      </c>
      <c r="ANZ41" t="s">
        <v>1132</v>
      </c>
      <c r="AOA41" t="s">
        <v>3441</v>
      </c>
    </row>
    <row r="42" spans="1:489 1027:1067" x14ac:dyDescent="0.35">
      <c r="A42">
        <v>41</v>
      </c>
      <c r="B42" t="s">
        <v>3495</v>
      </c>
      <c r="C42" s="2">
        <v>45035</v>
      </c>
      <c r="D42" t="s">
        <v>1108</v>
      </c>
      <c r="E42" s="2">
        <v>45035.581700706018</v>
      </c>
      <c r="F42" s="2">
        <v>45035.644866539347</v>
      </c>
      <c r="G42" t="s">
        <v>1109</v>
      </c>
      <c r="J42" t="s">
        <v>1110</v>
      </c>
      <c r="K42" s="2">
        <v>45035</v>
      </c>
      <c r="L42" t="s">
        <v>1111</v>
      </c>
      <c r="M42" t="s">
        <v>1112</v>
      </c>
      <c r="N42" t="s">
        <v>1113</v>
      </c>
      <c r="O42" t="s">
        <v>1114</v>
      </c>
      <c r="R42" t="s">
        <v>1115</v>
      </c>
      <c r="S42" t="s">
        <v>1116</v>
      </c>
      <c r="U42" t="s">
        <v>1117</v>
      </c>
      <c r="W42" t="s">
        <v>1133</v>
      </c>
      <c r="Z42" t="s">
        <v>1167</v>
      </c>
      <c r="AA42">
        <v>0</v>
      </c>
      <c r="AB42">
        <v>1</v>
      </c>
      <c r="AC42">
        <v>0</v>
      </c>
      <c r="AD42">
        <v>0</v>
      </c>
      <c r="AE42">
        <v>1</v>
      </c>
      <c r="AP42" t="s">
        <v>1135</v>
      </c>
      <c r="AQ42" t="s">
        <v>1166</v>
      </c>
      <c r="AR42">
        <v>1</v>
      </c>
      <c r="AS42">
        <v>1</v>
      </c>
      <c r="AT42">
        <v>5000</v>
      </c>
      <c r="AU42">
        <v>6000</v>
      </c>
      <c r="AV42" t="s">
        <v>1145</v>
      </c>
      <c r="AY42">
        <v>14</v>
      </c>
      <c r="AZ42">
        <v>5</v>
      </c>
      <c r="BA42">
        <v>0</v>
      </c>
      <c r="BP42" t="s">
        <v>1140</v>
      </c>
      <c r="CL42" t="s">
        <v>1125</v>
      </c>
      <c r="CM42">
        <v>0</v>
      </c>
      <c r="CN42">
        <v>1</v>
      </c>
      <c r="CO42">
        <v>0</v>
      </c>
      <c r="CP42">
        <v>0</v>
      </c>
      <c r="CQ42" t="s">
        <v>1167</v>
      </c>
      <c r="CR42">
        <v>0</v>
      </c>
      <c r="CS42">
        <v>1</v>
      </c>
      <c r="CT42">
        <v>0</v>
      </c>
      <c r="CU42">
        <v>0</v>
      </c>
      <c r="CV42" t="s">
        <v>1219</v>
      </c>
      <c r="CW42">
        <v>1</v>
      </c>
      <c r="CX42">
        <v>0</v>
      </c>
      <c r="CY42">
        <v>0</v>
      </c>
      <c r="CZ42">
        <v>0</v>
      </c>
      <c r="DA42">
        <v>0</v>
      </c>
      <c r="DB42">
        <v>1</v>
      </c>
      <c r="DC42">
        <v>0</v>
      </c>
      <c r="DD42">
        <v>0</v>
      </c>
      <c r="DE42">
        <v>0</v>
      </c>
      <c r="DF42">
        <v>0</v>
      </c>
      <c r="DG42">
        <v>0</v>
      </c>
      <c r="DH42">
        <v>0</v>
      </c>
      <c r="ED42" t="s">
        <v>1119</v>
      </c>
      <c r="EE42">
        <v>0</v>
      </c>
      <c r="EF42">
        <v>0</v>
      </c>
      <c r="EG42">
        <v>0</v>
      </c>
      <c r="EH42">
        <v>0</v>
      </c>
      <c r="EI42">
        <v>1</v>
      </c>
      <c r="EJ42">
        <v>1</v>
      </c>
      <c r="IM42" t="s">
        <v>1181</v>
      </c>
      <c r="IN42">
        <v>0</v>
      </c>
      <c r="IO42">
        <v>0</v>
      </c>
      <c r="IP42">
        <v>1</v>
      </c>
      <c r="IQ42">
        <v>0</v>
      </c>
      <c r="IR42">
        <v>0</v>
      </c>
      <c r="IS42">
        <v>0</v>
      </c>
      <c r="IT42">
        <v>0</v>
      </c>
      <c r="IU42">
        <v>0</v>
      </c>
      <c r="IV42">
        <v>0</v>
      </c>
      <c r="IW42">
        <v>0</v>
      </c>
      <c r="IX42">
        <v>0</v>
      </c>
      <c r="IY42">
        <v>0</v>
      </c>
      <c r="IZ42">
        <v>0</v>
      </c>
      <c r="JA42">
        <v>0</v>
      </c>
      <c r="JB42">
        <v>0</v>
      </c>
      <c r="JC42">
        <v>0</v>
      </c>
      <c r="JD42">
        <v>1</v>
      </c>
      <c r="JE42">
        <v>3</v>
      </c>
      <c r="KC42" t="s">
        <v>1135</v>
      </c>
      <c r="KD42" t="s">
        <v>3215</v>
      </c>
      <c r="KE42">
        <v>1</v>
      </c>
      <c r="KF42">
        <v>0</v>
      </c>
      <c r="KG42">
        <v>0</v>
      </c>
      <c r="KH42">
        <v>14000</v>
      </c>
      <c r="KK42" t="s">
        <v>1145</v>
      </c>
      <c r="KN42">
        <v>5</v>
      </c>
      <c r="KO42">
        <v>3</v>
      </c>
      <c r="KP42">
        <v>0</v>
      </c>
      <c r="PE42" t="s">
        <v>1140</v>
      </c>
      <c r="QM42" t="s">
        <v>1138</v>
      </c>
      <c r="QN42">
        <v>1</v>
      </c>
      <c r="QO42">
        <v>0</v>
      </c>
      <c r="QP42">
        <v>0</v>
      </c>
      <c r="QQ42">
        <v>0</v>
      </c>
      <c r="AMM42" t="s">
        <v>1169</v>
      </c>
      <c r="AMN42">
        <v>1</v>
      </c>
      <c r="AMO42">
        <v>0</v>
      </c>
      <c r="AMP42">
        <v>0</v>
      </c>
      <c r="AMQ42">
        <v>0</v>
      </c>
      <c r="AMR42">
        <v>0</v>
      </c>
      <c r="AMS42">
        <v>0</v>
      </c>
      <c r="AMU42" t="s">
        <v>1128</v>
      </c>
      <c r="AMV42" t="s">
        <v>1140</v>
      </c>
      <c r="ANG42" t="s">
        <v>1130</v>
      </c>
      <c r="ANH42">
        <v>0</v>
      </c>
      <c r="ANI42">
        <v>0</v>
      </c>
      <c r="ANJ42">
        <v>0</v>
      </c>
      <c r="ANK42">
        <v>0</v>
      </c>
      <c r="ANL42">
        <v>0</v>
      </c>
      <c r="ANM42">
        <v>0</v>
      </c>
      <c r="ANN42">
        <v>0</v>
      </c>
      <c r="ANO42">
        <v>1</v>
      </c>
      <c r="ANP42">
        <v>0</v>
      </c>
      <c r="ANR42" t="s">
        <v>1206</v>
      </c>
      <c r="ANU42">
        <v>418454711</v>
      </c>
      <c r="ANV42" s="2">
        <v>45035.676307870373</v>
      </c>
      <c r="ANY42" t="s">
        <v>1131</v>
      </c>
      <c r="ANZ42" t="s">
        <v>1132</v>
      </c>
      <c r="AOA42" t="s">
        <v>3441</v>
      </c>
    </row>
    <row r="43" spans="1:489 1027:1067" x14ac:dyDescent="0.35">
      <c r="A43">
        <v>42</v>
      </c>
      <c r="B43" t="s">
        <v>3496</v>
      </c>
      <c r="C43" s="2">
        <v>45035</v>
      </c>
      <c r="D43" t="s">
        <v>1108</v>
      </c>
      <c r="E43" s="2">
        <v>45035.602530798613</v>
      </c>
      <c r="F43" s="2">
        <v>45035.608753125001</v>
      </c>
      <c r="G43" t="s">
        <v>1109</v>
      </c>
      <c r="J43" t="s">
        <v>1110</v>
      </c>
      <c r="K43" s="2">
        <v>45035</v>
      </c>
      <c r="L43" t="s">
        <v>1111</v>
      </c>
      <c r="M43" t="s">
        <v>1112</v>
      </c>
      <c r="N43" t="s">
        <v>1113</v>
      </c>
      <c r="O43" t="s">
        <v>1114</v>
      </c>
      <c r="R43" t="s">
        <v>1115</v>
      </c>
      <c r="S43" t="s">
        <v>1116</v>
      </c>
      <c r="U43" t="s">
        <v>1117</v>
      </c>
      <c r="W43" t="s">
        <v>1133</v>
      </c>
      <c r="Z43" t="s">
        <v>1119</v>
      </c>
      <c r="AA43">
        <v>0</v>
      </c>
      <c r="AB43">
        <v>0</v>
      </c>
      <c r="AC43">
        <v>0</v>
      </c>
      <c r="AD43">
        <v>1</v>
      </c>
      <c r="AE43">
        <v>1</v>
      </c>
      <c r="ED43" t="s">
        <v>1119</v>
      </c>
      <c r="EE43">
        <v>0</v>
      </c>
      <c r="EF43">
        <v>0</v>
      </c>
      <c r="EG43">
        <v>0</v>
      </c>
      <c r="EH43">
        <v>0</v>
      </c>
      <c r="EI43">
        <v>1</v>
      </c>
      <c r="EJ43">
        <v>1</v>
      </c>
      <c r="IM43" t="s">
        <v>1170</v>
      </c>
      <c r="IN43">
        <v>0</v>
      </c>
      <c r="IO43">
        <v>1</v>
      </c>
      <c r="IP43">
        <v>0</v>
      </c>
      <c r="IQ43">
        <v>0</v>
      </c>
      <c r="IR43">
        <v>0</v>
      </c>
      <c r="IS43">
        <v>0</v>
      </c>
      <c r="IT43">
        <v>0</v>
      </c>
      <c r="IU43">
        <v>0</v>
      </c>
      <c r="IV43">
        <v>0</v>
      </c>
      <c r="IW43">
        <v>0</v>
      </c>
      <c r="IX43">
        <v>0</v>
      </c>
      <c r="IY43">
        <v>0</v>
      </c>
      <c r="IZ43">
        <v>0</v>
      </c>
      <c r="JA43">
        <v>0</v>
      </c>
      <c r="JB43">
        <v>0</v>
      </c>
      <c r="JC43">
        <v>0</v>
      </c>
      <c r="JD43">
        <v>1</v>
      </c>
      <c r="JE43">
        <v>3</v>
      </c>
      <c r="JP43" t="s">
        <v>1135</v>
      </c>
      <c r="JQ43" t="s">
        <v>1123</v>
      </c>
      <c r="JR43">
        <v>1</v>
      </c>
      <c r="JS43">
        <v>1</v>
      </c>
      <c r="JT43">
        <v>8000</v>
      </c>
      <c r="JU43">
        <v>100</v>
      </c>
      <c r="JV43" t="s">
        <v>1147</v>
      </c>
      <c r="JY43">
        <v>14</v>
      </c>
      <c r="JZ43">
        <v>5</v>
      </c>
      <c r="KA43">
        <v>0</v>
      </c>
      <c r="PE43" t="s">
        <v>1140</v>
      </c>
      <c r="QM43" t="s">
        <v>1125</v>
      </c>
      <c r="QN43">
        <v>0</v>
      </c>
      <c r="QO43">
        <v>1</v>
      </c>
      <c r="QP43">
        <v>0</v>
      </c>
      <c r="QQ43">
        <v>0</v>
      </c>
      <c r="QR43" t="s">
        <v>1170</v>
      </c>
      <c r="QS43">
        <v>0</v>
      </c>
      <c r="QT43">
        <v>1</v>
      </c>
      <c r="QU43">
        <v>0</v>
      </c>
      <c r="QV43">
        <v>0</v>
      </c>
      <c r="QW43">
        <v>0</v>
      </c>
      <c r="QX43">
        <v>0</v>
      </c>
      <c r="QY43">
        <v>0</v>
      </c>
      <c r="QZ43">
        <v>0</v>
      </c>
      <c r="RA43">
        <v>0</v>
      </c>
      <c r="RB43">
        <v>0</v>
      </c>
      <c r="RC43">
        <v>0</v>
      </c>
      <c r="RD43">
        <v>0</v>
      </c>
      <c r="RE43">
        <v>0</v>
      </c>
      <c r="RF43">
        <v>0</v>
      </c>
      <c r="RG43">
        <v>0</v>
      </c>
      <c r="RH43">
        <v>0</v>
      </c>
      <c r="RI43" t="s">
        <v>1172</v>
      </c>
      <c r="RJ43">
        <v>1</v>
      </c>
      <c r="RK43">
        <v>0</v>
      </c>
      <c r="RL43">
        <v>0</v>
      </c>
      <c r="RM43">
        <v>0</v>
      </c>
      <c r="RN43">
        <v>0</v>
      </c>
      <c r="RO43">
        <v>1</v>
      </c>
      <c r="RP43">
        <v>0</v>
      </c>
      <c r="RQ43">
        <v>0</v>
      </c>
      <c r="RR43">
        <v>0</v>
      </c>
      <c r="RS43">
        <v>0</v>
      </c>
      <c r="RT43">
        <v>0</v>
      </c>
      <c r="RU43">
        <v>0</v>
      </c>
      <c r="AMM43" t="s">
        <v>1169</v>
      </c>
      <c r="AMN43">
        <v>1</v>
      </c>
      <c r="AMO43">
        <v>0</v>
      </c>
      <c r="AMP43">
        <v>0</v>
      </c>
      <c r="AMQ43">
        <v>0</v>
      </c>
      <c r="AMR43">
        <v>0</v>
      </c>
      <c r="AMS43">
        <v>0</v>
      </c>
      <c r="AMU43" t="s">
        <v>1128</v>
      </c>
      <c r="AMV43" t="s">
        <v>1140</v>
      </c>
      <c r="ANG43" t="s">
        <v>1130</v>
      </c>
      <c r="ANH43">
        <v>0</v>
      </c>
      <c r="ANI43">
        <v>0</v>
      </c>
      <c r="ANJ43">
        <v>0</v>
      </c>
      <c r="ANK43">
        <v>0</v>
      </c>
      <c r="ANL43">
        <v>0</v>
      </c>
      <c r="ANM43">
        <v>0</v>
      </c>
      <c r="ANN43">
        <v>0</v>
      </c>
      <c r="ANO43">
        <v>1</v>
      </c>
      <c r="ANP43">
        <v>0</v>
      </c>
      <c r="ANR43" t="s">
        <v>1206</v>
      </c>
      <c r="ANU43">
        <v>418454716</v>
      </c>
      <c r="ANV43" s="2">
        <v>45035.676319444443</v>
      </c>
      <c r="ANY43" t="s">
        <v>1131</v>
      </c>
      <c r="ANZ43" t="s">
        <v>1132</v>
      </c>
      <c r="AOA43" t="s">
        <v>3441</v>
      </c>
    </row>
    <row r="44" spans="1:489 1027:1067" x14ac:dyDescent="0.35">
      <c r="A44">
        <v>43</v>
      </c>
      <c r="B44" t="s">
        <v>3497</v>
      </c>
      <c r="C44" s="2">
        <v>45035</v>
      </c>
      <c r="D44" t="s">
        <v>1108</v>
      </c>
      <c r="E44" s="2">
        <v>45035.629275717591</v>
      </c>
      <c r="F44" s="2">
        <v>45035.636835451383</v>
      </c>
      <c r="G44" t="s">
        <v>1109</v>
      </c>
      <c r="J44" t="s">
        <v>1110</v>
      </c>
      <c r="K44" s="2">
        <v>45035</v>
      </c>
      <c r="L44" t="s">
        <v>1111</v>
      </c>
      <c r="M44" t="s">
        <v>1112</v>
      </c>
      <c r="N44" t="s">
        <v>1113</v>
      </c>
      <c r="O44" t="s">
        <v>1114</v>
      </c>
      <c r="R44" t="s">
        <v>1115</v>
      </c>
      <c r="S44" t="s">
        <v>1116</v>
      </c>
      <c r="U44" t="s">
        <v>1117</v>
      </c>
      <c r="W44" t="s">
        <v>1133</v>
      </c>
      <c r="Z44" t="s">
        <v>1119</v>
      </c>
      <c r="AA44">
        <v>0</v>
      </c>
      <c r="AB44">
        <v>0</v>
      </c>
      <c r="AC44">
        <v>0</v>
      </c>
      <c r="AD44">
        <v>1</v>
      </c>
      <c r="AE44">
        <v>1</v>
      </c>
      <c r="ED44" t="s">
        <v>3498</v>
      </c>
      <c r="EE44">
        <v>0</v>
      </c>
      <c r="EF44">
        <v>1</v>
      </c>
      <c r="EG44">
        <v>1</v>
      </c>
      <c r="EH44">
        <v>0</v>
      </c>
      <c r="EI44">
        <v>0</v>
      </c>
      <c r="EJ44">
        <v>2</v>
      </c>
      <c r="EU44" t="s">
        <v>1135</v>
      </c>
      <c r="EV44">
        <v>3250</v>
      </c>
      <c r="EW44" t="s">
        <v>1145</v>
      </c>
      <c r="EZ44">
        <v>21</v>
      </c>
      <c r="FA44">
        <v>3</v>
      </c>
      <c r="FB44">
        <v>0</v>
      </c>
      <c r="FD44" t="s">
        <v>1135</v>
      </c>
      <c r="FE44">
        <v>2200</v>
      </c>
      <c r="FF44" t="s">
        <v>1145</v>
      </c>
      <c r="FI44">
        <v>30</v>
      </c>
      <c r="FJ44">
        <v>3</v>
      </c>
      <c r="FK44">
        <v>0</v>
      </c>
      <c r="FV44" t="s">
        <v>1140</v>
      </c>
      <c r="GS44" t="s">
        <v>1125</v>
      </c>
      <c r="GT44">
        <v>0</v>
      </c>
      <c r="GU44">
        <v>1</v>
      </c>
      <c r="GV44">
        <v>0</v>
      </c>
      <c r="GW44">
        <v>0</v>
      </c>
      <c r="GX44" t="s">
        <v>3498</v>
      </c>
      <c r="GY44">
        <v>0</v>
      </c>
      <c r="GZ44">
        <v>1</v>
      </c>
      <c r="HA44">
        <v>1</v>
      </c>
      <c r="HB44">
        <v>0</v>
      </c>
      <c r="HC44">
        <v>0</v>
      </c>
      <c r="HD44" t="s">
        <v>1172</v>
      </c>
      <c r="HE44">
        <v>1</v>
      </c>
      <c r="HF44">
        <v>0</v>
      </c>
      <c r="HG44">
        <v>0</v>
      </c>
      <c r="HH44">
        <v>0</v>
      </c>
      <c r="HI44">
        <v>0</v>
      </c>
      <c r="HJ44">
        <v>1</v>
      </c>
      <c r="HK44">
        <v>0</v>
      </c>
      <c r="HL44">
        <v>0</v>
      </c>
      <c r="HM44">
        <v>0</v>
      </c>
      <c r="HN44">
        <v>0</v>
      </c>
      <c r="HO44">
        <v>0</v>
      </c>
      <c r="HP44">
        <v>0</v>
      </c>
      <c r="IM44" t="s">
        <v>1119</v>
      </c>
      <c r="IN44">
        <v>0</v>
      </c>
      <c r="IO44">
        <v>0</v>
      </c>
      <c r="IP44">
        <v>0</v>
      </c>
      <c r="IQ44">
        <v>0</v>
      </c>
      <c r="IR44">
        <v>0</v>
      </c>
      <c r="IS44">
        <v>0</v>
      </c>
      <c r="IT44">
        <v>0</v>
      </c>
      <c r="IU44">
        <v>0</v>
      </c>
      <c r="IV44">
        <v>0</v>
      </c>
      <c r="IW44">
        <v>0</v>
      </c>
      <c r="IX44">
        <v>0</v>
      </c>
      <c r="IY44">
        <v>0</v>
      </c>
      <c r="IZ44">
        <v>0</v>
      </c>
      <c r="JA44">
        <v>0</v>
      </c>
      <c r="JB44">
        <v>0</v>
      </c>
      <c r="JC44">
        <v>1</v>
      </c>
      <c r="JD44">
        <v>1</v>
      </c>
      <c r="JE44">
        <v>4</v>
      </c>
      <c r="AMM44" t="s">
        <v>1169</v>
      </c>
      <c r="AMN44">
        <v>1</v>
      </c>
      <c r="AMO44">
        <v>0</v>
      </c>
      <c r="AMP44">
        <v>0</v>
      </c>
      <c r="AMQ44">
        <v>0</v>
      </c>
      <c r="AMR44">
        <v>0</v>
      </c>
      <c r="AMS44">
        <v>0</v>
      </c>
      <c r="AMU44" t="s">
        <v>1128</v>
      </c>
      <c r="AMV44" t="s">
        <v>1140</v>
      </c>
      <c r="ANG44" t="s">
        <v>1130</v>
      </c>
      <c r="ANH44">
        <v>0</v>
      </c>
      <c r="ANI44">
        <v>0</v>
      </c>
      <c r="ANJ44">
        <v>0</v>
      </c>
      <c r="ANK44">
        <v>0</v>
      </c>
      <c r="ANL44">
        <v>0</v>
      </c>
      <c r="ANM44">
        <v>0</v>
      </c>
      <c r="ANN44">
        <v>0</v>
      </c>
      <c r="ANO44">
        <v>1</v>
      </c>
      <c r="ANP44">
        <v>0</v>
      </c>
      <c r="ANR44" t="s">
        <v>1206</v>
      </c>
      <c r="ANU44">
        <v>418454722</v>
      </c>
      <c r="ANV44" s="2">
        <v>45035.67633101852</v>
      </c>
      <c r="ANY44" t="s">
        <v>1131</v>
      </c>
      <c r="ANZ44" t="s">
        <v>1132</v>
      </c>
      <c r="AOA44" t="s">
        <v>3441</v>
      </c>
    </row>
    <row r="45" spans="1:489 1027:1067" x14ac:dyDescent="0.35">
      <c r="A45">
        <v>44</v>
      </c>
      <c r="B45" t="s">
        <v>3499</v>
      </c>
      <c r="C45" s="2">
        <v>45035</v>
      </c>
      <c r="D45" t="s">
        <v>1108</v>
      </c>
      <c r="E45" s="2">
        <v>45035.427080937501</v>
      </c>
      <c r="F45" s="2">
        <v>45035.436054224541</v>
      </c>
      <c r="G45" t="s">
        <v>1109</v>
      </c>
      <c r="J45" t="s">
        <v>1110</v>
      </c>
      <c r="K45" s="2">
        <v>45035</v>
      </c>
      <c r="L45" t="s">
        <v>1111</v>
      </c>
      <c r="M45" t="s">
        <v>1112</v>
      </c>
      <c r="N45" t="s">
        <v>1113</v>
      </c>
      <c r="O45" t="s">
        <v>1114</v>
      </c>
      <c r="R45" t="s">
        <v>1115</v>
      </c>
      <c r="S45" t="s">
        <v>1116</v>
      </c>
      <c r="U45" t="s">
        <v>1117</v>
      </c>
      <c r="W45" t="s">
        <v>1144</v>
      </c>
      <c r="Z45" t="s">
        <v>1119</v>
      </c>
      <c r="AA45">
        <v>0</v>
      </c>
      <c r="AB45">
        <v>0</v>
      </c>
      <c r="AC45">
        <v>0</v>
      </c>
      <c r="AD45">
        <v>1</v>
      </c>
      <c r="AE45">
        <v>1</v>
      </c>
      <c r="ED45" t="s">
        <v>1139</v>
      </c>
      <c r="EE45">
        <v>1</v>
      </c>
      <c r="EF45">
        <v>0</v>
      </c>
      <c r="EG45">
        <v>0</v>
      </c>
      <c r="EH45">
        <v>0</v>
      </c>
      <c r="EI45">
        <v>0</v>
      </c>
      <c r="EJ45">
        <v>1</v>
      </c>
      <c r="EL45" t="s">
        <v>1121</v>
      </c>
      <c r="EM45">
        <v>4000</v>
      </c>
      <c r="EN45" t="s">
        <v>1147</v>
      </c>
      <c r="EQ45">
        <v>120</v>
      </c>
      <c r="ER45">
        <v>1</v>
      </c>
      <c r="ES45">
        <v>0</v>
      </c>
      <c r="FV45" t="s">
        <v>1140</v>
      </c>
      <c r="GS45" t="s">
        <v>1138</v>
      </c>
      <c r="GT45">
        <v>1</v>
      </c>
      <c r="GU45">
        <v>0</v>
      </c>
      <c r="GV45">
        <v>0</v>
      </c>
      <c r="GW45">
        <v>0</v>
      </c>
      <c r="IM45" t="s">
        <v>1119</v>
      </c>
      <c r="IN45">
        <v>0</v>
      </c>
      <c r="IO45">
        <v>0</v>
      </c>
      <c r="IP45">
        <v>0</v>
      </c>
      <c r="IQ45">
        <v>0</v>
      </c>
      <c r="IR45">
        <v>0</v>
      </c>
      <c r="IS45">
        <v>0</v>
      </c>
      <c r="IT45">
        <v>0</v>
      </c>
      <c r="IU45">
        <v>0</v>
      </c>
      <c r="IV45">
        <v>0</v>
      </c>
      <c r="IW45">
        <v>0</v>
      </c>
      <c r="IX45">
        <v>0</v>
      </c>
      <c r="IY45">
        <v>0</v>
      </c>
      <c r="IZ45">
        <v>0</v>
      </c>
      <c r="JA45">
        <v>0</v>
      </c>
      <c r="JB45">
        <v>0</v>
      </c>
      <c r="JC45">
        <v>1</v>
      </c>
      <c r="JD45">
        <v>1</v>
      </c>
      <c r="JE45">
        <v>3</v>
      </c>
      <c r="AMM45" t="s">
        <v>3405</v>
      </c>
      <c r="AMN45">
        <v>1</v>
      </c>
      <c r="AMO45">
        <v>0</v>
      </c>
      <c r="AMP45">
        <v>0</v>
      </c>
      <c r="AMQ45">
        <v>1</v>
      </c>
      <c r="AMR45">
        <v>0</v>
      </c>
      <c r="AMS45">
        <v>0</v>
      </c>
      <c r="AMU45" t="s">
        <v>1128</v>
      </c>
      <c r="AMV45" t="s">
        <v>1140</v>
      </c>
      <c r="ANG45" t="s">
        <v>1130</v>
      </c>
      <c r="ANH45">
        <v>0</v>
      </c>
      <c r="ANI45">
        <v>0</v>
      </c>
      <c r="ANJ45">
        <v>0</v>
      </c>
      <c r="ANK45">
        <v>0</v>
      </c>
      <c r="ANL45">
        <v>0</v>
      </c>
      <c r="ANM45">
        <v>0</v>
      </c>
      <c r="ANN45">
        <v>0</v>
      </c>
      <c r="ANO45">
        <v>1</v>
      </c>
      <c r="ANP45">
        <v>0</v>
      </c>
      <c r="ANU45">
        <v>418454976</v>
      </c>
      <c r="ANV45" s="2">
        <v>45035.676805555559</v>
      </c>
      <c r="ANY45" t="s">
        <v>1131</v>
      </c>
      <c r="ANZ45" t="s">
        <v>1132</v>
      </c>
      <c r="AOA45" t="s">
        <v>3441</v>
      </c>
    </row>
    <row r="46" spans="1:489 1027:1067" x14ac:dyDescent="0.35">
      <c r="A46">
        <v>45</v>
      </c>
      <c r="B46" t="s">
        <v>3500</v>
      </c>
      <c r="C46" s="2">
        <v>45035</v>
      </c>
      <c r="D46" t="s">
        <v>1108</v>
      </c>
      <c r="E46" s="2">
        <v>45035.448357847221</v>
      </c>
      <c r="F46" s="2">
        <v>45035.451287928241</v>
      </c>
      <c r="G46" t="s">
        <v>1109</v>
      </c>
      <c r="J46" t="s">
        <v>1110</v>
      </c>
      <c r="K46" s="2">
        <v>45035</v>
      </c>
      <c r="L46" t="s">
        <v>1111</v>
      </c>
      <c r="M46" t="s">
        <v>1112</v>
      </c>
      <c r="N46" t="s">
        <v>1113</v>
      </c>
      <c r="O46" t="s">
        <v>1114</v>
      </c>
      <c r="R46" t="s">
        <v>1115</v>
      </c>
      <c r="S46" t="s">
        <v>1116</v>
      </c>
      <c r="U46" t="s">
        <v>1117</v>
      </c>
      <c r="W46" t="s">
        <v>1144</v>
      </c>
      <c r="Z46" t="s">
        <v>1119</v>
      </c>
      <c r="AA46">
        <v>0</v>
      </c>
      <c r="AB46">
        <v>0</v>
      </c>
      <c r="AC46">
        <v>0</v>
      </c>
      <c r="AD46">
        <v>1</v>
      </c>
      <c r="AE46">
        <v>1</v>
      </c>
      <c r="ED46" t="s">
        <v>1119</v>
      </c>
      <c r="EE46">
        <v>0</v>
      </c>
      <c r="EF46">
        <v>0</v>
      </c>
      <c r="EG46">
        <v>0</v>
      </c>
      <c r="EH46">
        <v>0</v>
      </c>
      <c r="EI46">
        <v>1</v>
      </c>
      <c r="EJ46">
        <v>1</v>
      </c>
      <c r="IM46" t="s">
        <v>1151</v>
      </c>
      <c r="IN46">
        <v>0</v>
      </c>
      <c r="IO46">
        <v>0</v>
      </c>
      <c r="IP46">
        <v>0</v>
      </c>
      <c r="IQ46">
        <v>0</v>
      </c>
      <c r="IR46">
        <v>0</v>
      </c>
      <c r="IS46">
        <v>0</v>
      </c>
      <c r="IT46">
        <v>0</v>
      </c>
      <c r="IU46">
        <v>0</v>
      </c>
      <c r="IV46">
        <v>0</v>
      </c>
      <c r="IW46">
        <v>0</v>
      </c>
      <c r="IX46">
        <v>0</v>
      </c>
      <c r="IY46">
        <v>0</v>
      </c>
      <c r="IZ46">
        <v>0</v>
      </c>
      <c r="JA46">
        <v>0</v>
      </c>
      <c r="JB46">
        <v>1</v>
      </c>
      <c r="JC46">
        <v>0</v>
      </c>
      <c r="JD46">
        <v>1</v>
      </c>
      <c r="JE46">
        <v>3</v>
      </c>
      <c r="OV46" t="s">
        <v>1135</v>
      </c>
      <c r="OW46">
        <v>200</v>
      </c>
      <c r="OX46" t="s">
        <v>1147</v>
      </c>
      <c r="PA46">
        <v>100</v>
      </c>
      <c r="PB46">
        <v>1</v>
      </c>
      <c r="PC46">
        <v>0</v>
      </c>
      <c r="PE46" t="s">
        <v>1140</v>
      </c>
      <c r="QM46" t="s">
        <v>1138</v>
      </c>
      <c r="QN46">
        <v>1</v>
      </c>
      <c r="QO46">
        <v>0</v>
      </c>
      <c r="QP46">
        <v>0</v>
      </c>
      <c r="QQ46">
        <v>0</v>
      </c>
      <c r="AMM46" t="s">
        <v>1127</v>
      </c>
      <c r="AMN46">
        <v>1</v>
      </c>
      <c r="AMO46">
        <v>0</v>
      </c>
      <c r="AMP46">
        <v>0</v>
      </c>
      <c r="AMQ46">
        <v>1</v>
      </c>
      <c r="AMR46">
        <v>0</v>
      </c>
      <c r="AMS46">
        <v>0</v>
      </c>
      <c r="AMU46" t="s">
        <v>1128</v>
      </c>
      <c r="AMV46" t="s">
        <v>1140</v>
      </c>
      <c r="ANG46" t="s">
        <v>1130</v>
      </c>
      <c r="ANH46">
        <v>0</v>
      </c>
      <c r="ANI46">
        <v>0</v>
      </c>
      <c r="ANJ46">
        <v>0</v>
      </c>
      <c r="ANK46">
        <v>0</v>
      </c>
      <c r="ANL46">
        <v>0</v>
      </c>
      <c r="ANM46">
        <v>0</v>
      </c>
      <c r="ANN46">
        <v>0</v>
      </c>
      <c r="ANO46">
        <v>1</v>
      </c>
      <c r="ANP46">
        <v>0</v>
      </c>
      <c r="ANU46">
        <v>418454986</v>
      </c>
      <c r="ANV46" s="2">
        <v>45035.676817129628</v>
      </c>
      <c r="ANY46" t="s">
        <v>1131</v>
      </c>
      <c r="ANZ46" t="s">
        <v>1132</v>
      </c>
      <c r="AOA46" t="s">
        <v>3441</v>
      </c>
    </row>
    <row r="47" spans="1:489 1027:1067" x14ac:dyDescent="0.35">
      <c r="A47">
        <v>46</v>
      </c>
      <c r="B47" t="s">
        <v>3501</v>
      </c>
      <c r="C47" s="2">
        <v>45035</v>
      </c>
      <c r="D47" t="s">
        <v>1108</v>
      </c>
      <c r="E47" s="2">
        <v>45035.457198460637</v>
      </c>
      <c r="F47" s="2">
        <v>45035.461237986106</v>
      </c>
      <c r="G47" t="s">
        <v>1109</v>
      </c>
      <c r="J47" t="s">
        <v>1110</v>
      </c>
      <c r="K47" s="2">
        <v>45035</v>
      </c>
      <c r="L47" t="s">
        <v>1111</v>
      </c>
      <c r="M47" t="s">
        <v>1112</v>
      </c>
      <c r="N47" t="s">
        <v>1113</v>
      </c>
      <c r="O47" t="s">
        <v>1114</v>
      </c>
      <c r="R47" t="s">
        <v>1115</v>
      </c>
      <c r="S47" t="s">
        <v>1116</v>
      </c>
      <c r="U47" t="s">
        <v>1117</v>
      </c>
      <c r="W47" t="s">
        <v>1144</v>
      </c>
      <c r="Z47" t="s">
        <v>1119</v>
      </c>
      <c r="AA47">
        <v>0</v>
      </c>
      <c r="AB47">
        <v>0</v>
      </c>
      <c r="AC47">
        <v>0</v>
      </c>
      <c r="AD47">
        <v>1</v>
      </c>
      <c r="AE47">
        <v>1</v>
      </c>
      <c r="ED47" t="s">
        <v>1184</v>
      </c>
      <c r="EE47">
        <v>0</v>
      </c>
      <c r="EF47">
        <v>1</v>
      </c>
      <c r="EG47">
        <v>0</v>
      </c>
      <c r="EH47">
        <v>0</v>
      </c>
      <c r="EI47">
        <v>0</v>
      </c>
      <c r="EJ47">
        <v>1</v>
      </c>
      <c r="EU47" t="s">
        <v>1135</v>
      </c>
      <c r="EV47">
        <v>3000</v>
      </c>
      <c r="EW47" t="s">
        <v>1147</v>
      </c>
      <c r="EZ47">
        <v>20</v>
      </c>
      <c r="FA47">
        <v>1</v>
      </c>
      <c r="FB47">
        <v>0</v>
      </c>
      <c r="FV47" t="s">
        <v>1140</v>
      </c>
      <c r="GS47" t="s">
        <v>1138</v>
      </c>
      <c r="GT47">
        <v>1</v>
      </c>
      <c r="GU47">
        <v>0</v>
      </c>
      <c r="GV47">
        <v>0</v>
      </c>
      <c r="GW47">
        <v>0</v>
      </c>
      <c r="IM47" t="s">
        <v>1119</v>
      </c>
      <c r="IN47">
        <v>0</v>
      </c>
      <c r="IO47">
        <v>0</v>
      </c>
      <c r="IP47">
        <v>0</v>
      </c>
      <c r="IQ47">
        <v>0</v>
      </c>
      <c r="IR47">
        <v>0</v>
      </c>
      <c r="IS47">
        <v>0</v>
      </c>
      <c r="IT47">
        <v>0</v>
      </c>
      <c r="IU47">
        <v>0</v>
      </c>
      <c r="IV47">
        <v>0</v>
      </c>
      <c r="IW47">
        <v>0</v>
      </c>
      <c r="IX47">
        <v>0</v>
      </c>
      <c r="IY47">
        <v>0</v>
      </c>
      <c r="IZ47">
        <v>0</v>
      </c>
      <c r="JA47">
        <v>0</v>
      </c>
      <c r="JB47">
        <v>0</v>
      </c>
      <c r="JC47">
        <v>1</v>
      </c>
      <c r="JD47">
        <v>1</v>
      </c>
      <c r="JE47">
        <v>3</v>
      </c>
      <c r="AMM47" t="s">
        <v>1127</v>
      </c>
      <c r="AMN47">
        <v>1</v>
      </c>
      <c r="AMO47">
        <v>0</v>
      </c>
      <c r="AMP47">
        <v>0</v>
      </c>
      <c r="AMQ47">
        <v>1</v>
      </c>
      <c r="AMR47">
        <v>0</v>
      </c>
      <c r="AMS47">
        <v>0</v>
      </c>
      <c r="AMU47" t="s">
        <v>1128</v>
      </c>
      <c r="AMV47" t="s">
        <v>1140</v>
      </c>
      <c r="ANG47" t="s">
        <v>1130</v>
      </c>
      <c r="ANH47">
        <v>0</v>
      </c>
      <c r="ANI47">
        <v>0</v>
      </c>
      <c r="ANJ47">
        <v>0</v>
      </c>
      <c r="ANK47">
        <v>0</v>
      </c>
      <c r="ANL47">
        <v>0</v>
      </c>
      <c r="ANM47">
        <v>0</v>
      </c>
      <c r="ANN47">
        <v>0</v>
      </c>
      <c r="ANO47">
        <v>1</v>
      </c>
      <c r="ANP47">
        <v>0</v>
      </c>
      <c r="ANU47">
        <v>418454996</v>
      </c>
      <c r="ANV47" s="2">
        <v>45035.676828703698</v>
      </c>
      <c r="ANY47" t="s">
        <v>1131</v>
      </c>
      <c r="ANZ47" t="s">
        <v>1132</v>
      </c>
      <c r="AOA47" t="s">
        <v>3441</v>
      </c>
    </row>
    <row r="48" spans="1:489 1027:1067" x14ac:dyDescent="0.35">
      <c r="A48">
        <v>47</v>
      </c>
      <c r="B48" t="s">
        <v>3502</v>
      </c>
      <c r="C48" s="2">
        <v>45035</v>
      </c>
      <c r="D48" t="s">
        <v>1108</v>
      </c>
      <c r="E48" s="2">
        <v>45035.462074988427</v>
      </c>
      <c r="F48" s="2">
        <v>45035.465886770828</v>
      </c>
      <c r="G48" t="s">
        <v>1109</v>
      </c>
      <c r="J48" t="s">
        <v>1110</v>
      </c>
      <c r="K48" s="2">
        <v>45035</v>
      </c>
      <c r="L48" t="s">
        <v>1111</v>
      </c>
      <c r="M48" t="s">
        <v>1112</v>
      </c>
      <c r="N48" t="s">
        <v>1113</v>
      </c>
      <c r="O48" t="s">
        <v>1114</v>
      </c>
      <c r="R48" t="s">
        <v>1115</v>
      </c>
      <c r="S48" t="s">
        <v>1116</v>
      </c>
      <c r="U48" t="s">
        <v>1117</v>
      </c>
      <c r="W48" t="s">
        <v>1133</v>
      </c>
      <c r="Z48" t="s">
        <v>1119</v>
      </c>
      <c r="AA48">
        <v>0</v>
      </c>
      <c r="AB48">
        <v>0</v>
      </c>
      <c r="AC48">
        <v>0</v>
      </c>
      <c r="AD48">
        <v>1</v>
      </c>
      <c r="AE48">
        <v>1</v>
      </c>
      <c r="ED48" t="s">
        <v>1119</v>
      </c>
      <c r="EE48">
        <v>0</v>
      </c>
      <c r="EF48">
        <v>0</v>
      </c>
      <c r="EG48">
        <v>0</v>
      </c>
      <c r="EH48">
        <v>0</v>
      </c>
      <c r="EI48">
        <v>1</v>
      </c>
      <c r="EJ48">
        <v>1</v>
      </c>
      <c r="IM48" t="s">
        <v>1179</v>
      </c>
      <c r="IN48">
        <v>0</v>
      </c>
      <c r="IO48">
        <v>0</v>
      </c>
      <c r="IP48">
        <v>0</v>
      </c>
      <c r="IQ48">
        <v>0</v>
      </c>
      <c r="IR48">
        <v>0</v>
      </c>
      <c r="IS48">
        <v>0</v>
      </c>
      <c r="IT48">
        <v>0</v>
      </c>
      <c r="IU48">
        <v>0</v>
      </c>
      <c r="IV48">
        <v>0</v>
      </c>
      <c r="IW48">
        <v>0</v>
      </c>
      <c r="IX48">
        <v>0</v>
      </c>
      <c r="IY48">
        <v>0</v>
      </c>
      <c r="IZ48">
        <v>1</v>
      </c>
      <c r="JA48">
        <v>0</v>
      </c>
      <c r="JB48">
        <v>0</v>
      </c>
      <c r="JC48">
        <v>0</v>
      </c>
      <c r="JD48">
        <v>1</v>
      </c>
      <c r="JE48">
        <v>3</v>
      </c>
      <c r="OA48" t="s">
        <v>1135</v>
      </c>
      <c r="OB48">
        <v>1000</v>
      </c>
      <c r="OC48" t="s">
        <v>1145</v>
      </c>
      <c r="OF48">
        <v>30</v>
      </c>
      <c r="OG48">
        <v>2</v>
      </c>
      <c r="OH48">
        <v>0</v>
      </c>
      <c r="PE48" t="s">
        <v>1140</v>
      </c>
      <c r="QM48" t="s">
        <v>1138</v>
      </c>
      <c r="QN48">
        <v>1</v>
      </c>
      <c r="QO48">
        <v>0</v>
      </c>
      <c r="QP48">
        <v>0</v>
      </c>
      <c r="QQ48">
        <v>0</v>
      </c>
      <c r="AMM48" t="s">
        <v>1127</v>
      </c>
      <c r="AMN48">
        <v>1</v>
      </c>
      <c r="AMO48">
        <v>0</v>
      </c>
      <c r="AMP48">
        <v>0</v>
      </c>
      <c r="AMQ48">
        <v>1</v>
      </c>
      <c r="AMR48">
        <v>0</v>
      </c>
      <c r="AMS48">
        <v>0</v>
      </c>
      <c r="AMU48" t="s">
        <v>1128</v>
      </c>
      <c r="AMV48" t="s">
        <v>1140</v>
      </c>
      <c r="ANG48" t="s">
        <v>1130</v>
      </c>
      <c r="ANH48">
        <v>0</v>
      </c>
      <c r="ANI48">
        <v>0</v>
      </c>
      <c r="ANJ48">
        <v>0</v>
      </c>
      <c r="ANK48">
        <v>0</v>
      </c>
      <c r="ANL48">
        <v>0</v>
      </c>
      <c r="ANM48">
        <v>0</v>
      </c>
      <c r="ANN48">
        <v>0</v>
      </c>
      <c r="ANO48">
        <v>1</v>
      </c>
      <c r="ANP48">
        <v>0</v>
      </c>
      <c r="ANU48">
        <v>418455021</v>
      </c>
      <c r="ANV48" s="2">
        <v>45035.676863425921</v>
      </c>
      <c r="ANY48" t="s">
        <v>1131</v>
      </c>
      <c r="ANZ48" t="s">
        <v>1132</v>
      </c>
      <c r="AOA48" t="s">
        <v>3441</v>
      </c>
    </row>
    <row r="49" spans="1:489 1027:1067" x14ac:dyDescent="0.35">
      <c r="A49">
        <v>48</v>
      </c>
      <c r="B49" t="s">
        <v>3503</v>
      </c>
      <c r="C49" s="2">
        <v>45035</v>
      </c>
      <c r="D49" t="s">
        <v>1108</v>
      </c>
      <c r="E49" s="2">
        <v>45035.478121087959</v>
      </c>
      <c r="F49" s="2">
        <v>45035.483059664351</v>
      </c>
      <c r="G49" t="s">
        <v>1109</v>
      </c>
      <c r="J49" t="s">
        <v>1110</v>
      </c>
      <c r="K49" s="2">
        <v>45035</v>
      </c>
      <c r="L49" t="s">
        <v>1111</v>
      </c>
      <c r="M49" t="s">
        <v>1112</v>
      </c>
      <c r="N49" t="s">
        <v>1113</v>
      </c>
      <c r="O49" t="s">
        <v>1114</v>
      </c>
      <c r="R49" t="s">
        <v>1115</v>
      </c>
      <c r="S49" t="s">
        <v>1116</v>
      </c>
      <c r="U49" t="s">
        <v>1117</v>
      </c>
      <c r="W49" t="s">
        <v>1118</v>
      </c>
      <c r="Z49" t="s">
        <v>1119</v>
      </c>
      <c r="AA49">
        <v>0</v>
      </c>
      <c r="AB49">
        <v>0</v>
      </c>
      <c r="AC49">
        <v>0</v>
      </c>
      <c r="AD49">
        <v>1</v>
      </c>
      <c r="AE49">
        <v>1</v>
      </c>
      <c r="ED49" t="s">
        <v>1119</v>
      </c>
      <c r="EE49">
        <v>0</v>
      </c>
      <c r="EF49">
        <v>0</v>
      </c>
      <c r="EG49">
        <v>0</v>
      </c>
      <c r="EH49">
        <v>0</v>
      </c>
      <c r="EI49">
        <v>1</v>
      </c>
      <c r="EJ49">
        <v>1</v>
      </c>
      <c r="IM49" t="s">
        <v>3504</v>
      </c>
      <c r="IN49">
        <v>0</v>
      </c>
      <c r="IO49">
        <v>0</v>
      </c>
      <c r="IP49">
        <v>0</v>
      </c>
      <c r="IQ49">
        <v>1</v>
      </c>
      <c r="IR49">
        <v>1</v>
      </c>
      <c r="IS49">
        <v>0</v>
      </c>
      <c r="IT49">
        <v>0</v>
      </c>
      <c r="IU49">
        <v>0</v>
      </c>
      <c r="IV49">
        <v>0</v>
      </c>
      <c r="IW49">
        <v>0</v>
      </c>
      <c r="IX49">
        <v>0</v>
      </c>
      <c r="IY49">
        <v>0</v>
      </c>
      <c r="IZ49">
        <v>0</v>
      </c>
      <c r="JA49">
        <v>0</v>
      </c>
      <c r="JB49">
        <v>0</v>
      </c>
      <c r="JC49">
        <v>0</v>
      </c>
      <c r="JD49">
        <v>2</v>
      </c>
      <c r="JE49">
        <v>4</v>
      </c>
      <c r="KR49" t="s">
        <v>1135</v>
      </c>
      <c r="KS49">
        <v>7500</v>
      </c>
      <c r="KT49" t="s">
        <v>1147</v>
      </c>
      <c r="KW49">
        <v>10</v>
      </c>
      <c r="KX49">
        <v>2</v>
      </c>
      <c r="KY49">
        <v>0</v>
      </c>
      <c r="LA49" t="s">
        <v>1135</v>
      </c>
      <c r="LB49">
        <v>6500</v>
      </c>
      <c r="LC49" t="s">
        <v>1147</v>
      </c>
      <c r="LF49">
        <v>10</v>
      </c>
      <c r="LG49">
        <v>2</v>
      </c>
      <c r="LH49">
        <v>0</v>
      </c>
      <c r="PE49" t="s">
        <v>1140</v>
      </c>
      <c r="QM49" t="s">
        <v>1138</v>
      </c>
      <c r="QN49">
        <v>1</v>
      </c>
      <c r="QO49">
        <v>0</v>
      </c>
      <c r="QP49">
        <v>0</v>
      </c>
      <c r="QQ49">
        <v>0</v>
      </c>
      <c r="AMM49" t="s">
        <v>3405</v>
      </c>
      <c r="AMN49">
        <v>1</v>
      </c>
      <c r="AMO49">
        <v>0</v>
      </c>
      <c r="AMP49">
        <v>0</v>
      </c>
      <c r="AMQ49">
        <v>1</v>
      </c>
      <c r="AMR49">
        <v>0</v>
      </c>
      <c r="AMS49">
        <v>0</v>
      </c>
      <c r="AMU49" t="s">
        <v>1128</v>
      </c>
      <c r="AMV49" t="s">
        <v>1140</v>
      </c>
      <c r="ANG49" t="s">
        <v>1130</v>
      </c>
      <c r="ANH49">
        <v>0</v>
      </c>
      <c r="ANI49">
        <v>0</v>
      </c>
      <c r="ANJ49">
        <v>0</v>
      </c>
      <c r="ANK49">
        <v>0</v>
      </c>
      <c r="ANL49">
        <v>0</v>
      </c>
      <c r="ANM49">
        <v>0</v>
      </c>
      <c r="ANN49">
        <v>0</v>
      </c>
      <c r="ANO49">
        <v>1</v>
      </c>
      <c r="ANP49">
        <v>0</v>
      </c>
      <c r="ANU49">
        <v>418455046</v>
      </c>
      <c r="ANV49" s="2">
        <v>45035.676886574067</v>
      </c>
      <c r="ANY49" t="s">
        <v>1131</v>
      </c>
      <c r="ANZ49" t="s">
        <v>1132</v>
      </c>
      <c r="AOA49" t="s">
        <v>3441</v>
      </c>
    </row>
    <row r="50" spans="1:489 1027:1067" x14ac:dyDescent="0.35">
      <c r="A50">
        <v>49</v>
      </c>
      <c r="B50" t="s">
        <v>3505</v>
      </c>
      <c r="C50" s="2">
        <v>45035</v>
      </c>
      <c r="D50" t="s">
        <v>1108</v>
      </c>
      <c r="E50" s="2">
        <v>45035.388481261572</v>
      </c>
      <c r="F50" s="2">
        <v>45035.419877673623</v>
      </c>
      <c r="G50" t="s">
        <v>1109</v>
      </c>
      <c r="J50" t="s">
        <v>1110</v>
      </c>
      <c r="K50" s="2">
        <v>45035</v>
      </c>
      <c r="L50" t="s">
        <v>1111</v>
      </c>
      <c r="M50" t="s">
        <v>1112</v>
      </c>
      <c r="N50" t="s">
        <v>1113</v>
      </c>
      <c r="O50" t="s">
        <v>1114</v>
      </c>
      <c r="R50" t="s">
        <v>1115</v>
      </c>
      <c r="S50" t="s">
        <v>1116</v>
      </c>
      <c r="U50" t="s">
        <v>1117</v>
      </c>
      <c r="W50" t="s">
        <v>1133</v>
      </c>
      <c r="Z50" t="s">
        <v>1152</v>
      </c>
      <c r="AA50">
        <v>1</v>
      </c>
      <c r="AB50">
        <v>1</v>
      </c>
      <c r="AC50">
        <v>1</v>
      </c>
      <c r="AD50">
        <v>0</v>
      </c>
      <c r="AE50">
        <v>3</v>
      </c>
      <c r="AG50" t="s">
        <v>1135</v>
      </c>
      <c r="AH50">
        <v>1000</v>
      </c>
      <c r="AI50" t="s">
        <v>1145</v>
      </c>
      <c r="AL50">
        <v>20</v>
      </c>
      <c r="AM50">
        <v>1</v>
      </c>
      <c r="AN50">
        <v>0</v>
      </c>
      <c r="AP50" t="s">
        <v>1121</v>
      </c>
      <c r="AQ50" t="s">
        <v>1153</v>
      </c>
      <c r="AR50">
        <v>1</v>
      </c>
      <c r="AS50">
        <v>0</v>
      </c>
      <c r="AT50">
        <v>5000</v>
      </c>
      <c r="AV50" t="s">
        <v>1145</v>
      </c>
      <c r="AY50">
        <v>2</v>
      </c>
      <c r="AZ50">
        <v>1</v>
      </c>
      <c r="BA50">
        <v>0</v>
      </c>
      <c r="BC50" t="s">
        <v>1135</v>
      </c>
      <c r="BD50" t="s">
        <v>1136</v>
      </c>
      <c r="BE50">
        <v>1</v>
      </c>
      <c r="BF50">
        <v>1</v>
      </c>
      <c r="BG50">
        <v>550</v>
      </c>
      <c r="BH50">
        <v>300</v>
      </c>
      <c r="BI50" t="s">
        <v>1145</v>
      </c>
      <c r="BL50">
        <v>3</v>
      </c>
      <c r="BM50">
        <v>1</v>
      </c>
      <c r="BN50">
        <v>0</v>
      </c>
      <c r="BP50" t="s">
        <v>1140</v>
      </c>
      <c r="CL50" t="s">
        <v>1138</v>
      </c>
      <c r="CM50">
        <v>1</v>
      </c>
      <c r="CN50">
        <v>0</v>
      </c>
      <c r="CO50">
        <v>0</v>
      </c>
      <c r="CP50">
        <v>0</v>
      </c>
      <c r="ED50" t="s">
        <v>1156</v>
      </c>
      <c r="EE50">
        <v>1</v>
      </c>
      <c r="EF50">
        <v>1</v>
      </c>
      <c r="EG50">
        <v>1</v>
      </c>
      <c r="EH50">
        <v>1</v>
      </c>
      <c r="EI50">
        <v>0</v>
      </c>
      <c r="EJ50">
        <v>4</v>
      </c>
      <c r="EL50" t="s">
        <v>1135</v>
      </c>
      <c r="EM50">
        <v>7500</v>
      </c>
      <c r="EN50" t="s">
        <v>1145</v>
      </c>
      <c r="EQ50">
        <v>30</v>
      </c>
      <c r="ER50">
        <v>1</v>
      </c>
      <c r="ES50">
        <v>0</v>
      </c>
      <c r="EU50" t="s">
        <v>1135</v>
      </c>
      <c r="EV50">
        <v>6000</v>
      </c>
      <c r="EW50" t="s">
        <v>1145</v>
      </c>
      <c r="EZ50">
        <v>30</v>
      </c>
      <c r="FA50">
        <v>1</v>
      </c>
      <c r="FB50">
        <v>0</v>
      </c>
      <c r="FD50" t="s">
        <v>1135</v>
      </c>
      <c r="FE50">
        <v>2000</v>
      </c>
      <c r="FF50" t="s">
        <v>1145</v>
      </c>
      <c r="FI50">
        <v>30</v>
      </c>
      <c r="FJ50">
        <v>1</v>
      </c>
      <c r="FK50">
        <v>0</v>
      </c>
      <c r="FM50" t="s">
        <v>1135</v>
      </c>
      <c r="FN50">
        <v>2750</v>
      </c>
      <c r="FO50" t="s">
        <v>1145</v>
      </c>
      <c r="FR50">
        <v>30</v>
      </c>
      <c r="FS50">
        <v>1</v>
      </c>
      <c r="FT50">
        <v>0</v>
      </c>
      <c r="FV50" t="s">
        <v>1140</v>
      </c>
      <c r="GS50" t="s">
        <v>1138</v>
      </c>
      <c r="GT50">
        <v>1</v>
      </c>
      <c r="GU50">
        <v>0</v>
      </c>
      <c r="GV50">
        <v>0</v>
      </c>
      <c r="GW50">
        <v>0</v>
      </c>
      <c r="IM50" t="s">
        <v>3506</v>
      </c>
      <c r="IN50">
        <v>0</v>
      </c>
      <c r="IO50">
        <v>0</v>
      </c>
      <c r="IP50">
        <v>1</v>
      </c>
      <c r="IQ50">
        <v>1</v>
      </c>
      <c r="IR50">
        <v>1</v>
      </c>
      <c r="IS50">
        <v>1</v>
      </c>
      <c r="IT50">
        <v>1</v>
      </c>
      <c r="IU50">
        <v>1</v>
      </c>
      <c r="IV50">
        <v>1</v>
      </c>
      <c r="IW50">
        <v>1</v>
      </c>
      <c r="IX50">
        <v>1</v>
      </c>
      <c r="IY50">
        <v>1</v>
      </c>
      <c r="IZ50">
        <v>1</v>
      </c>
      <c r="JA50">
        <v>1</v>
      </c>
      <c r="JB50">
        <v>1</v>
      </c>
      <c r="JC50">
        <v>0</v>
      </c>
      <c r="JD50">
        <v>13</v>
      </c>
      <c r="JE50">
        <v>20</v>
      </c>
      <c r="KC50" t="s">
        <v>1135</v>
      </c>
      <c r="KD50" t="s">
        <v>3485</v>
      </c>
      <c r="KE50">
        <v>1</v>
      </c>
      <c r="KF50">
        <v>1</v>
      </c>
      <c r="KG50">
        <v>1</v>
      </c>
      <c r="KH50">
        <v>15000</v>
      </c>
      <c r="KI50">
        <v>25000</v>
      </c>
      <c r="KJ50">
        <v>40000</v>
      </c>
      <c r="KK50" t="s">
        <v>1145</v>
      </c>
      <c r="KN50">
        <v>30</v>
      </c>
      <c r="KO50">
        <v>2</v>
      </c>
      <c r="KP50">
        <v>0</v>
      </c>
      <c r="KR50" t="s">
        <v>1135</v>
      </c>
      <c r="KS50">
        <v>9000</v>
      </c>
      <c r="KT50" t="s">
        <v>1145</v>
      </c>
      <c r="KW50">
        <v>30</v>
      </c>
      <c r="KX50">
        <v>2</v>
      </c>
      <c r="KY50">
        <v>0</v>
      </c>
      <c r="LA50" t="s">
        <v>1135</v>
      </c>
      <c r="LB50">
        <v>7000</v>
      </c>
      <c r="LC50" t="s">
        <v>1145</v>
      </c>
      <c r="LF50">
        <v>30</v>
      </c>
      <c r="LG50">
        <v>2</v>
      </c>
      <c r="LH50">
        <v>0</v>
      </c>
      <c r="LJ50" t="s">
        <v>1135</v>
      </c>
      <c r="LK50">
        <v>1750</v>
      </c>
      <c r="LL50" t="s">
        <v>1145</v>
      </c>
      <c r="LO50">
        <v>30</v>
      </c>
      <c r="LP50">
        <v>2</v>
      </c>
      <c r="LQ50">
        <v>0</v>
      </c>
      <c r="LS50" t="s">
        <v>1135</v>
      </c>
      <c r="LT50">
        <v>200</v>
      </c>
      <c r="LU50" t="s">
        <v>1145</v>
      </c>
      <c r="LX50">
        <v>30</v>
      </c>
      <c r="LY50">
        <v>2</v>
      </c>
      <c r="LZ50">
        <v>0</v>
      </c>
      <c r="MB50" t="s">
        <v>1135</v>
      </c>
      <c r="MC50" t="s">
        <v>1149</v>
      </c>
      <c r="MD50">
        <v>1</v>
      </c>
      <c r="ME50">
        <v>1</v>
      </c>
      <c r="MF50">
        <v>1</v>
      </c>
      <c r="MG50">
        <v>1250</v>
      </c>
      <c r="MH50">
        <v>2250</v>
      </c>
      <c r="MI50">
        <v>3250</v>
      </c>
      <c r="MJ50" t="s">
        <v>1145</v>
      </c>
      <c r="MM50">
        <v>30</v>
      </c>
      <c r="MN50">
        <v>2</v>
      </c>
      <c r="MO50">
        <v>0</v>
      </c>
      <c r="MQ50" t="s">
        <v>1135</v>
      </c>
      <c r="MR50">
        <v>2000</v>
      </c>
      <c r="MS50" t="s">
        <v>1145</v>
      </c>
      <c r="MV50">
        <v>30</v>
      </c>
      <c r="MW50">
        <v>2</v>
      </c>
      <c r="MX50">
        <v>0</v>
      </c>
      <c r="MZ50" t="s">
        <v>1135</v>
      </c>
      <c r="NA50">
        <v>2700</v>
      </c>
      <c r="NB50" t="s">
        <v>1145</v>
      </c>
      <c r="NE50">
        <v>30</v>
      </c>
      <c r="NF50">
        <v>2</v>
      </c>
      <c r="NG50">
        <v>0</v>
      </c>
      <c r="NI50" t="s">
        <v>1135</v>
      </c>
      <c r="NJ50">
        <v>2000</v>
      </c>
      <c r="NK50" t="s">
        <v>1145</v>
      </c>
      <c r="NN50">
        <v>30</v>
      </c>
      <c r="NO50">
        <v>2</v>
      </c>
      <c r="NP50">
        <v>0</v>
      </c>
      <c r="NR50" t="s">
        <v>1135</v>
      </c>
      <c r="NS50">
        <v>4500</v>
      </c>
      <c r="NT50" t="s">
        <v>1145</v>
      </c>
      <c r="NW50">
        <v>30</v>
      </c>
      <c r="NX50">
        <v>2</v>
      </c>
      <c r="NY50">
        <v>0</v>
      </c>
      <c r="OA50" t="s">
        <v>1135</v>
      </c>
      <c r="OB50">
        <v>1000</v>
      </c>
      <c r="OC50" t="s">
        <v>1145</v>
      </c>
      <c r="OF50">
        <v>30</v>
      </c>
      <c r="OG50">
        <v>2</v>
      </c>
      <c r="OH50">
        <v>0</v>
      </c>
      <c r="OJ50" t="s">
        <v>1135</v>
      </c>
      <c r="OK50" t="s">
        <v>1117</v>
      </c>
      <c r="OL50">
        <v>4500</v>
      </c>
      <c r="OO50" t="s">
        <v>1145</v>
      </c>
      <c r="OR50">
        <v>30</v>
      </c>
      <c r="OS50">
        <v>2</v>
      </c>
      <c r="OT50">
        <v>0</v>
      </c>
      <c r="OV50" t="s">
        <v>1135</v>
      </c>
      <c r="OW50">
        <v>350</v>
      </c>
      <c r="OX50" t="s">
        <v>1145</v>
      </c>
      <c r="PA50">
        <v>20</v>
      </c>
      <c r="PB50">
        <v>2</v>
      </c>
      <c r="PC50">
        <v>0</v>
      </c>
      <c r="PE50" t="s">
        <v>1140</v>
      </c>
      <c r="QM50" t="s">
        <v>1138</v>
      </c>
      <c r="QN50">
        <v>1</v>
      </c>
      <c r="QO50">
        <v>0</v>
      </c>
      <c r="QP50">
        <v>0</v>
      </c>
      <c r="QQ50">
        <v>0</v>
      </c>
      <c r="AMM50" t="s">
        <v>1127</v>
      </c>
      <c r="AMN50">
        <v>1</v>
      </c>
      <c r="AMO50">
        <v>0</v>
      </c>
      <c r="AMP50">
        <v>0</v>
      </c>
      <c r="AMQ50">
        <v>1</v>
      </c>
      <c r="AMR50">
        <v>0</v>
      </c>
      <c r="AMS50">
        <v>0</v>
      </c>
      <c r="AMU50" t="s">
        <v>1141</v>
      </c>
      <c r="AMV50" t="s">
        <v>1140</v>
      </c>
      <c r="ANG50" t="s">
        <v>1130</v>
      </c>
      <c r="ANH50">
        <v>0</v>
      </c>
      <c r="ANI50">
        <v>0</v>
      </c>
      <c r="ANJ50">
        <v>0</v>
      </c>
      <c r="ANK50">
        <v>0</v>
      </c>
      <c r="ANL50">
        <v>0</v>
      </c>
      <c r="ANM50">
        <v>0</v>
      </c>
      <c r="ANN50">
        <v>0</v>
      </c>
      <c r="ANO50">
        <v>1</v>
      </c>
      <c r="ANP50">
        <v>0</v>
      </c>
      <c r="ANU50">
        <v>418455061</v>
      </c>
      <c r="ANV50" s="2">
        <v>45035.676898148136</v>
      </c>
      <c r="ANY50" t="s">
        <v>1131</v>
      </c>
      <c r="ANZ50" t="s">
        <v>1132</v>
      </c>
      <c r="AOA50" t="s">
        <v>3441</v>
      </c>
    </row>
    <row r="51" spans="1:489 1027:1067" x14ac:dyDescent="0.35">
      <c r="A51">
        <v>50</v>
      </c>
      <c r="B51" t="s">
        <v>3507</v>
      </c>
      <c r="C51" s="2">
        <v>45035</v>
      </c>
      <c r="D51" t="s">
        <v>1108</v>
      </c>
      <c r="E51" s="2">
        <v>45035.486294756949</v>
      </c>
      <c r="F51" s="2">
        <v>45035.495855694448</v>
      </c>
      <c r="G51" t="s">
        <v>1109</v>
      </c>
      <c r="J51" t="s">
        <v>1110</v>
      </c>
      <c r="K51" s="2">
        <v>45035</v>
      </c>
      <c r="L51" t="s">
        <v>1111</v>
      </c>
      <c r="M51" t="s">
        <v>1112</v>
      </c>
      <c r="N51" t="s">
        <v>1113</v>
      </c>
      <c r="O51" t="s">
        <v>1114</v>
      </c>
      <c r="R51" t="s">
        <v>1115</v>
      </c>
      <c r="S51" t="s">
        <v>1116</v>
      </c>
      <c r="U51" t="s">
        <v>1117</v>
      </c>
      <c r="W51" t="s">
        <v>1118</v>
      </c>
      <c r="Z51" t="s">
        <v>1148</v>
      </c>
      <c r="AA51">
        <v>1</v>
      </c>
      <c r="AB51">
        <v>0</v>
      </c>
      <c r="AC51">
        <v>0</v>
      </c>
      <c r="AD51">
        <v>0</v>
      </c>
      <c r="AE51">
        <v>1</v>
      </c>
      <c r="AG51" t="s">
        <v>1135</v>
      </c>
      <c r="AH51">
        <v>1000</v>
      </c>
      <c r="AI51" t="s">
        <v>1154</v>
      </c>
      <c r="AJ51" t="s">
        <v>1155</v>
      </c>
      <c r="AL51">
        <v>30</v>
      </c>
      <c r="AM51">
        <v>7</v>
      </c>
      <c r="AN51">
        <v>0</v>
      </c>
      <c r="BP51" t="s">
        <v>1140</v>
      </c>
      <c r="CL51" t="s">
        <v>1138</v>
      </c>
      <c r="CM51">
        <v>1</v>
      </c>
      <c r="CN51">
        <v>0</v>
      </c>
      <c r="CO51">
        <v>0</v>
      </c>
      <c r="CP51">
        <v>0</v>
      </c>
      <c r="ED51" t="s">
        <v>1119</v>
      </c>
      <c r="EE51">
        <v>0</v>
      </c>
      <c r="EF51">
        <v>0</v>
      </c>
      <c r="EG51">
        <v>0</v>
      </c>
      <c r="EH51">
        <v>0</v>
      </c>
      <c r="EI51">
        <v>1</v>
      </c>
      <c r="EJ51">
        <v>1</v>
      </c>
      <c r="IM51" t="s">
        <v>3508</v>
      </c>
      <c r="IN51">
        <v>0</v>
      </c>
      <c r="IO51">
        <v>0</v>
      </c>
      <c r="IP51">
        <v>0</v>
      </c>
      <c r="IQ51">
        <v>0</v>
      </c>
      <c r="IR51">
        <v>0</v>
      </c>
      <c r="IS51">
        <v>0</v>
      </c>
      <c r="IT51">
        <v>1</v>
      </c>
      <c r="IU51">
        <v>0</v>
      </c>
      <c r="IV51">
        <v>1</v>
      </c>
      <c r="IW51">
        <v>1</v>
      </c>
      <c r="IX51">
        <v>0</v>
      </c>
      <c r="IY51">
        <v>0</v>
      </c>
      <c r="IZ51">
        <v>0</v>
      </c>
      <c r="JA51">
        <v>0</v>
      </c>
      <c r="JB51">
        <v>0</v>
      </c>
      <c r="JC51">
        <v>0</v>
      </c>
      <c r="JD51">
        <v>3</v>
      </c>
      <c r="JE51">
        <v>5</v>
      </c>
      <c r="LS51" t="s">
        <v>1135</v>
      </c>
      <c r="LT51">
        <v>125</v>
      </c>
      <c r="LU51" t="s">
        <v>1154</v>
      </c>
      <c r="LV51" t="s">
        <v>1155</v>
      </c>
      <c r="LX51">
        <v>30</v>
      </c>
      <c r="LY51">
        <v>7</v>
      </c>
      <c r="LZ51">
        <v>0</v>
      </c>
      <c r="MQ51" t="s">
        <v>1135</v>
      </c>
      <c r="MR51">
        <v>1500</v>
      </c>
      <c r="MS51" t="s">
        <v>1154</v>
      </c>
      <c r="MT51" t="s">
        <v>1155</v>
      </c>
      <c r="MV51">
        <v>30</v>
      </c>
      <c r="MW51">
        <v>7</v>
      </c>
      <c r="MX51">
        <v>0</v>
      </c>
      <c r="MZ51" t="s">
        <v>1135</v>
      </c>
      <c r="NA51">
        <v>2000</v>
      </c>
      <c r="NB51" t="s">
        <v>1145</v>
      </c>
      <c r="NE51">
        <v>30</v>
      </c>
      <c r="NF51">
        <v>7</v>
      </c>
      <c r="NG51">
        <v>0</v>
      </c>
      <c r="PE51" t="s">
        <v>1140</v>
      </c>
      <c r="QM51" t="s">
        <v>1138</v>
      </c>
      <c r="QN51">
        <v>1</v>
      </c>
      <c r="QO51">
        <v>0</v>
      </c>
      <c r="QP51">
        <v>0</v>
      </c>
      <c r="QQ51">
        <v>0</v>
      </c>
      <c r="AMM51" t="s">
        <v>1127</v>
      </c>
      <c r="AMN51">
        <v>1</v>
      </c>
      <c r="AMO51">
        <v>0</v>
      </c>
      <c r="AMP51">
        <v>0</v>
      </c>
      <c r="AMQ51">
        <v>1</v>
      </c>
      <c r="AMR51">
        <v>0</v>
      </c>
      <c r="AMS51">
        <v>0</v>
      </c>
      <c r="AMU51" t="s">
        <v>1128</v>
      </c>
      <c r="AMV51" t="s">
        <v>1140</v>
      </c>
      <c r="ANG51" t="s">
        <v>1130</v>
      </c>
      <c r="ANH51">
        <v>0</v>
      </c>
      <c r="ANI51">
        <v>0</v>
      </c>
      <c r="ANJ51">
        <v>0</v>
      </c>
      <c r="ANK51">
        <v>0</v>
      </c>
      <c r="ANL51">
        <v>0</v>
      </c>
      <c r="ANM51">
        <v>0</v>
      </c>
      <c r="ANN51">
        <v>0</v>
      </c>
      <c r="ANO51">
        <v>1</v>
      </c>
      <c r="ANP51">
        <v>0</v>
      </c>
      <c r="ANU51">
        <v>418455067</v>
      </c>
      <c r="ANV51" s="2">
        <v>45035.67690972222</v>
      </c>
      <c r="ANY51" t="s">
        <v>1131</v>
      </c>
      <c r="ANZ51" t="s">
        <v>1132</v>
      </c>
      <c r="AOA51" t="s">
        <v>3441</v>
      </c>
    </row>
    <row r="52" spans="1:489 1027:1067" x14ac:dyDescent="0.35">
      <c r="A52">
        <v>51</v>
      </c>
      <c r="B52" t="s">
        <v>3509</v>
      </c>
      <c r="C52" s="2">
        <v>45035</v>
      </c>
      <c r="D52" t="s">
        <v>1108</v>
      </c>
      <c r="E52" s="2">
        <v>45035.424899085643</v>
      </c>
      <c r="F52" s="2">
        <v>45035.444613854168</v>
      </c>
      <c r="G52" t="s">
        <v>1109</v>
      </c>
      <c r="J52" t="s">
        <v>1110</v>
      </c>
      <c r="K52" s="2">
        <v>45035</v>
      </c>
      <c r="L52" t="s">
        <v>1111</v>
      </c>
      <c r="M52" t="s">
        <v>1112</v>
      </c>
      <c r="N52" t="s">
        <v>1113</v>
      </c>
      <c r="O52" t="s">
        <v>1114</v>
      </c>
      <c r="R52" t="s">
        <v>1115</v>
      </c>
      <c r="S52" t="s">
        <v>1116</v>
      </c>
      <c r="U52" t="s">
        <v>1117</v>
      </c>
      <c r="W52" t="s">
        <v>1133</v>
      </c>
      <c r="Z52" t="s">
        <v>1152</v>
      </c>
      <c r="AA52">
        <v>1</v>
      </c>
      <c r="AB52">
        <v>1</v>
      </c>
      <c r="AC52">
        <v>1</v>
      </c>
      <c r="AD52">
        <v>0</v>
      </c>
      <c r="AE52">
        <v>3</v>
      </c>
      <c r="AG52" t="s">
        <v>1135</v>
      </c>
      <c r="AH52">
        <v>1150</v>
      </c>
      <c r="AI52" t="s">
        <v>1145</v>
      </c>
      <c r="AL52">
        <v>30</v>
      </c>
      <c r="AM52">
        <v>2</v>
      </c>
      <c r="AN52">
        <v>0</v>
      </c>
      <c r="AP52" t="s">
        <v>1121</v>
      </c>
      <c r="AQ52" t="s">
        <v>1153</v>
      </c>
      <c r="AR52">
        <v>1</v>
      </c>
      <c r="AS52">
        <v>0</v>
      </c>
      <c r="AT52">
        <v>5500</v>
      </c>
      <c r="AV52" t="s">
        <v>1145</v>
      </c>
      <c r="AY52">
        <v>10</v>
      </c>
      <c r="AZ52">
        <v>2</v>
      </c>
      <c r="BA52">
        <v>0</v>
      </c>
      <c r="BC52" t="s">
        <v>1135</v>
      </c>
      <c r="BD52" t="s">
        <v>1136</v>
      </c>
      <c r="BE52">
        <v>1</v>
      </c>
      <c r="BF52">
        <v>1</v>
      </c>
      <c r="BG52">
        <v>600</v>
      </c>
      <c r="BH52">
        <v>325</v>
      </c>
      <c r="BI52" t="s">
        <v>1122</v>
      </c>
      <c r="BL52">
        <v>2</v>
      </c>
      <c r="BM52">
        <v>1</v>
      </c>
      <c r="BN52">
        <v>0</v>
      </c>
      <c r="BP52" t="s">
        <v>1140</v>
      </c>
      <c r="CL52" t="s">
        <v>1138</v>
      </c>
      <c r="CM52">
        <v>1</v>
      </c>
      <c r="CN52">
        <v>0</v>
      </c>
      <c r="CO52">
        <v>0</v>
      </c>
      <c r="CP52">
        <v>0</v>
      </c>
      <c r="ED52" t="s">
        <v>1156</v>
      </c>
      <c r="EE52">
        <v>1</v>
      </c>
      <c r="EF52">
        <v>1</v>
      </c>
      <c r="EG52">
        <v>1</v>
      </c>
      <c r="EH52">
        <v>1</v>
      </c>
      <c r="EI52">
        <v>0</v>
      </c>
      <c r="EJ52">
        <v>4</v>
      </c>
      <c r="EL52" t="s">
        <v>1135</v>
      </c>
      <c r="EM52">
        <v>7800</v>
      </c>
      <c r="EN52" t="s">
        <v>1122</v>
      </c>
      <c r="EQ52">
        <v>30</v>
      </c>
      <c r="ER52">
        <v>2</v>
      </c>
      <c r="ES52">
        <v>0</v>
      </c>
      <c r="EU52" t="s">
        <v>1135</v>
      </c>
      <c r="EV52">
        <v>6500</v>
      </c>
      <c r="EW52" t="s">
        <v>1122</v>
      </c>
      <c r="EZ52">
        <v>30</v>
      </c>
      <c r="FA52">
        <v>2</v>
      </c>
      <c r="FB52">
        <v>0</v>
      </c>
      <c r="FD52" t="s">
        <v>1135</v>
      </c>
      <c r="FE52">
        <v>2150</v>
      </c>
      <c r="FF52" t="s">
        <v>1145</v>
      </c>
      <c r="FI52">
        <v>30</v>
      </c>
      <c r="FJ52">
        <v>2</v>
      </c>
      <c r="FK52">
        <v>0</v>
      </c>
      <c r="FM52" t="s">
        <v>1135</v>
      </c>
      <c r="FN52">
        <v>2750</v>
      </c>
      <c r="FO52" t="s">
        <v>1145</v>
      </c>
      <c r="FR52">
        <v>20</v>
      </c>
      <c r="FS52">
        <v>2</v>
      </c>
      <c r="FT52">
        <v>0</v>
      </c>
      <c r="FV52" t="s">
        <v>1140</v>
      </c>
      <c r="GS52" t="s">
        <v>1138</v>
      </c>
      <c r="GT52">
        <v>1</v>
      </c>
      <c r="GU52">
        <v>0</v>
      </c>
      <c r="GV52">
        <v>0</v>
      </c>
      <c r="GW52">
        <v>0</v>
      </c>
      <c r="IM52" t="s">
        <v>3510</v>
      </c>
      <c r="IN52">
        <v>0</v>
      </c>
      <c r="IO52">
        <v>0</v>
      </c>
      <c r="IP52">
        <v>1</v>
      </c>
      <c r="IQ52">
        <v>1</v>
      </c>
      <c r="IR52">
        <v>1</v>
      </c>
      <c r="IS52">
        <v>1</v>
      </c>
      <c r="IT52">
        <v>1</v>
      </c>
      <c r="IU52">
        <v>1</v>
      </c>
      <c r="IV52">
        <v>1</v>
      </c>
      <c r="IW52">
        <v>1</v>
      </c>
      <c r="IX52">
        <v>1</v>
      </c>
      <c r="IY52">
        <v>1</v>
      </c>
      <c r="IZ52">
        <v>1</v>
      </c>
      <c r="JA52">
        <v>1</v>
      </c>
      <c r="JB52">
        <v>1</v>
      </c>
      <c r="JC52">
        <v>0</v>
      </c>
      <c r="JD52">
        <v>13</v>
      </c>
      <c r="JE52">
        <v>20</v>
      </c>
      <c r="KC52" t="s">
        <v>1135</v>
      </c>
      <c r="KD52" t="s">
        <v>1158</v>
      </c>
      <c r="KE52">
        <v>0</v>
      </c>
      <c r="KF52">
        <v>1</v>
      </c>
      <c r="KG52">
        <v>1</v>
      </c>
      <c r="KI52">
        <v>25250</v>
      </c>
      <c r="KJ52">
        <v>41000</v>
      </c>
      <c r="KK52" t="s">
        <v>1145</v>
      </c>
      <c r="KN52">
        <v>30</v>
      </c>
      <c r="KO52">
        <v>2</v>
      </c>
      <c r="KP52">
        <v>0</v>
      </c>
      <c r="KR52" t="s">
        <v>1135</v>
      </c>
      <c r="KS52">
        <v>9500</v>
      </c>
      <c r="KT52" t="s">
        <v>1122</v>
      </c>
      <c r="KW52">
        <v>30</v>
      </c>
      <c r="KX52">
        <v>2</v>
      </c>
      <c r="KY52">
        <v>0</v>
      </c>
      <c r="LA52" t="s">
        <v>1135</v>
      </c>
      <c r="LB52">
        <v>7200</v>
      </c>
      <c r="LC52" t="s">
        <v>1122</v>
      </c>
      <c r="LF52">
        <v>30</v>
      </c>
      <c r="LG52">
        <v>2</v>
      </c>
      <c r="LH52">
        <v>0</v>
      </c>
      <c r="LJ52" t="s">
        <v>1135</v>
      </c>
      <c r="LK52">
        <v>2000</v>
      </c>
      <c r="LL52" t="s">
        <v>1145</v>
      </c>
      <c r="LO52">
        <v>30</v>
      </c>
      <c r="LP52">
        <v>2</v>
      </c>
      <c r="LQ52">
        <v>0</v>
      </c>
      <c r="LS52" t="s">
        <v>1135</v>
      </c>
      <c r="LT52">
        <v>225</v>
      </c>
      <c r="LU52" t="s">
        <v>1145</v>
      </c>
      <c r="LX52">
        <v>30</v>
      </c>
      <c r="LY52">
        <v>2</v>
      </c>
      <c r="LZ52">
        <v>0</v>
      </c>
      <c r="MB52" t="s">
        <v>1135</v>
      </c>
      <c r="MC52" t="s">
        <v>1149</v>
      </c>
      <c r="MD52">
        <v>1</v>
      </c>
      <c r="ME52">
        <v>1</v>
      </c>
      <c r="MF52">
        <v>1</v>
      </c>
      <c r="MG52">
        <v>500</v>
      </c>
      <c r="MH52">
        <v>1200</v>
      </c>
      <c r="MI52">
        <v>2500</v>
      </c>
      <c r="MJ52" t="s">
        <v>1145</v>
      </c>
      <c r="MM52">
        <v>30</v>
      </c>
      <c r="MN52">
        <v>2</v>
      </c>
      <c r="MO52">
        <v>0</v>
      </c>
      <c r="MQ52" t="s">
        <v>1135</v>
      </c>
      <c r="MR52">
        <v>4750</v>
      </c>
      <c r="MS52" t="s">
        <v>1145</v>
      </c>
      <c r="MV52">
        <v>30</v>
      </c>
      <c r="MW52">
        <v>2</v>
      </c>
      <c r="MX52">
        <v>0</v>
      </c>
      <c r="MZ52" t="s">
        <v>1135</v>
      </c>
      <c r="NA52">
        <v>3000</v>
      </c>
      <c r="NB52" t="s">
        <v>1145</v>
      </c>
      <c r="NE52">
        <v>30</v>
      </c>
      <c r="NF52">
        <v>2</v>
      </c>
      <c r="NG52">
        <v>0</v>
      </c>
      <c r="NI52" t="s">
        <v>1135</v>
      </c>
      <c r="NJ52">
        <v>5250</v>
      </c>
      <c r="NK52" t="s">
        <v>1145</v>
      </c>
      <c r="NN52">
        <v>30</v>
      </c>
      <c r="NO52">
        <v>2</v>
      </c>
      <c r="NP52">
        <v>0</v>
      </c>
      <c r="NR52" t="s">
        <v>1135</v>
      </c>
      <c r="NS52">
        <v>5000</v>
      </c>
      <c r="NT52" t="s">
        <v>1145</v>
      </c>
      <c r="NW52">
        <v>30</v>
      </c>
      <c r="NX52">
        <v>2</v>
      </c>
      <c r="NY52">
        <v>0</v>
      </c>
      <c r="OA52" t="s">
        <v>1135</v>
      </c>
      <c r="OB52">
        <v>1600</v>
      </c>
      <c r="OC52" t="s">
        <v>1145</v>
      </c>
      <c r="OF52">
        <v>30</v>
      </c>
      <c r="OG52">
        <v>2</v>
      </c>
      <c r="OH52">
        <v>0</v>
      </c>
      <c r="OJ52" t="s">
        <v>1135</v>
      </c>
      <c r="OK52" t="s">
        <v>1117</v>
      </c>
      <c r="OL52">
        <v>4550</v>
      </c>
      <c r="OO52" t="s">
        <v>1145</v>
      </c>
      <c r="OR52">
        <v>30</v>
      </c>
      <c r="OS52">
        <v>2</v>
      </c>
      <c r="OT52">
        <v>0</v>
      </c>
      <c r="OV52" t="s">
        <v>1135</v>
      </c>
      <c r="OW52">
        <v>400</v>
      </c>
      <c r="OX52" t="s">
        <v>1122</v>
      </c>
      <c r="PA52">
        <v>25</v>
      </c>
      <c r="PB52">
        <v>1</v>
      </c>
      <c r="PC52">
        <v>0</v>
      </c>
      <c r="PE52" t="s">
        <v>1140</v>
      </c>
      <c r="QM52" t="s">
        <v>1138</v>
      </c>
      <c r="QN52">
        <v>1</v>
      </c>
      <c r="QO52">
        <v>0</v>
      </c>
      <c r="QP52">
        <v>0</v>
      </c>
      <c r="QQ52">
        <v>0</v>
      </c>
      <c r="AMM52" t="s">
        <v>3511</v>
      </c>
      <c r="AMN52">
        <v>1</v>
      </c>
      <c r="AMO52">
        <v>0</v>
      </c>
      <c r="AMP52">
        <v>1</v>
      </c>
      <c r="AMQ52">
        <v>1</v>
      </c>
      <c r="AMR52">
        <v>0</v>
      </c>
      <c r="AMS52">
        <v>0</v>
      </c>
      <c r="AMU52" t="s">
        <v>1128</v>
      </c>
      <c r="AMV52" t="s">
        <v>1140</v>
      </c>
      <c r="ANG52" t="s">
        <v>1130</v>
      </c>
      <c r="ANH52">
        <v>0</v>
      </c>
      <c r="ANI52">
        <v>0</v>
      </c>
      <c r="ANJ52">
        <v>0</v>
      </c>
      <c r="ANK52">
        <v>0</v>
      </c>
      <c r="ANL52">
        <v>0</v>
      </c>
      <c r="ANM52">
        <v>0</v>
      </c>
      <c r="ANN52">
        <v>0</v>
      </c>
      <c r="ANO52">
        <v>1</v>
      </c>
      <c r="ANP52">
        <v>0</v>
      </c>
      <c r="ANU52">
        <v>418455077</v>
      </c>
      <c r="ANV52" s="2">
        <v>45035.676921296297</v>
      </c>
      <c r="ANY52" t="s">
        <v>1131</v>
      </c>
      <c r="ANZ52" t="s">
        <v>1132</v>
      </c>
      <c r="AOA52" t="s">
        <v>3441</v>
      </c>
    </row>
    <row r="53" spans="1:489 1027:1067" x14ac:dyDescent="0.35">
      <c r="A53">
        <v>52</v>
      </c>
      <c r="B53" t="s">
        <v>3512</v>
      </c>
      <c r="C53" s="2">
        <v>45035</v>
      </c>
      <c r="D53" t="s">
        <v>1108</v>
      </c>
      <c r="E53" s="2">
        <v>45035.513731365747</v>
      </c>
      <c r="F53" s="2">
        <v>45035.516817569442</v>
      </c>
      <c r="G53" t="s">
        <v>1109</v>
      </c>
      <c r="J53" t="s">
        <v>1110</v>
      </c>
      <c r="K53" s="2">
        <v>45035</v>
      </c>
      <c r="L53" t="s">
        <v>1111</v>
      </c>
      <c r="M53" t="s">
        <v>1112</v>
      </c>
      <c r="N53" t="s">
        <v>1113</v>
      </c>
      <c r="O53" t="s">
        <v>1114</v>
      </c>
      <c r="R53" t="s">
        <v>1115</v>
      </c>
      <c r="S53" t="s">
        <v>1116</v>
      </c>
      <c r="U53" t="s">
        <v>1117</v>
      </c>
      <c r="W53" t="s">
        <v>1118</v>
      </c>
      <c r="Z53" t="s">
        <v>1134</v>
      </c>
      <c r="AA53">
        <v>0</v>
      </c>
      <c r="AB53">
        <v>0</v>
      </c>
      <c r="AC53">
        <v>1</v>
      </c>
      <c r="AD53">
        <v>0</v>
      </c>
      <c r="AE53">
        <v>1</v>
      </c>
      <c r="BC53" t="s">
        <v>1135</v>
      </c>
      <c r="BD53" t="s">
        <v>1136</v>
      </c>
      <c r="BE53">
        <v>1</v>
      </c>
      <c r="BF53">
        <v>1</v>
      </c>
      <c r="BG53">
        <v>500</v>
      </c>
      <c r="BH53">
        <v>300</v>
      </c>
      <c r="BI53" t="s">
        <v>1145</v>
      </c>
      <c r="BL53">
        <v>30</v>
      </c>
      <c r="BM53">
        <v>3</v>
      </c>
      <c r="BN53">
        <v>0</v>
      </c>
      <c r="BP53" t="s">
        <v>1140</v>
      </c>
      <c r="CL53" t="s">
        <v>1125</v>
      </c>
      <c r="CM53">
        <v>0</v>
      </c>
      <c r="CN53">
        <v>1</v>
      </c>
      <c r="CO53">
        <v>0</v>
      </c>
      <c r="CP53">
        <v>0</v>
      </c>
      <c r="CQ53" t="s">
        <v>1134</v>
      </c>
      <c r="CR53">
        <v>0</v>
      </c>
      <c r="CS53">
        <v>0</v>
      </c>
      <c r="CT53">
        <v>1</v>
      </c>
      <c r="CU53">
        <v>0</v>
      </c>
      <c r="CV53" t="s">
        <v>1126</v>
      </c>
      <c r="CW53">
        <v>0</v>
      </c>
      <c r="CX53">
        <v>0</v>
      </c>
      <c r="CY53">
        <v>0</v>
      </c>
      <c r="CZ53">
        <v>0</v>
      </c>
      <c r="DA53">
        <v>0</v>
      </c>
      <c r="DB53">
        <v>1</v>
      </c>
      <c r="DC53">
        <v>0</v>
      </c>
      <c r="DD53">
        <v>0</v>
      </c>
      <c r="DE53">
        <v>0</v>
      </c>
      <c r="DF53">
        <v>0</v>
      </c>
      <c r="DG53">
        <v>0</v>
      </c>
      <c r="DH53">
        <v>0</v>
      </c>
      <c r="ED53" t="s">
        <v>1119</v>
      </c>
      <c r="EE53">
        <v>0</v>
      </c>
      <c r="EF53">
        <v>0</v>
      </c>
      <c r="EG53">
        <v>0</v>
      </c>
      <c r="EH53">
        <v>0</v>
      </c>
      <c r="EI53">
        <v>1</v>
      </c>
      <c r="EJ53">
        <v>1</v>
      </c>
      <c r="IM53" t="s">
        <v>1119</v>
      </c>
      <c r="IN53">
        <v>0</v>
      </c>
      <c r="IO53">
        <v>0</v>
      </c>
      <c r="IP53">
        <v>0</v>
      </c>
      <c r="IQ53">
        <v>0</v>
      </c>
      <c r="IR53">
        <v>0</v>
      </c>
      <c r="IS53">
        <v>0</v>
      </c>
      <c r="IT53">
        <v>0</v>
      </c>
      <c r="IU53">
        <v>0</v>
      </c>
      <c r="IV53">
        <v>0</v>
      </c>
      <c r="IW53">
        <v>0</v>
      </c>
      <c r="IX53">
        <v>0</v>
      </c>
      <c r="IY53">
        <v>0</v>
      </c>
      <c r="IZ53">
        <v>0</v>
      </c>
      <c r="JA53">
        <v>0</v>
      </c>
      <c r="JB53">
        <v>0</v>
      </c>
      <c r="JC53">
        <v>1</v>
      </c>
      <c r="JD53">
        <v>1</v>
      </c>
      <c r="JE53">
        <v>3</v>
      </c>
      <c r="AMM53" t="s">
        <v>1127</v>
      </c>
      <c r="AMN53">
        <v>1</v>
      </c>
      <c r="AMO53">
        <v>0</v>
      </c>
      <c r="AMP53">
        <v>0</v>
      </c>
      <c r="AMQ53">
        <v>1</v>
      </c>
      <c r="AMR53">
        <v>0</v>
      </c>
      <c r="AMS53">
        <v>0</v>
      </c>
      <c r="AMU53" t="s">
        <v>1128</v>
      </c>
      <c r="AMV53" t="s">
        <v>1140</v>
      </c>
      <c r="ANG53" t="s">
        <v>1130</v>
      </c>
      <c r="ANH53">
        <v>0</v>
      </c>
      <c r="ANI53">
        <v>0</v>
      </c>
      <c r="ANJ53">
        <v>0</v>
      </c>
      <c r="ANK53">
        <v>0</v>
      </c>
      <c r="ANL53">
        <v>0</v>
      </c>
      <c r="ANM53">
        <v>0</v>
      </c>
      <c r="ANN53">
        <v>0</v>
      </c>
      <c r="ANO53">
        <v>1</v>
      </c>
      <c r="ANP53">
        <v>0</v>
      </c>
      <c r="ANU53">
        <v>418455081</v>
      </c>
      <c r="ANV53" s="2">
        <v>45035.676921296297</v>
      </c>
      <c r="ANY53" t="s">
        <v>1131</v>
      </c>
      <c r="ANZ53" t="s">
        <v>1132</v>
      </c>
      <c r="AOA53" t="s">
        <v>3441</v>
      </c>
    </row>
    <row r="54" spans="1:489 1027:1067" x14ac:dyDescent="0.35">
      <c r="A54">
        <v>53</v>
      </c>
      <c r="B54" t="s">
        <v>3513</v>
      </c>
      <c r="C54" s="2">
        <v>45035</v>
      </c>
      <c r="D54" t="s">
        <v>1108</v>
      </c>
      <c r="E54" s="2">
        <v>45035.450077372683</v>
      </c>
      <c r="F54" s="2">
        <v>45035.455622511567</v>
      </c>
      <c r="G54" t="s">
        <v>1109</v>
      </c>
      <c r="J54" t="s">
        <v>1110</v>
      </c>
      <c r="K54" s="2">
        <v>45035</v>
      </c>
      <c r="L54" t="s">
        <v>1111</v>
      </c>
      <c r="M54" t="s">
        <v>1112</v>
      </c>
      <c r="N54" t="s">
        <v>1113</v>
      </c>
      <c r="O54" t="s">
        <v>1114</v>
      </c>
      <c r="R54" t="s">
        <v>1115</v>
      </c>
      <c r="S54" t="s">
        <v>1116</v>
      </c>
      <c r="U54" t="s">
        <v>1117</v>
      </c>
      <c r="W54" t="s">
        <v>1144</v>
      </c>
      <c r="Z54" t="s">
        <v>1119</v>
      </c>
      <c r="AA54">
        <v>0</v>
      </c>
      <c r="AB54">
        <v>0</v>
      </c>
      <c r="AC54">
        <v>0</v>
      </c>
      <c r="AD54">
        <v>1</v>
      </c>
      <c r="AE54">
        <v>1</v>
      </c>
      <c r="ED54" t="s">
        <v>1119</v>
      </c>
      <c r="EE54">
        <v>0</v>
      </c>
      <c r="EF54">
        <v>0</v>
      </c>
      <c r="EG54">
        <v>0</v>
      </c>
      <c r="EH54">
        <v>0</v>
      </c>
      <c r="EI54">
        <v>1</v>
      </c>
      <c r="EJ54">
        <v>1</v>
      </c>
      <c r="IM54" t="s">
        <v>1124</v>
      </c>
      <c r="IN54">
        <v>1</v>
      </c>
      <c r="IO54">
        <v>1</v>
      </c>
      <c r="IP54">
        <v>0</v>
      </c>
      <c r="IQ54">
        <v>0</v>
      </c>
      <c r="IR54">
        <v>0</v>
      </c>
      <c r="IS54">
        <v>0</v>
      </c>
      <c r="IT54">
        <v>0</v>
      </c>
      <c r="IU54">
        <v>0</v>
      </c>
      <c r="IV54">
        <v>0</v>
      </c>
      <c r="IW54">
        <v>0</v>
      </c>
      <c r="IX54">
        <v>0</v>
      </c>
      <c r="IY54">
        <v>0</v>
      </c>
      <c r="IZ54">
        <v>0</v>
      </c>
      <c r="JA54">
        <v>0</v>
      </c>
      <c r="JB54">
        <v>0</v>
      </c>
      <c r="JC54">
        <v>0</v>
      </c>
      <c r="JD54">
        <v>2</v>
      </c>
      <c r="JE54">
        <v>4</v>
      </c>
      <c r="JG54" t="s">
        <v>1135</v>
      </c>
      <c r="JH54">
        <v>200</v>
      </c>
      <c r="JI54" t="s">
        <v>1122</v>
      </c>
      <c r="JL54">
        <v>30</v>
      </c>
      <c r="JM54">
        <v>1</v>
      </c>
      <c r="JN54">
        <v>0</v>
      </c>
      <c r="JP54" t="s">
        <v>1135</v>
      </c>
      <c r="JQ54" t="s">
        <v>1123</v>
      </c>
      <c r="JR54">
        <v>1</v>
      </c>
      <c r="JS54">
        <v>1</v>
      </c>
      <c r="JT54">
        <v>9000</v>
      </c>
      <c r="JU54">
        <v>100</v>
      </c>
      <c r="JV54" t="s">
        <v>1122</v>
      </c>
      <c r="JY54">
        <v>30</v>
      </c>
      <c r="JZ54">
        <v>1</v>
      </c>
      <c r="KA54">
        <v>0</v>
      </c>
      <c r="PE54" t="s">
        <v>1140</v>
      </c>
      <c r="QM54" t="s">
        <v>1138</v>
      </c>
      <c r="QN54">
        <v>1</v>
      </c>
      <c r="QO54">
        <v>0</v>
      </c>
      <c r="QP54">
        <v>0</v>
      </c>
      <c r="QQ54">
        <v>0</v>
      </c>
      <c r="AMM54" t="s">
        <v>1127</v>
      </c>
      <c r="AMN54">
        <v>1</v>
      </c>
      <c r="AMO54">
        <v>0</v>
      </c>
      <c r="AMP54">
        <v>0</v>
      </c>
      <c r="AMQ54">
        <v>1</v>
      </c>
      <c r="AMR54">
        <v>0</v>
      </c>
      <c r="AMS54">
        <v>0</v>
      </c>
      <c r="AMU54" t="s">
        <v>1128</v>
      </c>
      <c r="AMV54" t="s">
        <v>1140</v>
      </c>
      <c r="ANG54" t="s">
        <v>1130</v>
      </c>
      <c r="ANH54">
        <v>0</v>
      </c>
      <c r="ANI54">
        <v>0</v>
      </c>
      <c r="ANJ54">
        <v>0</v>
      </c>
      <c r="ANK54">
        <v>0</v>
      </c>
      <c r="ANL54">
        <v>0</v>
      </c>
      <c r="ANM54">
        <v>0</v>
      </c>
      <c r="ANN54">
        <v>0</v>
      </c>
      <c r="ANO54">
        <v>1</v>
      </c>
      <c r="ANP54">
        <v>0</v>
      </c>
      <c r="ANU54">
        <v>418455088</v>
      </c>
      <c r="ANV54" s="2">
        <v>45035.676932870367</v>
      </c>
      <c r="ANY54" t="s">
        <v>1131</v>
      </c>
      <c r="ANZ54" t="s">
        <v>1132</v>
      </c>
      <c r="AOA54" t="s">
        <v>3441</v>
      </c>
    </row>
    <row r="55" spans="1:489 1027:1067" x14ac:dyDescent="0.35">
      <c r="A55">
        <v>54</v>
      </c>
      <c r="B55" t="s">
        <v>3514</v>
      </c>
      <c r="C55" s="2">
        <v>45035</v>
      </c>
      <c r="D55" t="s">
        <v>1108</v>
      </c>
      <c r="E55" s="2">
        <v>45035.538852696758</v>
      </c>
      <c r="F55" s="2">
        <v>45035.542355798607</v>
      </c>
      <c r="G55" t="s">
        <v>1109</v>
      </c>
      <c r="J55" t="s">
        <v>1110</v>
      </c>
      <c r="K55" s="2">
        <v>45035</v>
      </c>
      <c r="L55" t="s">
        <v>1111</v>
      </c>
      <c r="M55" t="s">
        <v>1112</v>
      </c>
      <c r="N55" t="s">
        <v>1113</v>
      </c>
      <c r="O55" t="s">
        <v>1114</v>
      </c>
      <c r="R55" t="s">
        <v>1115</v>
      </c>
      <c r="S55" t="s">
        <v>1116</v>
      </c>
      <c r="U55" t="s">
        <v>1117</v>
      </c>
      <c r="W55" t="s">
        <v>1133</v>
      </c>
      <c r="Z55" t="s">
        <v>1119</v>
      </c>
      <c r="AA55">
        <v>0</v>
      </c>
      <c r="AB55">
        <v>0</v>
      </c>
      <c r="AC55">
        <v>0</v>
      </c>
      <c r="AD55">
        <v>1</v>
      </c>
      <c r="AE55">
        <v>1</v>
      </c>
      <c r="ED55" t="s">
        <v>1119</v>
      </c>
      <c r="EE55">
        <v>0</v>
      </c>
      <c r="EF55">
        <v>0</v>
      </c>
      <c r="EG55">
        <v>0</v>
      </c>
      <c r="EH55">
        <v>0</v>
      </c>
      <c r="EI55">
        <v>1</v>
      </c>
      <c r="EJ55">
        <v>1</v>
      </c>
      <c r="IM55" t="s">
        <v>3186</v>
      </c>
      <c r="IN55">
        <v>0</v>
      </c>
      <c r="IO55">
        <v>0</v>
      </c>
      <c r="IP55">
        <v>0</v>
      </c>
      <c r="IQ55">
        <v>0</v>
      </c>
      <c r="IR55">
        <v>0</v>
      </c>
      <c r="IS55">
        <v>0</v>
      </c>
      <c r="IT55">
        <v>0</v>
      </c>
      <c r="IU55">
        <v>1</v>
      </c>
      <c r="IV55">
        <v>0</v>
      </c>
      <c r="IW55">
        <v>0</v>
      </c>
      <c r="IX55">
        <v>0</v>
      </c>
      <c r="IY55">
        <v>0</v>
      </c>
      <c r="IZ55">
        <v>0</v>
      </c>
      <c r="JA55">
        <v>0</v>
      </c>
      <c r="JB55">
        <v>0</v>
      </c>
      <c r="JC55">
        <v>0</v>
      </c>
      <c r="JD55">
        <v>1</v>
      </c>
      <c r="JE55">
        <v>3</v>
      </c>
      <c r="MB55" t="s">
        <v>1135</v>
      </c>
      <c r="MC55" t="s">
        <v>1149</v>
      </c>
      <c r="MD55">
        <v>1</v>
      </c>
      <c r="ME55">
        <v>1</v>
      </c>
      <c r="MF55">
        <v>1</v>
      </c>
      <c r="MG55">
        <v>500</v>
      </c>
      <c r="MH55">
        <v>1000</v>
      </c>
      <c r="MI55">
        <v>1250</v>
      </c>
      <c r="MJ55" t="s">
        <v>1145</v>
      </c>
      <c r="MM55">
        <v>60</v>
      </c>
      <c r="MN55">
        <v>2</v>
      </c>
      <c r="MO55">
        <v>0</v>
      </c>
      <c r="PE55" t="s">
        <v>1140</v>
      </c>
      <c r="QM55" t="s">
        <v>1138</v>
      </c>
      <c r="QN55">
        <v>1</v>
      </c>
      <c r="QO55">
        <v>0</v>
      </c>
      <c r="QP55">
        <v>0</v>
      </c>
      <c r="QQ55">
        <v>0</v>
      </c>
      <c r="AMM55" t="s">
        <v>1127</v>
      </c>
      <c r="AMN55">
        <v>1</v>
      </c>
      <c r="AMO55">
        <v>0</v>
      </c>
      <c r="AMP55">
        <v>0</v>
      </c>
      <c r="AMQ55">
        <v>1</v>
      </c>
      <c r="AMR55">
        <v>0</v>
      </c>
      <c r="AMS55">
        <v>0</v>
      </c>
      <c r="AMU55" t="s">
        <v>1128</v>
      </c>
      <c r="AMV55" t="s">
        <v>1140</v>
      </c>
      <c r="ANG55" t="s">
        <v>1130</v>
      </c>
      <c r="ANH55">
        <v>0</v>
      </c>
      <c r="ANI55">
        <v>0</v>
      </c>
      <c r="ANJ55">
        <v>0</v>
      </c>
      <c r="ANK55">
        <v>0</v>
      </c>
      <c r="ANL55">
        <v>0</v>
      </c>
      <c r="ANM55">
        <v>0</v>
      </c>
      <c r="ANN55">
        <v>0</v>
      </c>
      <c r="ANO55">
        <v>1</v>
      </c>
      <c r="ANP55">
        <v>0</v>
      </c>
      <c r="ANU55">
        <v>418455092</v>
      </c>
      <c r="ANV55" s="2">
        <v>45035.676932870367</v>
      </c>
      <c r="ANY55" t="s">
        <v>1131</v>
      </c>
      <c r="ANZ55" t="s">
        <v>1132</v>
      </c>
      <c r="AOA55" t="s">
        <v>3441</v>
      </c>
    </row>
    <row r="56" spans="1:489 1027:1067" x14ac:dyDescent="0.35">
      <c r="A56">
        <v>55</v>
      </c>
      <c r="B56" t="s">
        <v>3515</v>
      </c>
      <c r="C56" s="2">
        <v>45036</v>
      </c>
      <c r="D56" t="s">
        <v>1108</v>
      </c>
      <c r="E56" s="2">
        <v>45036.412896458343</v>
      </c>
      <c r="F56" s="2">
        <v>45036.417735011579</v>
      </c>
      <c r="G56" t="s">
        <v>1109</v>
      </c>
      <c r="J56" t="s">
        <v>1110</v>
      </c>
      <c r="K56" s="2">
        <v>45036</v>
      </c>
      <c r="L56" t="s">
        <v>1111</v>
      </c>
      <c r="M56" t="s">
        <v>1112</v>
      </c>
      <c r="N56" t="s">
        <v>1113</v>
      </c>
      <c r="O56" t="s">
        <v>1114</v>
      </c>
      <c r="R56" t="s">
        <v>1115</v>
      </c>
      <c r="S56" t="s">
        <v>1116</v>
      </c>
      <c r="U56" t="s">
        <v>1117</v>
      </c>
      <c r="W56" t="s">
        <v>1133</v>
      </c>
      <c r="Z56" t="s">
        <v>1119</v>
      </c>
      <c r="AA56">
        <v>0</v>
      </c>
      <c r="AB56">
        <v>0</v>
      </c>
      <c r="AC56">
        <v>0</v>
      </c>
      <c r="AD56">
        <v>1</v>
      </c>
      <c r="AE56">
        <v>1</v>
      </c>
      <c r="ED56" t="s">
        <v>1119</v>
      </c>
      <c r="EE56">
        <v>0</v>
      </c>
      <c r="EF56">
        <v>0</v>
      </c>
      <c r="EG56">
        <v>0</v>
      </c>
      <c r="EH56">
        <v>0</v>
      </c>
      <c r="EI56">
        <v>1</v>
      </c>
      <c r="EJ56">
        <v>1</v>
      </c>
      <c r="IM56" t="s">
        <v>1142</v>
      </c>
      <c r="IN56">
        <v>1</v>
      </c>
      <c r="IO56">
        <v>0</v>
      </c>
      <c r="IP56">
        <v>0</v>
      </c>
      <c r="IQ56">
        <v>0</v>
      </c>
      <c r="IR56">
        <v>0</v>
      </c>
      <c r="IS56">
        <v>0</v>
      </c>
      <c r="IT56">
        <v>0</v>
      </c>
      <c r="IU56">
        <v>0</v>
      </c>
      <c r="IV56">
        <v>0</v>
      </c>
      <c r="IW56">
        <v>0</v>
      </c>
      <c r="IX56">
        <v>0</v>
      </c>
      <c r="IY56">
        <v>0</v>
      </c>
      <c r="IZ56">
        <v>0</v>
      </c>
      <c r="JA56">
        <v>0</v>
      </c>
      <c r="JB56">
        <v>0</v>
      </c>
      <c r="JC56">
        <v>0</v>
      </c>
      <c r="JD56">
        <v>1</v>
      </c>
      <c r="JE56">
        <v>3</v>
      </c>
      <c r="JG56" t="s">
        <v>1135</v>
      </c>
      <c r="JH56">
        <v>250</v>
      </c>
      <c r="JI56" t="s">
        <v>1147</v>
      </c>
      <c r="JL56">
        <v>21</v>
      </c>
      <c r="JM56">
        <v>3</v>
      </c>
      <c r="JN56">
        <v>0</v>
      </c>
      <c r="PE56" t="s">
        <v>1140</v>
      </c>
      <c r="QM56" t="s">
        <v>1138</v>
      </c>
      <c r="QN56">
        <v>1</v>
      </c>
      <c r="QO56">
        <v>0</v>
      </c>
      <c r="QP56">
        <v>0</v>
      </c>
      <c r="QQ56">
        <v>0</v>
      </c>
      <c r="AMM56" t="s">
        <v>1169</v>
      </c>
      <c r="AMN56">
        <v>1</v>
      </c>
      <c r="AMO56">
        <v>0</v>
      </c>
      <c r="AMP56">
        <v>0</v>
      </c>
      <c r="AMQ56">
        <v>0</v>
      </c>
      <c r="AMR56">
        <v>0</v>
      </c>
      <c r="AMS56">
        <v>0</v>
      </c>
      <c r="AMU56" t="s">
        <v>1128</v>
      </c>
      <c r="AMV56" t="s">
        <v>1140</v>
      </c>
      <c r="ANG56" t="s">
        <v>1130</v>
      </c>
      <c r="ANH56">
        <v>0</v>
      </c>
      <c r="ANI56">
        <v>0</v>
      </c>
      <c r="ANJ56">
        <v>0</v>
      </c>
      <c r="ANK56">
        <v>0</v>
      </c>
      <c r="ANL56">
        <v>0</v>
      </c>
      <c r="ANM56">
        <v>0</v>
      </c>
      <c r="ANN56">
        <v>0</v>
      </c>
      <c r="ANO56">
        <v>1</v>
      </c>
      <c r="ANP56">
        <v>0</v>
      </c>
      <c r="ANR56" t="s">
        <v>1206</v>
      </c>
      <c r="ANU56">
        <v>418771781</v>
      </c>
      <c r="ANV56" s="2">
        <v>45036.641689814824</v>
      </c>
      <c r="ANY56" t="s">
        <v>1131</v>
      </c>
      <c r="ANZ56" t="s">
        <v>1132</v>
      </c>
      <c r="AOA56" t="s">
        <v>3441</v>
      </c>
    </row>
    <row r="57" spans="1:489 1027:1067" x14ac:dyDescent="0.35">
      <c r="A57">
        <v>56</v>
      </c>
      <c r="B57" t="s">
        <v>3516</v>
      </c>
      <c r="C57" s="2">
        <v>45036</v>
      </c>
      <c r="D57" t="s">
        <v>1108</v>
      </c>
      <c r="E57" s="2">
        <v>45036.444025555553</v>
      </c>
      <c r="F57" s="2">
        <v>45036.449004027767</v>
      </c>
      <c r="G57" t="s">
        <v>1109</v>
      </c>
      <c r="J57" t="s">
        <v>1110</v>
      </c>
      <c r="K57" s="2">
        <v>45036</v>
      </c>
      <c r="L57" t="s">
        <v>1111</v>
      </c>
      <c r="M57" t="s">
        <v>1112</v>
      </c>
      <c r="N57" t="s">
        <v>1113</v>
      </c>
      <c r="O57" t="s">
        <v>1114</v>
      </c>
      <c r="R57" t="s">
        <v>1115</v>
      </c>
      <c r="S57" t="s">
        <v>1116</v>
      </c>
      <c r="U57" t="s">
        <v>1117</v>
      </c>
      <c r="W57" t="s">
        <v>1133</v>
      </c>
      <c r="Z57" t="s">
        <v>1119</v>
      </c>
      <c r="AA57">
        <v>0</v>
      </c>
      <c r="AB57">
        <v>0</v>
      </c>
      <c r="AC57">
        <v>0</v>
      </c>
      <c r="AD57">
        <v>1</v>
      </c>
      <c r="AE57">
        <v>1</v>
      </c>
      <c r="ED57" t="s">
        <v>1119</v>
      </c>
      <c r="EE57">
        <v>0</v>
      </c>
      <c r="EF57">
        <v>0</v>
      </c>
      <c r="EG57">
        <v>0</v>
      </c>
      <c r="EH57">
        <v>0</v>
      </c>
      <c r="EI57">
        <v>1</v>
      </c>
      <c r="EJ57">
        <v>1</v>
      </c>
      <c r="IM57" t="s">
        <v>3517</v>
      </c>
      <c r="IN57">
        <v>0</v>
      </c>
      <c r="IO57">
        <v>0</v>
      </c>
      <c r="IP57">
        <v>0</v>
      </c>
      <c r="IQ57">
        <v>0</v>
      </c>
      <c r="IR57">
        <v>0</v>
      </c>
      <c r="IS57">
        <v>0</v>
      </c>
      <c r="IT57">
        <v>0</v>
      </c>
      <c r="IU57">
        <v>0</v>
      </c>
      <c r="IV57">
        <v>0</v>
      </c>
      <c r="IW57">
        <v>0</v>
      </c>
      <c r="IX57">
        <v>1</v>
      </c>
      <c r="IY57">
        <v>0</v>
      </c>
      <c r="IZ57">
        <v>0</v>
      </c>
      <c r="JA57">
        <v>1</v>
      </c>
      <c r="JB57">
        <v>0</v>
      </c>
      <c r="JC57">
        <v>0</v>
      </c>
      <c r="JD57">
        <v>2</v>
      </c>
      <c r="JE57">
        <v>4</v>
      </c>
      <c r="NI57" t="s">
        <v>1135</v>
      </c>
      <c r="NJ57">
        <v>2750</v>
      </c>
      <c r="NK57" t="s">
        <v>1145</v>
      </c>
      <c r="NN57">
        <v>30</v>
      </c>
      <c r="NO57">
        <v>3</v>
      </c>
      <c r="NP57">
        <v>0</v>
      </c>
      <c r="OJ57" t="s">
        <v>1135</v>
      </c>
      <c r="OK57" t="s">
        <v>1117</v>
      </c>
      <c r="OL57">
        <v>3000</v>
      </c>
      <c r="OO57" t="s">
        <v>1145</v>
      </c>
      <c r="OR57">
        <v>21</v>
      </c>
      <c r="OS57">
        <v>3</v>
      </c>
      <c r="OT57">
        <v>0</v>
      </c>
      <c r="PE57" t="s">
        <v>1140</v>
      </c>
      <c r="QM57" t="s">
        <v>1125</v>
      </c>
      <c r="QN57">
        <v>0</v>
      </c>
      <c r="QO57">
        <v>1</v>
      </c>
      <c r="QP57">
        <v>0</v>
      </c>
      <c r="QQ57">
        <v>0</v>
      </c>
      <c r="QR57" t="s">
        <v>3518</v>
      </c>
      <c r="QS57">
        <v>0</v>
      </c>
      <c r="QT57">
        <v>0</v>
      </c>
      <c r="QU57">
        <v>0</v>
      </c>
      <c r="QV57">
        <v>0</v>
      </c>
      <c r="QW57">
        <v>0</v>
      </c>
      <c r="QX57">
        <v>0</v>
      </c>
      <c r="QY57">
        <v>0</v>
      </c>
      <c r="QZ57">
        <v>0</v>
      </c>
      <c r="RA57">
        <v>0</v>
      </c>
      <c r="RB57">
        <v>0</v>
      </c>
      <c r="RC57">
        <v>1</v>
      </c>
      <c r="RD57">
        <v>0</v>
      </c>
      <c r="RE57">
        <v>0</v>
      </c>
      <c r="RF57">
        <v>1</v>
      </c>
      <c r="RG57">
        <v>0</v>
      </c>
      <c r="RH57">
        <v>0</v>
      </c>
      <c r="RI57" t="s">
        <v>1172</v>
      </c>
      <c r="RJ57">
        <v>1</v>
      </c>
      <c r="RK57">
        <v>0</v>
      </c>
      <c r="RL57">
        <v>0</v>
      </c>
      <c r="RM57">
        <v>0</v>
      </c>
      <c r="RN57">
        <v>0</v>
      </c>
      <c r="RO57">
        <v>1</v>
      </c>
      <c r="RP57">
        <v>0</v>
      </c>
      <c r="RQ57">
        <v>0</v>
      </c>
      <c r="RR57">
        <v>0</v>
      </c>
      <c r="RS57">
        <v>0</v>
      </c>
      <c r="RT57">
        <v>0</v>
      </c>
      <c r="RU57">
        <v>0</v>
      </c>
      <c r="AMM57" t="s">
        <v>1127</v>
      </c>
      <c r="AMN57">
        <v>1</v>
      </c>
      <c r="AMO57">
        <v>0</v>
      </c>
      <c r="AMP57">
        <v>0</v>
      </c>
      <c r="AMQ57">
        <v>1</v>
      </c>
      <c r="AMR57">
        <v>0</v>
      </c>
      <c r="AMS57">
        <v>0</v>
      </c>
      <c r="AMU57" t="s">
        <v>1150</v>
      </c>
      <c r="AMV57" t="s">
        <v>1140</v>
      </c>
      <c r="ANG57" t="s">
        <v>1130</v>
      </c>
      <c r="ANH57">
        <v>0</v>
      </c>
      <c r="ANI57">
        <v>0</v>
      </c>
      <c r="ANJ57">
        <v>0</v>
      </c>
      <c r="ANK57">
        <v>0</v>
      </c>
      <c r="ANL57">
        <v>0</v>
      </c>
      <c r="ANM57">
        <v>0</v>
      </c>
      <c r="ANN57">
        <v>0</v>
      </c>
      <c r="ANO57">
        <v>1</v>
      </c>
      <c r="ANP57">
        <v>0</v>
      </c>
      <c r="ANR57" t="s">
        <v>1206</v>
      </c>
      <c r="ANU57">
        <v>418771787</v>
      </c>
      <c r="ANV57" s="2">
        <v>45036.641701388893</v>
      </c>
      <c r="ANY57" t="s">
        <v>1131</v>
      </c>
      <c r="ANZ57" t="s">
        <v>1132</v>
      </c>
      <c r="AOA57" t="s">
        <v>3441</v>
      </c>
    </row>
    <row r="58" spans="1:489 1027:1067" x14ac:dyDescent="0.35">
      <c r="A58">
        <v>57</v>
      </c>
      <c r="B58" t="s">
        <v>3519</v>
      </c>
      <c r="C58" s="2">
        <v>45036</v>
      </c>
      <c r="D58" t="s">
        <v>1108</v>
      </c>
      <c r="E58" s="2">
        <v>45036.484363206022</v>
      </c>
      <c r="F58" s="2">
        <v>45036.486487777773</v>
      </c>
      <c r="G58" t="s">
        <v>1109</v>
      </c>
      <c r="J58" t="s">
        <v>1110</v>
      </c>
      <c r="K58" s="2">
        <v>45036</v>
      </c>
      <c r="L58" t="s">
        <v>1111</v>
      </c>
      <c r="M58" t="s">
        <v>1112</v>
      </c>
      <c r="N58" t="s">
        <v>1113</v>
      </c>
      <c r="O58" t="s">
        <v>1114</v>
      </c>
      <c r="R58" t="s">
        <v>1115</v>
      </c>
      <c r="S58" t="s">
        <v>1116</v>
      </c>
      <c r="U58" t="s">
        <v>1117</v>
      </c>
      <c r="W58" t="s">
        <v>1144</v>
      </c>
      <c r="Z58" t="s">
        <v>1119</v>
      </c>
      <c r="AA58">
        <v>0</v>
      </c>
      <c r="AB58">
        <v>0</v>
      </c>
      <c r="AC58">
        <v>0</v>
      </c>
      <c r="AD58">
        <v>1</v>
      </c>
      <c r="AE58">
        <v>1</v>
      </c>
      <c r="ED58" t="s">
        <v>1119</v>
      </c>
      <c r="EE58">
        <v>0</v>
      </c>
      <c r="EF58">
        <v>0</v>
      </c>
      <c r="EG58">
        <v>0</v>
      </c>
      <c r="EH58">
        <v>0</v>
      </c>
      <c r="EI58">
        <v>1</v>
      </c>
      <c r="EJ58">
        <v>1</v>
      </c>
      <c r="IM58" t="s">
        <v>1142</v>
      </c>
      <c r="IN58">
        <v>1</v>
      </c>
      <c r="IO58">
        <v>0</v>
      </c>
      <c r="IP58">
        <v>0</v>
      </c>
      <c r="IQ58">
        <v>0</v>
      </c>
      <c r="IR58">
        <v>0</v>
      </c>
      <c r="IS58">
        <v>0</v>
      </c>
      <c r="IT58">
        <v>0</v>
      </c>
      <c r="IU58">
        <v>0</v>
      </c>
      <c r="IV58">
        <v>0</v>
      </c>
      <c r="IW58">
        <v>0</v>
      </c>
      <c r="IX58">
        <v>0</v>
      </c>
      <c r="IY58">
        <v>0</v>
      </c>
      <c r="IZ58">
        <v>0</v>
      </c>
      <c r="JA58">
        <v>0</v>
      </c>
      <c r="JB58">
        <v>0</v>
      </c>
      <c r="JC58">
        <v>0</v>
      </c>
      <c r="JD58">
        <v>1</v>
      </c>
      <c r="JE58">
        <v>3</v>
      </c>
      <c r="JG58" t="s">
        <v>1135</v>
      </c>
      <c r="JH58">
        <v>200</v>
      </c>
      <c r="JI58" t="s">
        <v>1147</v>
      </c>
      <c r="JL58">
        <v>7</v>
      </c>
      <c r="JM58">
        <v>3</v>
      </c>
      <c r="JN58">
        <v>0</v>
      </c>
      <c r="PE58" t="s">
        <v>1140</v>
      </c>
      <c r="QM58" t="s">
        <v>1125</v>
      </c>
      <c r="QN58">
        <v>0</v>
      </c>
      <c r="QO58">
        <v>1</v>
      </c>
      <c r="QP58">
        <v>0</v>
      </c>
      <c r="QQ58">
        <v>0</v>
      </c>
      <c r="QR58" t="s">
        <v>1142</v>
      </c>
      <c r="QS58">
        <v>1</v>
      </c>
      <c r="QT58">
        <v>0</v>
      </c>
      <c r="QU58">
        <v>0</v>
      </c>
      <c r="QV58">
        <v>0</v>
      </c>
      <c r="QW58">
        <v>0</v>
      </c>
      <c r="QX58">
        <v>0</v>
      </c>
      <c r="QY58">
        <v>0</v>
      </c>
      <c r="QZ58">
        <v>0</v>
      </c>
      <c r="RA58">
        <v>0</v>
      </c>
      <c r="RB58">
        <v>0</v>
      </c>
      <c r="RC58">
        <v>0</v>
      </c>
      <c r="RD58">
        <v>0</v>
      </c>
      <c r="RE58">
        <v>0</v>
      </c>
      <c r="RF58">
        <v>0</v>
      </c>
      <c r="RG58">
        <v>0</v>
      </c>
      <c r="RH58">
        <v>0</v>
      </c>
      <c r="RI58" t="s">
        <v>3425</v>
      </c>
      <c r="RJ58">
        <v>1</v>
      </c>
      <c r="RK58">
        <v>0</v>
      </c>
      <c r="RL58">
        <v>0</v>
      </c>
      <c r="RM58">
        <v>0</v>
      </c>
      <c r="RN58">
        <v>0</v>
      </c>
      <c r="RO58">
        <v>0</v>
      </c>
      <c r="RP58">
        <v>0</v>
      </c>
      <c r="RQ58">
        <v>0</v>
      </c>
      <c r="RR58">
        <v>1</v>
      </c>
      <c r="RS58">
        <v>0</v>
      </c>
      <c r="RT58">
        <v>0</v>
      </c>
      <c r="RU58">
        <v>0</v>
      </c>
      <c r="AMM58" t="s">
        <v>1169</v>
      </c>
      <c r="AMN58">
        <v>1</v>
      </c>
      <c r="AMO58">
        <v>0</v>
      </c>
      <c r="AMP58">
        <v>0</v>
      </c>
      <c r="AMQ58">
        <v>0</v>
      </c>
      <c r="AMR58">
        <v>0</v>
      </c>
      <c r="AMS58">
        <v>0</v>
      </c>
      <c r="AMU58" t="s">
        <v>1128</v>
      </c>
      <c r="AMV58" t="s">
        <v>1140</v>
      </c>
      <c r="ANG58" t="s">
        <v>1130</v>
      </c>
      <c r="ANH58">
        <v>0</v>
      </c>
      <c r="ANI58">
        <v>0</v>
      </c>
      <c r="ANJ58">
        <v>0</v>
      </c>
      <c r="ANK58">
        <v>0</v>
      </c>
      <c r="ANL58">
        <v>0</v>
      </c>
      <c r="ANM58">
        <v>0</v>
      </c>
      <c r="ANN58">
        <v>0</v>
      </c>
      <c r="ANO58">
        <v>1</v>
      </c>
      <c r="ANP58">
        <v>0</v>
      </c>
      <c r="ANR58" t="s">
        <v>1206</v>
      </c>
      <c r="ANU58">
        <v>418771796</v>
      </c>
      <c r="ANV58" s="2">
        <v>45036.641712962963</v>
      </c>
      <c r="ANY58" t="s">
        <v>1131</v>
      </c>
      <c r="ANZ58" t="s">
        <v>1132</v>
      </c>
      <c r="AOA58" t="s">
        <v>3441</v>
      </c>
    </row>
    <row r="59" spans="1:489 1027:1067" x14ac:dyDescent="0.35">
      <c r="A59">
        <v>58</v>
      </c>
      <c r="B59" t="s">
        <v>3520</v>
      </c>
      <c r="C59" s="2">
        <v>45036</v>
      </c>
      <c r="D59" t="s">
        <v>1108</v>
      </c>
      <c r="E59" s="2">
        <v>45036.625240057867</v>
      </c>
      <c r="F59" s="2">
        <v>45036.631046006944</v>
      </c>
      <c r="G59" t="s">
        <v>1109</v>
      </c>
      <c r="J59" t="s">
        <v>1110</v>
      </c>
      <c r="K59" s="2">
        <v>45036</v>
      </c>
      <c r="L59" t="s">
        <v>1111</v>
      </c>
      <c r="M59" t="s">
        <v>1112</v>
      </c>
      <c r="N59" t="s">
        <v>1113</v>
      </c>
      <c r="O59" t="s">
        <v>1114</v>
      </c>
      <c r="R59" t="s">
        <v>1115</v>
      </c>
      <c r="S59" t="s">
        <v>1116</v>
      </c>
      <c r="U59" t="s">
        <v>1117</v>
      </c>
      <c r="W59" t="s">
        <v>1144</v>
      </c>
      <c r="Z59" t="s">
        <v>1167</v>
      </c>
      <c r="AA59">
        <v>0</v>
      </c>
      <c r="AB59">
        <v>1</v>
      </c>
      <c r="AC59">
        <v>0</v>
      </c>
      <c r="AD59">
        <v>0</v>
      </c>
      <c r="AE59">
        <v>1</v>
      </c>
      <c r="AP59" t="s">
        <v>1121</v>
      </c>
      <c r="AQ59" t="s">
        <v>1166</v>
      </c>
      <c r="AR59">
        <v>1</v>
      </c>
      <c r="AS59">
        <v>1</v>
      </c>
      <c r="AT59">
        <v>5000</v>
      </c>
      <c r="AU59">
        <v>6500</v>
      </c>
      <c r="AV59" t="s">
        <v>1145</v>
      </c>
      <c r="AY59">
        <v>180</v>
      </c>
      <c r="AZ59">
        <v>7</v>
      </c>
      <c r="BA59">
        <v>0</v>
      </c>
      <c r="BP59" t="s">
        <v>1140</v>
      </c>
      <c r="CL59" t="s">
        <v>1125</v>
      </c>
      <c r="CM59">
        <v>0</v>
      </c>
      <c r="CN59">
        <v>1</v>
      </c>
      <c r="CO59">
        <v>0</v>
      </c>
      <c r="CP59">
        <v>0</v>
      </c>
      <c r="CQ59" t="s">
        <v>1167</v>
      </c>
      <c r="CR59">
        <v>0</v>
      </c>
      <c r="CS59">
        <v>1</v>
      </c>
      <c r="CT59">
        <v>0</v>
      </c>
      <c r="CU59">
        <v>0</v>
      </c>
      <c r="CV59" t="s">
        <v>1172</v>
      </c>
      <c r="CW59">
        <v>1</v>
      </c>
      <c r="CX59">
        <v>0</v>
      </c>
      <c r="CY59">
        <v>0</v>
      </c>
      <c r="CZ59">
        <v>0</v>
      </c>
      <c r="DA59">
        <v>0</v>
      </c>
      <c r="DB59">
        <v>1</v>
      </c>
      <c r="DC59">
        <v>0</v>
      </c>
      <c r="DD59">
        <v>0</v>
      </c>
      <c r="DE59">
        <v>0</v>
      </c>
      <c r="DF59">
        <v>0</v>
      </c>
      <c r="DG59">
        <v>0</v>
      </c>
      <c r="DH59">
        <v>0</v>
      </c>
      <c r="ED59" t="s">
        <v>1119</v>
      </c>
      <c r="EE59">
        <v>0</v>
      </c>
      <c r="EF59">
        <v>0</v>
      </c>
      <c r="EG59">
        <v>0</v>
      </c>
      <c r="EH59">
        <v>0</v>
      </c>
      <c r="EI59">
        <v>1</v>
      </c>
      <c r="EJ59">
        <v>1</v>
      </c>
      <c r="IM59" t="s">
        <v>1119</v>
      </c>
      <c r="IN59">
        <v>0</v>
      </c>
      <c r="IO59">
        <v>0</v>
      </c>
      <c r="IP59">
        <v>0</v>
      </c>
      <c r="IQ59">
        <v>0</v>
      </c>
      <c r="IR59">
        <v>0</v>
      </c>
      <c r="IS59">
        <v>0</v>
      </c>
      <c r="IT59">
        <v>0</v>
      </c>
      <c r="IU59">
        <v>0</v>
      </c>
      <c r="IV59">
        <v>0</v>
      </c>
      <c r="IW59">
        <v>0</v>
      </c>
      <c r="IX59">
        <v>0</v>
      </c>
      <c r="IY59">
        <v>0</v>
      </c>
      <c r="IZ59">
        <v>0</v>
      </c>
      <c r="JA59">
        <v>0</v>
      </c>
      <c r="JB59">
        <v>0</v>
      </c>
      <c r="JC59">
        <v>1</v>
      </c>
      <c r="JD59">
        <v>1</v>
      </c>
      <c r="JE59">
        <v>3</v>
      </c>
      <c r="AMM59" t="s">
        <v>1127</v>
      </c>
      <c r="AMN59">
        <v>1</v>
      </c>
      <c r="AMO59">
        <v>0</v>
      </c>
      <c r="AMP59">
        <v>0</v>
      </c>
      <c r="AMQ59">
        <v>1</v>
      </c>
      <c r="AMR59">
        <v>0</v>
      </c>
      <c r="AMS59">
        <v>0</v>
      </c>
      <c r="AMU59" t="s">
        <v>1150</v>
      </c>
      <c r="AMV59" t="s">
        <v>1140</v>
      </c>
      <c r="ANG59" t="s">
        <v>1130</v>
      </c>
      <c r="ANH59">
        <v>0</v>
      </c>
      <c r="ANI59">
        <v>0</v>
      </c>
      <c r="ANJ59">
        <v>0</v>
      </c>
      <c r="ANK59">
        <v>0</v>
      </c>
      <c r="ANL59">
        <v>0</v>
      </c>
      <c r="ANM59">
        <v>0</v>
      </c>
      <c r="ANN59">
        <v>0</v>
      </c>
      <c r="ANO59">
        <v>1</v>
      </c>
      <c r="ANP59">
        <v>0</v>
      </c>
      <c r="ANR59" t="s">
        <v>3521</v>
      </c>
      <c r="ANU59">
        <v>418771804</v>
      </c>
      <c r="ANV59" s="2">
        <v>45036.641724537039</v>
      </c>
      <c r="ANY59" t="s">
        <v>1131</v>
      </c>
      <c r="ANZ59" t="s">
        <v>1132</v>
      </c>
      <c r="AOA59" t="s">
        <v>3441</v>
      </c>
    </row>
    <row r="60" spans="1:489 1027:1067" x14ac:dyDescent="0.35">
      <c r="A60">
        <v>59</v>
      </c>
      <c r="B60" t="s">
        <v>3522</v>
      </c>
      <c r="C60" s="2">
        <v>45036</v>
      </c>
      <c r="D60" t="s">
        <v>1108</v>
      </c>
      <c r="E60" s="2">
        <v>45036.41049130787</v>
      </c>
      <c r="F60" s="2">
        <v>45036.413382476851</v>
      </c>
      <c r="G60" t="s">
        <v>1109</v>
      </c>
      <c r="J60" t="s">
        <v>1110</v>
      </c>
      <c r="K60" s="2">
        <v>45036</v>
      </c>
      <c r="L60" t="s">
        <v>1111</v>
      </c>
      <c r="M60" t="s">
        <v>1112</v>
      </c>
      <c r="N60" t="s">
        <v>1113</v>
      </c>
      <c r="O60" t="s">
        <v>1114</v>
      </c>
      <c r="R60" t="s">
        <v>1115</v>
      </c>
      <c r="S60" t="s">
        <v>1116</v>
      </c>
      <c r="U60" t="s">
        <v>1117</v>
      </c>
      <c r="W60" t="s">
        <v>1144</v>
      </c>
      <c r="Z60" t="s">
        <v>1119</v>
      </c>
      <c r="AA60">
        <v>0</v>
      </c>
      <c r="AB60">
        <v>0</v>
      </c>
      <c r="AC60">
        <v>0</v>
      </c>
      <c r="AD60">
        <v>1</v>
      </c>
      <c r="AE60">
        <v>1</v>
      </c>
      <c r="ED60" t="s">
        <v>1119</v>
      </c>
      <c r="EE60">
        <v>0</v>
      </c>
      <c r="EF60">
        <v>0</v>
      </c>
      <c r="EG60">
        <v>0</v>
      </c>
      <c r="EH60">
        <v>0</v>
      </c>
      <c r="EI60">
        <v>1</v>
      </c>
      <c r="EJ60">
        <v>1</v>
      </c>
      <c r="IM60" t="s">
        <v>1142</v>
      </c>
      <c r="IN60">
        <v>1</v>
      </c>
      <c r="IO60">
        <v>0</v>
      </c>
      <c r="IP60">
        <v>0</v>
      </c>
      <c r="IQ60">
        <v>0</v>
      </c>
      <c r="IR60">
        <v>0</v>
      </c>
      <c r="IS60">
        <v>0</v>
      </c>
      <c r="IT60">
        <v>0</v>
      </c>
      <c r="IU60">
        <v>0</v>
      </c>
      <c r="IV60">
        <v>0</v>
      </c>
      <c r="IW60">
        <v>0</v>
      </c>
      <c r="IX60">
        <v>0</v>
      </c>
      <c r="IY60">
        <v>0</v>
      </c>
      <c r="IZ60">
        <v>0</v>
      </c>
      <c r="JA60">
        <v>0</v>
      </c>
      <c r="JB60">
        <v>0</v>
      </c>
      <c r="JC60">
        <v>0</v>
      </c>
      <c r="JD60">
        <v>1</v>
      </c>
      <c r="JE60">
        <v>3</v>
      </c>
      <c r="JG60" t="s">
        <v>1135</v>
      </c>
      <c r="JH60">
        <v>250</v>
      </c>
      <c r="JI60" t="s">
        <v>1147</v>
      </c>
      <c r="JL60">
        <v>30</v>
      </c>
      <c r="JM60">
        <v>1</v>
      </c>
      <c r="JN60">
        <v>0</v>
      </c>
      <c r="PE60" t="s">
        <v>1140</v>
      </c>
      <c r="QM60" t="s">
        <v>1125</v>
      </c>
      <c r="QN60">
        <v>0</v>
      </c>
      <c r="QO60">
        <v>1</v>
      </c>
      <c r="QP60">
        <v>0</v>
      </c>
      <c r="QQ60">
        <v>0</v>
      </c>
      <c r="QR60" t="s">
        <v>1142</v>
      </c>
      <c r="QS60">
        <v>1</v>
      </c>
      <c r="QT60">
        <v>0</v>
      </c>
      <c r="QU60">
        <v>0</v>
      </c>
      <c r="QV60">
        <v>0</v>
      </c>
      <c r="QW60">
        <v>0</v>
      </c>
      <c r="QX60">
        <v>0</v>
      </c>
      <c r="QY60">
        <v>0</v>
      </c>
      <c r="QZ60">
        <v>0</v>
      </c>
      <c r="RA60">
        <v>0</v>
      </c>
      <c r="RB60">
        <v>0</v>
      </c>
      <c r="RC60">
        <v>0</v>
      </c>
      <c r="RD60">
        <v>0</v>
      </c>
      <c r="RE60">
        <v>0</v>
      </c>
      <c r="RF60">
        <v>0</v>
      </c>
      <c r="RG60">
        <v>0</v>
      </c>
      <c r="RH60">
        <v>0</v>
      </c>
      <c r="RI60" t="s">
        <v>1180</v>
      </c>
      <c r="RJ60">
        <v>1</v>
      </c>
      <c r="RK60">
        <v>0</v>
      </c>
      <c r="RL60">
        <v>0</v>
      </c>
      <c r="RM60">
        <v>0</v>
      </c>
      <c r="RN60">
        <v>0</v>
      </c>
      <c r="RO60">
        <v>0</v>
      </c>
      <c r="RP60">
        <v>0</v>
      </c>
      <c r="RQ60">
        <v>0</v>
      </c>
      <c r="RR60">
        <v>0</v>
      </c>
      <c r="RS60">
        <v>0</v>
      </c>
      <c r="RT60">
        <v>0</v>
      </c>
      <c r="RU60">
        <v>0</v>
      </c>
      <c r="AMM60" t="s">
        <v>1169</v>
      </c>
      <c r="AMN60">
        <v>1</v>
      </c>
      <c r="AMO60">
        <v>0</v>
      </c>
      <c r="AMP60">
        <v>0</v>
      </c>
      <c r="AMQ60">
        <v>0</v>
      </c>
      <c r="AMR60">
        <v>0</v>
      </c>
      <c r="AMS60">
        <v>0</v>
      </c>
      <c r="AMU60" t="s">
        <v>1150</v>
      </c>
      <c r="AMV60" t="s">
        <v>1140</v>
      </c>
      <c r="ANG60" t="s">
        <v>1130</v>
      </c>
      <c r="ANH60">
        <v>0</v>
      </c>
      <c r="ANI60">
        <v>0</v>
      </c>
      <c r="ANJ60">
        <v>0</v>
      </c>
      <c r="ANK60">
        <v>0</v>
      </c>
      <c r="ANL60">
        <v>0</v>
      </c>
      <c r="ANM60">
        <v>0</v>
      </c>
      <c r="ANN60">
        <v>0</v>
      </c>
      <c r="ANO60">
        <v>1</v>
      </c>
      <c r="ANP60">
        <v>0</v>
      </c>
      <c r="ANR60" t="s">
        <v>1206</v>
      </c>
      <c r="ANU60">
        <v>418777460</v>
      </c>
      <c r="ANV60" s="2">
        <v>45036.652916666673</v>
      </c>
      <c r="ANY60" t="s">
        <v>1131</v>
      </c>
      <c r="ANZ60" t="s">
        <v>1132</v>
      </c>
      <c r="AOA60" t="s">
        <v>3441</v>
      </c>
    </row>
    <row r="61" spans="1:489 1027:1067" x14ac:dyDescent="0.35">
      <c r="A61">
        <v>60</v>
      </c>
      <c r="B61" t="s">
        <v>3523</v>
      </c>
      <c r="C61" s="2">
        <v>45036</v>
      </c>
      <c r="D61" t="s">
        <v>1108</v>
      </c>
      <c r="E61" s="2">
        <v>45036.42484521991</v>
      </c>
      <c r="F61" s="2">
        <v>45036.430222187497</v>
      </c>
      <c r="G61" t="s">
        <v>1109</v>
      </c>
      <c r="J61" t="s">
        <v>1110</v>
      </c>
      <c r="K61" s="2">
        <v>45036</v>
      </c>
      <c r="L61" t="s">
        <v>1111</v>
      </c>
      <c r="M61" t="s">
        <v>1112</v>
      </c>
      <c r="N61" t="s">
        <v>1113</v>
      </c>
      <c r="O61" t="s">
        <v>1114</v>
      </c>
      <c r="R61" t="s">
        <v>1115</v>
      </c>
      <c r="S61" t="s">
        <v>1116</v>
      </c>
      <c r="U61" t="s">
        <v>1117</v>
      </c>
      <c r="W61" t="s">
        <v>1133</v>
      </c>
      <c r="Z61" t="s">
        <v>1119</v>
      </c>
      <c r="AA61">
        <v>0</v>
      </c>
      <c r="AB61">
        <v>0</v>
      </c>
      <c r="AC61">
        <v>0</v>
      </c>
      <c r="AD61">
        <v>1</v>
      </c>
      <c r="AE61">
        <v>1</v>
      </c>
      <c r="ED61" t="s">
        <v>1119</v>
      </c>
      <c r="EE61">
        <v>0</v>
      </c>
      <c r="EF61">
        <v>0</v>
      </c>
      <c r="EG61">
        <v>0</v>
      </c>
      <c r="EH61">
        <v>0</v>
      </c>
      <c r="EI61">
        <v>1</v>
      </c>
      <c r="EJ61">
        <v>1</v>
      </c>
      <c r="IM61" t="s">
        <v>1159</v>
      </c>
      <c r="IN61">
        <v>0</v>
      </c>
      <c r="IO61">
        <v>0</v>
      </c>
      <c r="IP61">
        <v>0</v>
      </c>
      <c r="IQ61">
        <v>0</v>
      </c>
      <c r="IR61">
        <v>0</v>
      </c>
      <c r="IS61">
        <v>1</v>
      </c>
      <c r="IT61">
        <v>0</v>
      </c>
      <c r="IU61">
        <v>0</v>
      </c>
      <c r="IV61">
        <v>0</v>
      </c>
      <c r="IW61">
        <v>0</v>
      </c>
      <c r="IX61">
        <v>0</v>
      </c>
      <c r="IY61">
        <v>0</v>
      </c>
      <c r="IZ61">
        <v>0</v>
      </c>
      <c r="JA61">
        <v>0</v>
      </c>
      <c r="JB61">
        <v>0</v>
      </c>
      <c r="JC61">
        <v>0</v>
      </c>
      <c r="JD61">
        <v>1</v>
      </c>
      <c r="JE61">
        <v>3</v>
      </c>
      <c r="LJ61" t="s">
        <v>1135</v>
      </c>
      <c r="LK61">
        <v>1500</v>
      </c>
      <c r="LL61" t="s">
        <v>1145</v>
      </c>
      <c r="LO61">
        <v>60</v>
      </c>
      <c r="LP61">
        <v>5</v>
      </c>
      <c r="LQ61">
        <v>0</v>
      </c>
      <c r="PE61" t="s">
        <v>1140</v>
      </c>
      <c r="QM61" t="s">
        <v>1125</v>
      </c>
      <c r="QN61">
        <v>0</v>
      </c>
      <c r="QO61">
        <v>1</v>
      </c>
      <c r="QP61">
        <v>0</v>
      </c>
      <c r="QQ61">
        <v>0</v>
      </c>
      <c r="QR61" t="s">
        <v>1159</v>
      </c>
      <c r="QS61">
        <v>0</v>
      </c>
      <c r="QT61">
        <v>0</v>
      </c>
      <c r="QU61">
        <v>0</v>
      </c>
      <c r="QV61">
        <v>0</v>
      </c>
      <c r="QW61">
        <v>0</v>
      </c>
      <c r="QX61">
        <v>1</v>
      </c>
      <c r="QY61">
        <v>0</v>
      </c>
      <c r="QZ61">
        <v>0</v>
      </c>
      <c r="RA61">
        <v>0</v>
      </c>
      <c r="RB61">
        <v>0</v>
      </c>
      <c r="RC61">
        <v>0</v>
      </c>
      <c r="RD61">
        <v>0</v>
      </c>
      <c r="RE61">
        <v>0</v>
      </c>
      <c r="RF61">
        <v>0</v>
      </c>
      <c r="RG61">
        <v>0</v>
      </c>
      <c r="RH61">
        <v>0</v>
      </c>
      <c r="RI61" t="s">
        <v>1180</v>
      </c>
      <c r="RJ61">
        <v>1</v>
      </c>
      <c r="RK61">
        <v>0</v>
      </c>
      <c r="RL61">
        <v>0</v>
      </c>
      <c r="RM61">
        <v>0</v>
      </c>
      <c r="RN61">
        <v>0</v>
      </c>
      <c r="RO61">
        <v>0</v>
      </c>
      <c r="RP61">
        <v>0</v>
      </c>
      <c r="RQ61">
        <v>0</v>
      </c>
      <c r="RR61">
        <v>0</v>
      </c>
      <c r="RS61">
        <v>0</v>
      </c>
      <c r="RT61">
        <v>0</v>
      </c>
      <c r="RU61">
        <v>0</v>
      </c>
      <c r="AMM61" t="s">
        <v>1169</v>
      </c>
      <c r="AMN61">
        <v>1</v>
      </c>
      <c r="AMO61">
        <v>0</v>
      </c>
      <c r="AMP61">
        <v>0</v>
      </c>
      <c r="AMQ61">
        <v>0</v>
      </c>
      <c r="AMR61">
        <v>0</v>
      </c>
      <c r="AMS61">
        <v>0</v>
      </c>
      <c r="AMU61" t="s">
        <v>1141</v>
      </c>
      <c r="AMV61" t="s">
        <v>1140</v>
      </c>
      <c r="ANG61" t="s">
        <v>1130</v>
      </c>
      <c r="ANH61">
        <v>0</v>
      </c>
      <c r="ANI61">
        <v>0</v>
      </c>
      <c r="ANJ61">
        <v>0</v>
      </c>
      <c r="ANK61">
        <v>0</v>
      </c>
      <c r="ANL61">
        <v>0</v>
      </c>
      <c r="ANM61">
        <v>0</v>
      </c>
      <c r="ANN61">
        <v>0</v>
      </c>
      <c r="ANO61">
        <v>1</v>
      </c>
      <c r="ANP61">
        <v>0</v>
      </c>
      <c r="ANR61" t="s">
        <v>1206</v>
      </c>
      <c r="ANU61">
        <v>418777473</v>
      </c>
      <c r="ANV61" s="2">
        <v>45036.652928240743</v>
      </c>
      <c r="ANY61" t="s">
        <v>1131</v>
      </c>
      <c r="ANZ61" t="s">
        <v>1132</v>
      </c>
      <c r="AOA61" t="s">
        <v>3441</v>
      </c>
    </row>
    <row r="62" spans="1:489 1027:1067" x14ac:dyDescent="0.35">
      <c r="A62">
        <v>61</v>
      </c>
      <c r="B62" t="s">
        <v>3524</v>
      </c>
      <c r="C62" s="2">
        <v>45036</v>
      </c>
      <c r="D62" t="s">
        <v>1108</v>
      </c>
      <c r="E62" s="2">
        <v>45036.442756643519</v>
      </c>
      <c r="F62" s="2">
        <v>45036.444886018522</v>
      </c>
      <c r="G62" t="s">
        <v>1109</v>
      </c>
      <c r="J62" t="s">
        <v>1110</v>
      </c>
      <c r="K62" s="2">
        <v>45036</v>
      </c>
      <c r="L62" t="s">
        <v>1111</v>
      </c>
      <c r="M62" t="s">
        <v>1112</v>
      </c>
      <c r="N62" t="s">
        <v>1113</v>
      </c>
      <c r="O62" t="s">
        <v>1114</v>
      </c>
      <c r="R62" t="s">
        <v>1115</v>
      </c>
      <c r="S62" t="s">
        <v>1116</v>
      </c>
      <c r="U62" t="s">
        <v>1117</v>
      </c>
      <c r="W62" t="s">
        <v>1144</v>
      </c>
      <c r="Z62" t="s">
        <v>1119</v>
      </c>
      <c r="AA62">
        <v>0</v>
      </c>
      <c r="AB62">
        <v>0</v>
      </c>
      <c r="AC62">
        <v>0</v>
      </c>
      <c r="AD62">
        <v>1</v>
      </c>
      <c r="AE62">
        <v>1</v>
      </c>
      <c r="ED62" t="s">
        <v>1119</v>
      </c>
      <c r="EE62">
        <v>0</v>
      </c>
      <c r="EF62">
        <v>0</v>
      </c>
      <c r="EG62">
        <v>0</v>
      </c>
      <c r="EH62">
        <v>0</v>
      </c>
      <c r="EI62">
        <v>1</v>
      </c>
      <c r="EJ62">
        <v>1</v>
      </c>
      <c r="IM62" t="s">
        <v>3189</v>
      </c>
      <c r="IN62">
        <v>0</v>
      </c>
      <c r="IO62">
        <v>0</v>
      </c>
      <c r="IP62">
        <v>0</v>
      </c>
      <c r="IQ62">
        <v>0</v>
      </c>
      <c r="IR62">
        <v>0</v>
      </c>
      <c r="IS62">
        <v>0</v>
      </c>
      <c r="IT62">
        <v>0</v>
      </c>
      <c r="IU62">
        <v>0</v>
      </c>
      <c r="IV62">
        <v>0</v>
      </c>
      <c r="IW62">
        <v>0</v>
      </c>
      <c r="IX62">
        <v>1</v>
      </c>
      <c r="IY62">
        <v>0</v>
      </c>
      <c r="IZ62">
        <v>0</v>
      </c>
      <c r="JA62">
        <v>0</v>
      </c>
      <c r="JB62">
        <v>0</v>
      </c>
      <c r="JC62">
        <v>0</v>
      </c>
      <c r="JD62">
        <v>1</v>
      </c>
      <c r="JE62">
        <v>3</v>
      </c>
      <c r="NI62" t="s">
        <v>1135</v>
      </c>
      <c r="NJ62">
        <v>3000</v>
      </c>
      <c r="NK62" t="s">
        <v>1147</v>
      </c>
      <c r="NN62">
        <v>20</v>
      </c>
      <c r="NO62">
        <v>2</v>
      </c>
      <c r="NP62">
        <v>0</v>
      </c>
      <c r="PE62" t="s">
        <v>1140</v>
      </c>
      <c r="QM62" t="s">
        <v>1138</v>
      </c>
      <c r="QN62">
        <v>1</v>
      </c>
      <c r="QO62">
        <v>0</v>
      </c>
      <c r="QP62">
        <v>0</v>
      </c>
      <c r="QQ62">
        <v>0</v>
      </c>
      <c r="AMM62" t="s">
        <v>1169</v>
      </c>
      <c r="AMN62">
        <v>1</v>
      </c>
      <c r="AMO62">
        <v>0</v>
      </c>
      <c r="AMP62">
        <v>0</v>
      </c>
      <c r="AMQ62">
        <v>0</v>
      </c>
      <c r="AMR62">
        <v>0</v>
      </c>
      <c r="AMS62">
        <v>0</v>
      </c>
      <c r="AMU62" t="s">
        <v>1141</v>
      </c>
      <c r="AMV62" t="s">
        <v>1140</v>
      </c>
      <c r="ANG62" t="s">
        <v>1130</v>
      </c>
      <c r="ANH62">
        <v>0</v>
      </c>
      <c r="ANI62">
        <v>0</v>
      </c>
      <c r="ANJ62">
        <v>0</v>
      </c>
      <c r="ANK62">
        <v>0</v>
      </c>
      <c r="ANL62">
        <v>0</v>
      </c>
      <c r="ANM62">
        <v>0</v>
      </c>
      <c r="ANN62">
        <v>0</v>
      </c>
      <c r="ANO62">
        <v>1</v>
      </c>
      <c r="ANP62">
        <v>0</v>
      </c>
      <c r="ANR62" t="s">
        <v>1206</v>
      </c>
      <c r="ANU62">
        <v>418777483</v>
      </c>
      <c r="ANV62" s="2">
        <v>45036.652951388889</v>
      </c>
      <c r="ANY62" t="s">
        <v>1131</v>
      </c>
      <c r="ANZ62" t="s">
        <v>1132</v>
      </c>
      <c r="AOA62" t="s">
        <v>3441</v>
      </c>
    </row>
    <row r="63" spans="1:489 1027:1067" x14ac:dyDescent="0.35">
      <c r="A63">
        <v>62</v>
      </c>
      <c r="B63" t="s">
        <v>3525</v>
      </c>
      <c r="C63" s="2">
        <v>45036</v>
      </c>
      <c r="D63" t="s">
        <v>1108</v>
      </c>
      <c r="E63" s="2">
        <v>45036.426688865737</v>
      </c>
      <c r="F63" s="2">
        <v>45036.447721516197</v>
      </c>
      <c r="G63" t="s">
        <v>1109</v>
      </c>
      <c r="J63" t="s">
        <v>1110</v>
      </c>
      <c r="K63" s="2">
        <v>45036</v>
      </c>
      <c r="L63" t="s">
        <v>1111</v>
      </c>
      <c r="M63" t="s">
        <v>1112</v>
      </c>
      <c r="N63" t="s">
        <v>1113</v>
      </c>
      <c r="O63" t="s">
        <v>1114</v>
      </c>
      <c r="R63" t="s">
        <v>1115</v>
      </c>
      <c r="S63" t="s">
        <v>1116</v>
      </c>
      <c r="U63" t="s">
        <v>1117</v>
      </c>
      <c r="W63" t="s">
        <v>1118</v>
      </c>
      <c r="Z63" t="s">
        <v>1119</v>
      </c>
      <c r="AA63">
        <v>0</v>
      </c>
      <c r="AB63">
        <v>0</v>
      </c>
      <c r="AC63">
        <v>0</v>
      </c>
      <c r="AD63">
        <v>1</v>
      </c>
      <c r="AE63">
        <v>1</v>
      </c>
      <c r="ED63" t="s">
        <v>1119</v>
      </c>
      <c r="EE63">
        <v>0</v>
      </c>
      <c r="EF63">
        <v>0</v>
      </c>
      <c r="EG63">
        <v>0</v>
      </c>
      <c r="EH63">
        <v>0</v>
      </c>
      <c r="EI63">
        <v>1</v>
      </c>
      <c r="EJ63">
        <v>1</v>
      </c>
      <c r="IM63" t="s">
        <v>3526</v>
      </c>
      <c r="IN63">
        <v>0</v>
      </c>
      <c r="IO63">
        <v>0</v>
      </c>
      <c r="IP63">
        <v>0</v>
      </c>
      <c r="IQ63">
        <v>0</v>
      </c>
      <c r="IR63">
        <v>0</v>
      </c>
      <c r="IS63">
        <v>1</v>
      </c>
      <c r="IT63">
        <v>1</v>
      </c>
      <c r="IU63">
        <v>0</v>
      </c>
      <c r="IV63">
        <v>0</v>
      </c>
      <c r="IW63">
        <v>0</v>
      </c>
      <c r="IX63">
        <v>0</v>
      </c>
      <c r="IY63">
        <v>0</v>
      </c>
      <c r="IZ63">
        <v>0</v>
      </c>
      <c r="JA63">
        <v>0</v>
      </c>
      <c r="JB63">
        <v>0</v>
      </c>
      <c r="JC63">
        <v>0</v>
      </c>
      <c r="JD63">
        <v>2</v>
      </c>
      <c r="JE63">
        <v>4</v>
      </c>
      <c r="LJ63" t="s">
        <v>1135</v>
      </c>
      <c r="LK63">
        <v>1750</v>
      </c>
      <c r="LL63" t="s">
        <v>1145</v>
      </c>
      <c r="LO63">
        <v>90</v>
      </c>
      <c r="LP63">
        <v>3</v>
      </c>
      <c r="LQ63">
        <v>0</v>
      </c>
      <c r="LS63" t="s">
        <v>1135</v>
      </c>
      <c r="LT63">
        <v>125</v>
      </c>
      <c r="LU63" t="s">
        <v>1145</v>
      </c>
      <c r="LX63">
        <v>90</v>
      </c>
      <c r="LY63">
        <v>3</v>
      </c>
      <c r="LZ63">
        <v>0</v>
      </c>
      <c r="PE63" t="s">
        <v>1140</v>
      </c>
      <c r="QM63" t="s">
        <v>1125</v>
      </c>
      <c r="QN63">
        <v>0</v>
      </c>
      <c r="QO63">
        <v>1</v>
      </c>
      <c r="QP63">
        <v>0</v>
      </c>
      <c r="QQ63">
        <v>0</v>
      </c>
      <c r="QR63" t="s">
        <v>1159</v>
      </c>
      <c r="QS63">
        <v>0</v>
      </c>
      <c r="QT63">
        <v>0</v>
      </c>
      <c r="QU63">
        <v>0</v>
      </c>
      <c r="QV63">
        <v>0</v>
      </c>
      <c r="QW63">
        <v>0</v>
      </c>
      <c r="QX63">
        <v>1</v>
      </c>
      <c r="QY63">
        <v>0</v>
      </c>
      <c r="QZ63">
        <v>0</v>
      </c>
      <c r="RA63">
        <v>0</v>
      </c>
      <c r="RB63">
        <v>0</v>
      </c>
      <c r="RC63">
        <v>0</v>
      </c>
      <c r="RD63">
        <v>0</v>
      </c>
      <c r="RE63">
        <v>0</v>
      </c>
      <c r="RF63">
        <v>0</v>
      </c>
      <c r="RG63">
        <v>0</v>
      </c>
      <c r="RH63">
        <v>0</v>
      </c>
      <c r="RI63" t="s">
        <v>1126</v>
      </c>
      <c r="RJ63">
        <v>0</v>
      </c>
      <c r="RK63">
        <v>0</v>
      </c>
      <c r="RL63">
        <v>0</v>
      </c>
      <c r="RM63">
        <v>0</v>
      </c>
      <c r="RN63">
        <v>0</v>
      </c>
      <c r="RO63">
        <v>1</v>
      </c>
      <c r="RP63">
        <v>0</v>
      </c>
      <c r="RQ63">
        <v>0</v>
      </c>
      <c r="RR63">
        <v>0</v>
      </c>
      <c r="RS63">
        <v>0</v>
      </c>
      <c r="RT63">
        <v>0</v>
      </c>
      <c r="RU63">
        <v>0</v>
      </c>
      <c r="AMM63" t="s">
        <v>1127</v>
      </c>
      <c r="AMN63">
        <v>1</v>
      </c>
      <c r="AMO63">
        <v>0</v>
      </c>
      <c r="AMP63">
        <v>0</v>
      </c>
      <c r="AMQ63">
        <v>1</v>
      </c>
      <c r="AMR63">
        <v>0</v>
      </c>
      <c r="AMS63">
        <v>0</v>
      </c>
      <c r="AMU63" t="s">
        <v>1150</v>
      </c>
      <c r="AMV63" t="s">
        <v>1140</v>
      </c>
      <c r="ANG63" t="s">
        <v>1130</v>
      </c>
      <c r="ANH63">
        <v>0</v>
      </c>
      <c r="ANI63">
        <v>0</v>
      </c>
      <c r="ANJ63">
        <v>0</v>
      </c>
      <c r="ANK63">
        <v>0</v>
      </c>
      <c r="ANL63">
        <v>0</v>
      </c>
      <c r="ANM63">
        <v>0</v>
      </c>
      <c r="ANN63">
        <v>0</v>
      </c>
      <c r="ANO63">
        <v>1</v>
      </c>
      <c r="ANP63">
        <v>0</v>
      </c>
      <c r="ANU63">
        <v>418783601</v>
      </c>
      <c r="ANV63" s="2">
        <v>45036.666238425933</v>
      </c>
      <c r="ANY63" t="s">
        <v>1131</v>
      </c>
      <c r="ANZ63" t="s">
        <v>1132</v>
      </c>
      <c r="AOA63" t="s">
        <v>3441</v>
      </c>
    </row>
    <row r="64" spans="1:489 1027:1067" x14ac:dyDescent="0.35">
      <c r="A64">
        <v>63</v>
      </c>
      <c r="B64" t="s">
        <v>3527</v>
      </c>
      <c r="C64" s="2">
        <v>45036</v>
      </c>
      <c r="D64" t="s">
        <v>1108</v>
      </c>
      <c r="E64" s="2">
        <v>45036.433395266213</v>
      </c>
      <c r="F64" s="2">
        <v>45036.448486076391</v>
      </c>
      <c r="G64" t="s">
        <v>1109</v>
      </c>
      <c r="J64" t="s">
        <v>1110</v>
      </c>
      <c r="K64" s="2">
        <v>45036</v>
      </c>
      <c r="L64" t="s">
        <v>1111</v>
      </c>
      <c r="M64" t="s">
        <v>1112</v>
      </c>
      <c r="N64" t="s">
        <v>1113</v>
      </c>
      <c r="O64" t="s">
        <v>1114</v>
      </c>
      <c r="R64" t="s">
        <v>1115</v>
      </c>
      <c r="S64" t="s">
        <v>1116</v>
      </c>
      <c r="U64" t="s">
        <v>1117</v>
      </c>
      <c r="W64" t="s">
        <v>1133</v>
      </c>
      <c r="Z64" t="s">
        <v>1119</v>
      </c>
      <c r="AA64">
        <v>0</v>
      </c>
      <c r="AB64">
        <v>0</v>
      </c>
      <c r="AC64">
        <v>0</v>
      </c>
      <c r="AD64">
        <v>1</v>
      </c>
      <c r="AE64">
        <v>1</v>
      </c>
      <c r="ED64" t="s">
        <v>1119</v>
      </c>
      <c r="EE64">
        <v>0</v>
      </c>
      <c r="EF64">
        <v>0</v>
      </c>
      <c r="EG64">
        <v>0</v>
      </c>
      <c r="EH64">
        <v>0</v>
      </c>
      <c r="EI64">
        <v>1</v>
      </c>
      <c r="EJ64">
        <v>1</v>
      </c>
      <c r="IM64" t="s">
        <v>3528</v>
      </c>
      <c r="IN64">
        <v>0</v>
      </c>
      <c r="IO64">
        <v>0</v>
      </c>
      <c r="IP64">
        <v>0</v>
      </c>
      <c r="IQ64">
        <v>0</v>
      </c>
      <c r="IR64">
        <v>0</v>
      </c>
      <c r="IS64">
        <v>0</v>
      </c>
      <c r="IT64">
        <v>0</v>
      </c>
      <c r="IU64">
        <v>0</v>
      </c>
      <c r="IV64">
        <v>0</v>
      </c>
      <c r="IW64">
        <v>0</v>
      </c>
      <c r="IX64">
        <v>0</v>
      </c>
      <c r="IY64">
        <v>0</v>
      </c>
      <c r="IZ64">
        <v>1</v>
      </c>
      <c r="JA64">
        <v>1</v>
      </c>
      <c r="JB64">
        <v>0</v>
      </c>
      <c r="JC64">
        <v>0</v>
      </c>
      <c r="JD64">
        <v>2</v>
      </c>
      <c r="JE64">
        <v>4</v>
      </c>
      <c r="OA64" t="s">
        <v>1135</v>
      </c>
      <c r="OB64">
        <v>1250</v>
      </c>
      <c r="OC64" t="s">
        <v>1145</v>
      </c>
      <c r="OF64">
        <v>30</v>
      </c>
      <c r="OG64">
        <v>3</v>
      </c>
      <c r="OH64">
        <v>0</v>
      </c>
      <c r="OJ64" t="s">
        <v>1135</v>
      </c>
      <c r="OK64" t="s">
        <v>1117</v>
      </c>
      <c r="OL64">
        <v>3000</v>
      </c>
      <c r="OO64" t="s">
        <v>1145</v>
      </c>
      <c r="OR64">
        <v>50</v>
      </c>
      <c r="OS64">
        <v>2</v>
      </c>
      <c r="OT64">
        <v>0</v>
      </c>
      <c r="PE64" t="s">
        <v>1140</v>
      </c>
      <c r="QM64" t="s">
        <v>1125</v>
      </c>
      <c r="QN64">
        <v>0</v>
      </c>
      <c r="QO64">
        <v>1</v>
      </c>
      <c r="QP64">
        <v>0</v>
      </c>
      <c r="QQ64">
        <v>0</v>
      </c>
      <c r="QR64" t="s">
        <v>1179</v>
      </c>
      <c r="QS64">
        <v>0</v>
      </c>
      <c r="QT64">
        <v>0</v>
      </c>
      <c r="QU64">
        <v>0</v>
      </c>
      <c r="QV64">
        <v>0</v>
      </c>
      <c r="QW64">
        <v>0</v>
      </c>
      <c r="QX64">
        <v>0</v>
      </c>
      <c r="QY64">
        <v>0</v>
      </c>
      <c r="QZ64">
        <v>0</v>
      </c>
      <c r="RA64">
        <v>0</v>
      </c>
      <c r="RB64">
        <v>0</v>
      </c>
      <c r="RC64">
        <v>0</v>
      </c>
      <c r="RD64">
        <v>0</v>
      </c>
      <c r="RE64">
        <v>1</v>
      </c>
      <c r="RF64">
        <v>0</v>
      </c>
      <c r="RG64">
        <v>0</v>
      </c>
      <c r="RH64">
        <v>0</v>
      </c>
      <c r="RI64" t="s">
        <v>1126</v>
      </c>
      <c r="RJ64">
        <v>0</v>
      </c>
      <c r="RK64">
        <v>0</v>
      </c>
      <c r="RL64">
        <v>0</v>
      </c>
      <c r="RM64">
        <v>0</v>
      </c>
      <c r="RN64">
        <v>0</v>
      </c>
      <c r="RO64">
        <v>1</v>
      </c>
      <c r="RP64">
        <v>0</v>
      </c>
      <c r="RQ64">
        <v>0</v>
      </c>
      <c r="RR64">
        <v>0</v>
      </c>
      <c r="RS64">
        <v>0</v>
      </c>
      <c r="RT64">
        <v>0</v>
      </c>
      <c r="RU64">
        <v>0</v>
      </c>
      <c r="AMM64" t="s">
        <v>1127</v>
      </c>
      <c r="AMN64">
        <v>1</v>
      </c>
      <c r="AMO64">
        <v>0</v>
      </c>
      <c r="AMP64">
        <v>0</v>
      </c>
      <c r="AMQ64">
        <v>1</v>
      </c>
      <c r="AMR64">
        <v>0</v>
      </c>
      <c r="AMS64">
        <v>0</v>
      </c>
      <c r="AMU64" t="s">
        <v>1150</v>
      </c>
      <c r="AMV64" t="s">
        <v>1140</v>
      </c>
      <c r="ANG64" t="s">
        <v>1130</v>
      </c>
      <c r="ANH64">
        <v>0</v>
      </c>
      <c r="ANI64">
        <v>0</v>
      </c>
      <c r="ANJ64">
        <v>0</v>
      </c>
      <c r="ANK64">
        <v>0</v>
      </c>
      <c r="ANL64">
        <v>0</v>
      </c>
      <c r="ANM64">
        <v>0</v>
      </c>
      <c r="ANN64">
        <v>0</v>
      </c>
      <c r="ANO64">
        <v>1</v>
      </c>
      <c r="ANP64">
        <v>0</v>
      </c>
      <c r="ANR64" t="s">
        <v>3529</v>
      </c>
      <c r="ANU64">
        <v>418783605</v>
      </c>
      <c r="ANV64" s="2">
        <v>45036.666249999987</v>
      </c>
      <c r="ANY64" t="s">
        <v>1131</v>
      </c>
      <c r="ANZ64" t="s">
        <v>1132</v>
      </c>
      <c r="AOA64" t="s">
        <v>3441</v>
      </c>
    </row>
    <row r="65" spans="1:981 1027:1067" x14ac:dyDescent="0.35">
      <c r="A65">
        <v>64</v>
      </c>
      <c r="B65" t="s">
        <v>3530</v>
      </c>
      <c r="C65" s="2">
        <v>45036</v>
      </c>
      <c r="D65" t="s">
        <v>1161</v>
      </c>
      <c r="E65" s="2">
        <v>45036.429199918981</v>
      </c>
      <c r="F65" s="2">
        <v>45036.450329270832</v>
      </c>
      <c r="G65" t="s">
        <v>1109</v>
      </c>
      <c r="J65" t="s">
        <v>1110</v>
      </c>
      <c r="K65" s="2">
        <v>45036</v>
      </c>
      <c r="L65" t="s">
        <v>1162</v>
      </c>
      <c r="M65" t="s">
        <v>1163</v>
      </c>
      <c r="N65" t="s">
        <v>1164</v>
      </c>
      <c r="O65" t="s">
        <v>1114</v>
      </c>
      <c r="R65" t="s">
        <v>1115</v>
      </c>
      <c r="S65" t="s">
        <v>1165</v>
      </c>
      <c r="U65" t="s">
        <v>1117</v>
      </c>
      <c r="W65" t="s">
        <v>1144</v>
      </c>
      <c r="Z65" t="s">
        <v>1119</v>
      </c>
      <c r="AA65">
        <v>0</v>
      </c>
      <c r="AB65">
        <v>0</v>
      </c>
      <c r="AC65">
        <v>0</v>
      </c>
      <c r="AD65">
        <v>1</v>
      </c>
      <c r="AE65">
        <v>1</v>
      </c>
      <c r="ED65" t="s">
        <v>1119</v>
      </c>
      <c r="EE65">
        <v>0</v>
      </c>
      <c r="EF65">
        <v>0</v>
      </c>
      <c r="EG65">
        <v>0</v>
      </c>
      <c r="EH65">
        <v>0</v>
      </c>
      <c r="EI65">
        <v>1</v>
      </c>
      <c r="EJ65">
        <v>1</v>
      </c>
      <c r="IM65" t="s">
        <v>1119</v>
      </c>
      <c r="IN65">
        <v>0</v>
      </c>
      <c r="IO65">
        <v>0</v>
      </c>
      <c r="IP65">
        <v>0</v>
      </c>
      <c r="IQ65">
        <v>0</v>
      </c>
      <c r="IR65">
        <v>0</v>
      </c>
      <c r="IS65">
        <v>0</v>
      </c>
      <c r="IT65">
        <v>0</v>
      </c>
      <c r="IU65">
        <v>0</v>
      </c>
      <c r="IV65">
        <v>0</v>
      </c>
      <c r="IW65">
        <v>0</v>
      </c>
      <c r="IX65">
        <v>0</v>
      </c>
      <c r="IY65">
        <v>0</v>
      </c>
      <c r="IZ65">
        <v>0</v>
      </c>
      <c r="JA65">
        <v>0</v>
      </c>
      <c r="JB65">
        <v>0</v>
      </c>
      <c r="JC65">
        <v>1</v>
      </c>
      <c r="JD65">
        <v>1</v>
      </c>
      <c r="JE65">
        <v>3</v>
      </c>
      <c r="TD65" t="s">
        <v>3531</v>
      </c>
      <c r="TE65">
        <v>1</v>
      </c>
      <c r="TF65">
        <v>1</v>
      </c>
      <c r="TG65">
        <v>1</v>
      </c>
      <c r="TH65">
        <v>1</v>
      </c>
      <c r="TI65">
        <v>1</v>
      </c>
      <c r="TJ65">
        <v>0</v>
      </c>
      <c r="TK65">
        <v>0</v>
      </c>
      <c r="TL65">
        <v>0</v>
      </c>
      <c r="TM65">
        <v>0</v>
      </c>
      <c r="TN65">
        <v>0</v>
      </c>
      <c r="TO65">
        <v>0</v>
      </c>
      <c r="TP65">
        <v>0</v>
      </c>
      <c r="TQ65">
        <v>0</v>
      </c>
      <c r="TR65">
        <v>0</v>
      </c>
      <c r="TS65">
        <v>0</v>
      </c>
      <c r="TT65">
        <v>0</v>
      </c>
      <c r="TU65">
        <v>1</v>
      </c>
      <c r="TV65">
        <v>1</v>
      </c>
      <c r="TW65">
        <v>1</v>
      </c>
      <c r="TX65">
        <v>1</v>
      </c>
      <c r="TY65">
        <v>0</v>
      </c>
      <c r="TZ65">
        <v>0</v>
      </c>
      <c r="UA65">
        <v>0</v>
      </c>
      <c r="UB65">
        <v>0</v>
      </c>
      <c r="UC65">
        <v>0</v>
      </c>
      <c r="UD65">
        <v>0</v>
      </c>
      <c r="UE65">
        <v>0</v>
      </c>
      <c r="UF65">
        <v>0</v>
      </c>
      <c r="UG65">
        <v>9</v>
      </c>
      <c r="UI65" t="s">
        <v>1135</v>
      </c>
      <c r="UJ65" t="s">
        <v>3532</v>
      </c>
      <c r="UK65">
        <v>0</v>
      </c>
      <c r="UL65">
        <v>1</v>
      </c>
      <c r="UM65">
        <v>1</v>
      </c>
      <c r="UO65">
        <v>750</v>
      </c>
      <c r="UP65">
        <v>5250</v>
      </c>
      <c r="UQ65" t="s">
        <v>1147</v>
      </c>
      <c r="UT65">
        <v>20</v>
      </c>
      <c r="UU65">
        <v>2</v>
      </c>
      <c r="UV65">
        <v>0</v>
      </c>
      <c r="UX65" t="s">
        <v>1135</v>
      </c>
      <c r="UY65" t="s">
        <v>3532</v>
      </c>
      <c r="UZ65">
        <v>0</v>
      </c>
      <c r="VA65">
        <v>1</v>
      </c>
      <c r="VB65">
        <v>1</v>
      </c>
      <c r="VD65">
        <v>600</v>
      </c>
      <c r="VE65">
        <v>4200</v>
      </c>
      <c r="VF65" t="s">
        <v>1168</v>
      </c>
      <c r="VI65">
        <v>30</v>
      </c>
      <c r="VJ65">
        <v>2</v>
      </c>
      <c r="VK65">
        <v>0</v>
      </c>
      <c r="VM65" t="s">
        <v>1135</v>
      </c>
      <c r="VN65" t="s">
        <v>3532</v>
      </c>
      <c r="VO65">
        <v>0</v>
      </c>
      <c r="VP65">
        <v>1</v>
      </c>
      <c r="VQ65">
        <v>1</v>
      </c>
      <c r="VS65">
        <v>900</v>
      </c>
      <c r="VT65">
        <v>6300</v>
      </c>
      <c r="VU65" t="s">
        <v>1168</v>
      </c>
      <c r="VX65">
        <v>30</v>
      </c>
      <c r="VY65">
        <v>2</v>
      </c>
      <c r="VZ65">
        <v>0</v>
      </c>
      <c r="WB65" t="s">
        <v>1135</v>
      </c>
      <c r="WC65" t="s">
        <v>3532</v>
      </c>
      <c r="WD65">
        <v>0</v>
      </c>
      <c r="WE65">
        <v>1</v>
      </c>
      <c r="WF65">
        <v>1</v>
      </c>
      <c r="WH65">
        <v>650</v>
      </c>
      <c r="WI65">
        <v>4550</v>
      </c>
      <c r="WJ65" t="s">
        <v>1145</v>
      </c>
      <c r="WM65">
        <v>25</v>
      </c>
      <c r="WN65">
        <v>2</v>
      </c>
      <c r="WO65">
        <v>0</v>
      </c>
      <c r="WQ65" t="s">
        <v>1135</v>
      </c>
      <c r="WR65" t="s">
        <v>3533</v>
      </c>
      <c r="WS65">
        <v>1</v>
      </c>
      <c r="WT65">
        <v>1</v>
      </c>
      <c r="WU65">
        <v>1</v>
      </c>
      <c r="WV65">
        <v>450</v>
      </c>
      <c r="WW65">
        <v>1350</v>
      </c>
      <c r="WX65">
        <v>9450</v>
      </c>
      <c r="WY65" t="s">
        <v>1145</v>
      </c>
      <c r="XB65">
        <v>30</v>
      </c>
      <c r="XC65">
        <v>2</v>
      </c>
      <c r="XD65">
        <v>0</v>
      </c>
      <c r="ABM65" t="s">
        <v>1135</v>
      </c>
      <c r="ABN65" t="s">
        <v>3532</v>
      </c>
      <c r="ABO65">
        <v>0</v>
      </c>
      <c r="ABP65">
        <v>1</v>
      </c>
      <c r="ABQ65">
        <v>1</v>
      </c>
      <c r="ABS65">
        <v>1200</v>
      </c>
      <c r="ABT65">
        <v>8400</v>
      </c>
      <c r="ABU65" t="s">
        <v>1168</v>
      </c>
      <c r="ABX65">
        <v>20</v>
      </c>
      <c r="ABY65">
        <v>1</v>
      </c>
      <c r="ABZ65">
        <v>0</v>
      </c>
      <c r="ACB65" t="s">
        <v>1135</v>
      </c>
      <c r="ACC65" t="s">
        <v>3532</v>
      </c>
      <c r="ACD65">
        <v>0</v>
      </c>
      <c r="ACE65">
        <v>1</v>
      </c>
      <c r="ACF65">
        <v>1</v>
      </c>
      <c r="ACH65">
        <v>500</v>
      </c>
      <c r="ACI65">
        <v>3500</v>
      </c>
      <c r="ACJ65" t="s">
        <v>1168</v>
      </c>
      <c r="ACM65">
        <v>35</v>
      </c>
      <c r="ACN65">
        <v>2</v>
      </c>
      <c r="ACO65">
        <v>0</v>
      </c>
      <c r="ACQ65" t="s">
        <v>1135</v>
      </c>
      <c r="ACR65" t="s">
        <v>3532</v>
      </c>
      <c r="ACS65">
        <v>0</v>
      </c>
      <c r="ACT65">
        <v>1</v>
      </c>
      <c r="ACU65">
        <v>1</v>
      </c>
      <c r="ACW65">
        <v>1500</v>
      </c>
      <c r="ACX65">
        <v>10500</v>
      </c>
      <c r="ACY65" t="s">
        <v>1168</v>
      </c>
      <c r="ADB65">
        <v>35</v>
      </c>
      <c r="ADC65">
        <v>2</v>
      </c>
      <c r="ADD65">
        <v>0</v>
      </c>
      <c r="ADF65" t="s">
        <v>1135</v>
      </c>
      <c r="ADG65" t="s">
        <v>3532</v>
      </c>
      <c r="ADH65">
        <v>0</v>
      </c>
      <c r="ADI65">
        <v>1</v>
      </c>
      <c r="ADJ65">
        <v>1</v>
      </c>
      <c r="ADL65">
        <v>1400</v>
      </c>
      <c r="ADM65">
        <v>9800</v>
      </c>
      <c r="ADN65" t="s">
        <v>1168</v>
      </c>
      <c r="ADQ65">
        <v>15</v>
      </c>
      <c r="ADR65">
        <v>2</v>
      </c>
      <c r="ADS65">
        <v>0</v>
      </c>
      <c r="AHD65" t="s">
        <v>1140</v>
      </c>
      <c r="AIY65" t="s">
        <v>1138</v>
      </c>
      <c r="AIZ65">
        <v>1</v>
      </c>
      <c r="AJA65">
        <v>0</v>
      </c>
      <c r="AJB65">
        <v>0</v>
      </c>
      <c r="AJC65">
        <v>0</v>
      </c>
      <c r="AMM65" t="s">
        <v>1127</v>
      </c>
      <c r="AMN65">
        <v>1</v>
      </c>
      <c r="AMO65">
        <v>0</v>
      </c>
      <c r="AMP65">
        <v>0</v>
      </c>
      <c r="AMQ65">
        <v>1</v>
      </c>
      <c r="AMR65">
        <v>0</v>
      </c>
      <c r="AMS65">
        <v>0</v>
      </c>
      <c r="AMU65" t="s">
        <v>1128</v>
      </c>
      <c r="AMV65" t="s">
        <v>1140</v>
      </c>
      <c r="ANG65" t="s">
        <v>1130</v>
      </c>
      <c r="ANH65">
        <v>0</v>
      </c>
      <c r="ANI65">
        <v>0</v>
      </c>
      <c r="ANJ65">
        <v>0</v>
      </c>
      <c r="ANK65">
        <v>0</v>
      </c>
      <c r="ANL65">
        <v>0</v>
      </c>
      <c r="ANM65">
        <v>0</v>
      </c>
      <c r="ANN65">
        <v>0</v>
      </c>
      <c r="ANO65">
        <v>1</v>
      </c>
      <c r="ANP65">
        <v>0</v>
      </c>
      <c r="ANR65" t="s">
        <v>3440</v>
      </c>
      <c r="ANU65">
        <v>418786879</v>
      </c>
      <c r="ANV65" s="2">
        <v>45036.675266203703</v>
      </c>
      <c r="ANY65" t="s">
        <v>1131</v>
      </c>
      <c r="ANZ65" t="s">
        <v>1132</v>
      </c>
      <c r="AOA65" t="s">
        <v>3441</v>
      </c>
    </row>
    <row r="66" spans="1:981 1027:1067" x14ac:dyDescent="0.35">
      <c r="A66">
        <v>65</v>
      </c>
      <c r="B66" t="s">
        <v>3534</v>
      </c>
      <c r="C66" s="2">
        <v>45036</v>
      </c>
      <c r="D66" t="s">
        <v>1161</v>
      </c>
      <c r="E66" s="2">
        <v>45036.452437581022</v>
      </c>
      <c r="F66" s="2">
        <v>45036.471520902778</v>
      </c>
      <c r="G66" t="s">
        <v>1109</v>
      </c>
      <c r="J66" t="s">
        <v>1110</v>
      </c>
      <c r="K66" s="2">
        <v>45036</v>
      </c>
      <c r="L66" t="s">
        <v>1162</v>
      </c>
      <c r="M66" t="s">
        <v>1163</v>
      </c>
      <c r="N66" t="s">
        <v>1164</v>
      </c>
      <c r="O66" t="s">
        <v>1114</v>
      </c>
      <c r="R66" t="s">
        <v>1115</v>
      </c>
      <c r="S66" t="s">
        <v>1165</v>
      </c>
      <c r="U66" t="s">
        <v>1117</v>
      </c>
      <c r="W66" t="s">
        <v>1133</v>
      </c>
      <c r="Z66" t="s">
        <v>1119</v>
      </c>
      <c r="AA66">
        <v>0</v>
      </c>
      <c r="AB66">
        <v>0</v>
      </c>
      <c r="AC66">
        <v>0</v>
      </c>
      <c r="AD66">
        <v>1</v>
      </c>
      <c r="AE66">
        <v>1</v>
      </c>
      <c r="ED66" t="s">
        <v>1119</v>
      </c>
      <c r="EE66">
        <v>0</v>
      </c>
      <c r="EF66">
        <v>0</v>
      </c>
      <c r="EG66">
        <v>0</v>
      </c>
      <c r="EH66">
        <v>0</v>
      </c>
      <c r="EI66">
        <v>1</v>
      </c>
      <c r="EJ66">
        <v>1</v>
      </c>
      <c r="IM66" t="s">
        <v>1119</v>
      </c>
      <c r="IN66">
        <v>0</v>
      </c>
      <c r="IO66">
        <v>0</v>
      </c>
      <c r="IP66">
        <v>0</v>
      </c>
      <c r="IQ66">
        <v>0</v>
      </c>
      <c r="IR66">
        <v>0</v>
      </c>
      <c r="IS66">
        <v>0</v>
      </c>
      <c r="IT66">
        <v>0</v>
      </c>
      <c r="IU66">
        <v>0</v>
      </c>
      <c r="IV66">
        <v>0</v>
      </c>
      <c r="IW66">
        <v>0</v>
      </c>
      <c r="IX66">
        <v>0</v>
      </c>
      <c r="IY66">
        <v>0</v>
      </c>
      <c r="IZ66">
        <v>0</v>
      </c>
      <c r="JA66">
        <v>0</v>
      </c>
      <c r="JB66">
        <v>0</v>
      </c>
      <c r="JC66">
        <v>1</v>
      </c>
      <c r="JD66">
        <v>1</v>
      </c>
      <c r="JE66">
        <v>3</v>
      </c>
      <c r="TD66" t="s">
        <v>3531</v>
      </c>
      <c r="TE66">
        <v>1</v>
      </c>
      <c r="TF66">
        <v>1</v>
      </c>
      <c r="TG66">
        <v>1</v>
      </c>
      <c r="TH66">
        <v>1</v>
      </c>
      <c r="TI66">
        <v>1</v>
      </c>
      <c r="TJ66">
        <v>0</v>
      </c>
      <c r="TK66">
        <v>0</v>
      </c>
      <c r="TL66">
        <v>0</v>
      </c>
      <c r="TM66">
        <v>0</v>
      </c>
      <c r="TN66">
        <v>0</v>
      </c>
      <c r="TO66">
        <v>0</v>
      </c>
      <c r="TP66">
        <v>0</v>
      </c>
      <c r="TQ66">
        <v>0</v>
      </c>
      <c r="TR66">
        <v>0</v>
      </c>
      <c r="TS66">
        <v>0</v>
      </c>
      <c r="TT66">
        <v>0</v>
      </c>
      <c r="TU66">
        <v>1</v>
      </c>
      <c r="TV66">
        <v>1</v>
      </c>
      <c r="TW66">
        <v>1</v>
      </c>
      <c r="TX66">
        <v>1</v>
      </c>
      <c r="TY66">
        <v>0</v>
      </c>
      <c r="TZ66">
        <v>0</v>
      </c>
      <c r="UA66">
        <v>0</v>
      </c>
      <c r="UB66">
        <v>0</v>
      </c>
      <c r="UC66">
        <v>0</v>
      </c>
      <c r="UD66">
        <v>0</v>
      </c>
      <c r="UE66">
        <v>0</v>
      </c>
      <c r="UF66">
        <v>0</v>
      </c>
      <c r="UG66">
        <v>9</v>
      </c>
      <c r="UI66" t="s">
        <v>1135</v>
      </c>
      <c r="UJ66" t="s">
        <v>3532</v>
      </c>
      <c r="UK66">
        <v>0</v>
      </c>
      <c r="UL66">
        <v>1</v>
      </c>
      <c r="UM66">
        <v>1</v>
      </c>
      <c r="UO66">
        <v>750</v>
      </c>
      <c r="UP66">
        <v>5250</v>
      </c>
      <c r="UQ66" t="s">
        <v>1145</v>
      </c>
      <c r="UT66">
        <v>25</v>
      </c>
      <c r="UU66">
        <v>1</v>
      </c>
      <c r="UV66">
        <v>0</v>
      </c>
      <c r="UX66" t="s">
        <v>1135</v>
      </c>
      <c r="UY66" t="s">
        <v>3532</v>
      </c>
      <c r="UZ66">
        <v>0</v>
      </c>
      <c r="VA66">
        <v>1</v>
      </c>
      <c r="VB66">
        <v>1</v>
      </c>
      <c r="VD66">
        <v>600</v>
      </c>
      <c r="VE66">
        <v>4200</v>
      </c>
      <c r="VF66" t="s">
        <v>1145</v>
      </c>
      <c r="VI66">
        <v>35</v>
      </c>
      <c r="VJ66">
        <v>1</v>
      </c>
      <c r="VK66">
        <v>0</v>
      </c>
      <c r="VM66" t="s">
        <v>1135</v>
      </c>
      <c r="VN66" t="s">
        <v>3532</v>
      </c>
      <c r="VO66">
        <v>0</v>
      </c>
      <c r="VP66">
        <v>1</v>
      </c>
      <c r="VQ66">
        <v>1</v>
      </c>
      <c r="VS66">
        <v>900</v>
      </c>
      <c r="VT66">
        <v>6300</v>
      </c>
      <c r="VU66" t="s">
        <v>1145</v>
      </c>
      <c r="VX66">
        <v>30</v>
      </c>
      <c r="VY66">
        <v>2</v>
      </c>
      <c r="VZ66">
        <v>0</v>
      </c>
      <c r="WB66" t="s">
        <v>1135</v>
      </c>
      <c r="WC66" t="s">
        <v>3532</v>
      </c>
      <c r="WD66">
        <v>0</v>
      </c>
      <c r="WE66">
        <v>1</v>
      </c>
      <c r="WF66">
        <v>1</v>
      </c>
      <c r="WH66">
        <v>650</v>
      </c>
      <c r="WI66">
        <v>4550</v>
      </c>
      <c r="WJ66" t="s">
        <v>1145</v>
      </c>
      <c r="WM66">
        <v>20</v>
      </c>
      <c r="WN66">
        <v>1</v>
      </c>
      <c r="WO66">
        <v>0</v>
      </c>
      <c r="WQ66" t="s">
        <v>1135</v>
      </c>
      <c r="WR66" t="s">
        <v>3535</v>
      </c>
      <c r="WS66">
        <v>1</v>
      </c>
      <c r="WT66">
        <v>1</v>
      </c>
      <c r="WU66">
        <v>1</v>
      </c>
      <c r="WV66">
        <v>450</v>
      </c>
      <c r="WW66">
        <v>1350</v>
      </c>
      <c r="WX66">
        <v>9450</v>
      </c>
      <c r="WY66" t="s">
        <v>1168</v>
      </c>
      <c r="XB66">
        <v>20</v>
      </c>
      <c r="XC66">
        <v>1</v>
      </c>
      <c r="XD66">
        <v>0</v>
      </c>
      <c r="ABM66" t="s">
        <v>1135</v>
      </c>
      <c r="ABN66" t="s">
        <v>3532</v>
      </c>
      <c r="ABO66">
        <v>0</v>
      </c>
      <c r="ABP66">
        <v>1</v>
      </c>
      <c r="ABQ66">
        <v>1</v>
      </c>
      <c r="ABS66">
        <v>1200</v>
      </c>
      <c r="ABT66">
        <v>8400</v>
      </c>
      <c r="ABU66" t="s">
        <v>1168</v>
      </c>
      <c r="ABX66">
        <v>25</v>
      </c>
      <c r="ABY66">
        <v>2</v>
      </c>
      <c r="ABZ66">
        <v>0</v>
      </c>
      <c r="ACB66" t="s">
        <v>1135</v>
      </c>
      <c r="ACC66" t="s">
        <v>3532</v>
      </c>
      <c r="ACD66">
        <v>0</v>
      </c>
      <c r="ACE66">
        <v>1</v>
      </c>
      <c r="ACF66">
        <v>1</v>
      </c>
      <c r="ACH66">
        <v>500</v>
      </c>
      <c r="ACI66">
        <v>3500</v>
      </c>
      <c r="ACJ66" t="s">
        <v>1168</v>
      </c>
      <c r="ACM66">
        <v>30</v>
      </c>
      <c r="ACN66">
        <v>1</v>
      </c>
      <c r="ACO66">
        <v>0</v>
      </c>
      <c r="ACQ66" t="s">
        <v>1135</v>
      </c>
      <c r="ACR66" t="s">
        <v>3533</v>
      </c>
      <c r="ACS66">
        <v>1</v>
      </c>
      <c r="ACT66">
        <v>1</v>
      </c>
      <c r="ACU66">
        <v>1</v>
      </c>
      <c r="ACV66">
        <v>500</v>
      </c>
      <c r="ACW66">
        <v>1500</v>
      </c>
      <c r="ACX66">
        <v>10500</v>
      </c>
      <c r="ACY66" t="s">
        <v>1145</v>
      </c>
      <c r="ADB66">
        <v>35</v>
      </c>
      <c r="ADC66">
        <v>1</v>
      </c>
      <c r="ADD66">
        <v>0</v>
      </c>
      <c r="ADF66" t="s">
        <v>1135</v>
      </c>
      <c r="ADG66" t="s">
        <v>3532</v>
      </c>
      <c r="ADH66">
        <v>0</v>
      </c>
      <c r="ADI66">
        <v>1</v>
      </c>
      <c r="ADJ66">
        <v>1</v>
      </c>
      <c r="ADL66">
        <v>1400</v>
      </c>
      <c r="ADM66">
        <v>9800</v>
      </c>
      <c r="ADN66" t="s">
        <v>1168</v>
      </c>
      <c r="ADQ66">
        <v>25</v>
      </c>
      <c r="ADR66">
        <v>1</v>
      </c>
      <c r="ADS66">
        <v>0</v>
      </c>
      <c r="AHD66" t="s">
        <v>1140</v>
      </c>
      <c r="AIY66" t="s">
        <v>1138</v>
      </c>
      <c r="AIZ66">
        <v>1</v>
      </c>
      <c r="AJA66">
        <v>0</v>
      </c>
      <c r="AJB66">
        <v>0</v>
      </c>
      <c r="AJC66">
        <v>0</v>
      </c>
      <c r="AMM66" t="s">
        <v>1127</v>
      </c>
      <c r="AMN66">
        <v>1</v>
      </c>
      <c r="AMO66">
        <v>0</v>
      </c>
      <c r="AMP66">
        <v>0</v>
      </c>
      <c r="AMQ66">
        <v>1</v>
      </c>
      <c r="AMR66">
        <v>0</v>
      </c>
      <c r="AMS66">
        <v>0</v>
      </c>
      <c r="AMU66" t="s">
        <v>1128</v>
      </c>
      <c r="AMV66" t="s">
        <v>1140</v>
      </c>
      <c r="ANG66" t="s">
        <v>1130</v>
      </c>
      <c r="ANH66">
        <v>0</v>
      </c>
      <c r="ANI66">
        <v>0</v>
      </c>
      <c r="ANJ66">
        <v>0</v>
      </c>
      <c r="ANK66">
        <v>0</v>
      </c>
      <c r="ANL66">
        <v>0</v>
      </c>
      <c r="ANM66">
        <v>0</v>
      </c>
      <c r="ANN66">
        <v>0</v>
      </c>
      <c r="ANO66">
        <v>1</v>
      </c>
      <c r="ANP66">
        <v>0</v>
      </c>
      <c r="ANR66" t="s">
        <v>3440</v>
      </c>
      <c r="ANU66">
        <v>418786950</v>
      </c>
      <c r="ANV66" s="2">
        <v>45036.675405092603</v>
      </c>
      <c r="ANY66" t="s">
        <v>1131</v>
      </c>
      <c r="ANZ66" t="s">
        <v>1132</v>
      </c>
      <c r="AOA66" t="s">
        <v>3441</v>
      </c>
    </row>
    <row r="67" spans="1:981 1027:1067" x14ac:dyDescent="0.35">
      <c r="A67">
        <v>66</v>
      </c>
      <c r="B67" t="s">
        <v>3536</v>
      </c>
      <c r="C67" s="2">
        <v>45036</v>
      </c>
      <c r="D67" t="s">
        <v>1161</v>
      </c>
      <c r="E67" s="2">
        <v>45036.475547210648</v>
      </c>
      <c r="F67" s="2">
        <v>45036.481332152784</v>
      </c>
      <c r="G67" t="s">
        <v>1109</v>
      </c>
      <c r="J67" t="s">
        <v>1110</v>
      </c>
      <c r="K67" s="2">
        <v>45036</v>
      </c>
      <c r="L67" t="s">
        <v>1162</v>
      </c>
      <c r="M67" t="s">
        <v>1163</v>
      </c>
      <c r="N67" t="s">
        <v>1164</v>
      </c>
      <c r="O67" t="s">
        <v>1114</v>
      </c>
      <c r="R67" t="s">
        <v>1115</v>
      </c>
      <c r="S67" t="s">
        <v>1165</v>
      </c>
      <c r="U67" t="s">
        <v>1117</v>
      </c>
      <c r="W67" t="s">
        <v>1133</v>
      </c>
      <c r="Z67" t="s">
        <v>1119</v>
      </c>
      <c r="AA67">
        <v>0</v>
      </c>
      <c r="AB67">
        <v>0</v>
      </c>
      <c r="AC67">
        <v>0</v>
      </c>
      <c r="AD67">
        <v>1</v>
      </c>
      <c r="AE67">
        <v>1</v>
      </c>
      <c r="ED67" t="s">
        <v>1119</v>
      </c>
      <c r="EE67">
        <v>0</v>
      </c>
      <c r="EF67">
        <v>0</v>
      </c>
      <c r="EG67">
        <v>0</v>
      </c>
      <c r="EH67">
        <v>0</v>
      </c>
      <c r="EI67">
        <v>1</v>
      </c>
      <c r="EJ67">
        <v>1</v>
      </c>
      <c r="IM67" t="s">
        <v>1119</v>
      </c>
      <c r="IN67">
        <v>0</v>
      </c>
      <c r="IO67">
        <v>0</v>
      </c>
      <c r="IP67">
        <v>0</v>
      </c>
      <c r="IQ67">
        <v>0</v>
      </c>
      <c r="IR67">
        <v>0</v>
      </c>
      <c r="IS67">
        <v>0</v>
      </c>
      <c r="IT67">
        <v>0</v>
      </c>
      <c r="IU67">
        <v>0</v>
      </c>
      <c r="IV67">
        <v>0</v>
      </c>
      <c r="IW67">
        <v>0</v>
      </c>
      <c r="IX67">
        <v>0</v>
      </c>
      <c r="IY67">
        <v>0</v>
      </c>
      <c r="IZ67">
        <v>0</v>
      </c>
      <c r="JA67">
        <v>0</v>
      </c>
      <c r="JB67">
        <v>0</v>
      </c>
      <c r="JC67">
        <v>1</v>
      </c>
      <c r="JD67">
        <v>1</v>
      </c>
      <c r="JE67">
        <v>3</v>
      </c>
      <c r="TD67" t="s">
        <v>3537</v>
      </c>
      <c r="TE67">
        <v>0</v>
      </c>
      <c r="TF67">
        <v>0</v>
      </c>
      <c r="TG67">
        <v>0</v>
      </c>
      <c r="TH67">
        <v>0</v>
      </c>
      <c r="TI67">
        <v>0</v>
      </c>
      <c r="TJ67">
        <v>0</v>
      </c>
      <c r="TK67">
        <v>0</v>
      </c>
      <c r="TL67">
        <v>0</v>
      </c>
      <c r="TM67">
        <v>0</v>
      </c>
      <c r="TN67">
        <v>0</v>
      </c>
      <c r="TO67">
        <v>0</v>
      </c>
      <c r="TP67">
        <v>1</v>
      </c>
      <c r="TQ67">
        <v>1</v>
      </c>
      <c r="TR67">
        <v>0</v>
      </c>
      <c r="TS67">
        <v>0</v>
      </c>
      <c r="TT67">
        <v>0</v>
      </c>
      <c r="TU67">
        <v>0</v>
      </c>
      <c r="TV67">
        <v>0</v>
      </c>
      <c r="TW67">
        <v>0</v>
      </c>
      <c r="TX67">
        <v>0</v>
      </c>
      <c r="TY67">
        <v>0</v>
      </c>
      <c r="TZ67">
        <v>0</v>
      </c>
      <c r="UA67">
        <v>0</v>
      </c>
      <c r="UB67">
        <v>0</v>
      </c>
      <c r="UC67">
        <v>0</v>
      </c>
      <c r="UD67">
        <v>0</v>
      </c>
      <c r="UE67">
        <v>0</v>
      </c>
      <c r="UF67">
        <v>0</v>
      </c>
      <c r="UG67">
        <v>2</v>
      </c>
      <c r="ZT67" t="s">
        <v>1135</v>
      </c>
      <c r="ZU67">
        <v>3000</v>
      </c>
      <c r="ZV67" t="s">
        <v>1168</v>
      </c>
      <c r="ZY67">
        <v>3</v>
      </c>
      <c r="ZZ67">
        <v>1</v>
      </c>
      <c r="AAA67">
        <v>0</v>
      </c>
      <c r="AAC67" t="s">
        <v>1135</v>
      </c>
      <c r="AAD67">
        <v>3000</v>
      </c>
      <c r="AAE67" t="s">
        <v>1168</v>
      </c>
      <c r="AAH67">
        <v>3</v>
      </c>
      <c r="AAI67">
        <v>1</v>
      </c>
      <c r="AAJ67">
        <v>0</v>
      </c>
      <c r="AHD67" t="s">
        <v>1117</v>
      </c>
      <c r="AHF67" t="s">
        <v>3538</v>
      </c>
      <c r="AHG67">
        <v>0</v>
      </c>
      <c r="AHH67">
        <v>0</v>
      </c>
      <c r="AHI67">
        <v>0</v>
      </c>
      <c r="AHJ67">
        <v>0</v>
      </c>
      <c r="AHK67">
        <v>0</v>
      </c>
      <c r="AHL67">
        <v>0</v>
      </c>
      <c r="AHM67">
        <v>0</v>
      </c>
      <c r="AHN67">
        <v>0</v>
      </c>
      <c r="AHO67">
        <v>0</v>
      </c>
      <c r="AHP67">
        <v>0</v>
      </c>
      <c r="AHQ67">
        <v>0</v>
      </c>
      <c r="AHR67">
        <v>1</v>
      </c>
      <c r="AHS67">
        <v>1</v>
      </c>
      <c r="AHT67">
        <v>0</v>
      </c>
      <c r="AHU67">
        <v>0</v>
      </c>
      <c r="AHV67">
        <v>0</v>
      </c>
      <c r="AHW67">
        <v>0</v>
      </c>
      <c r="AHX67">
        <v>0</v>
      </c>
      <c r="AHY67">
        <v>0</v>
      </c>
      <c r="AHZ67">
        <v>0</v>
      </c>
      <c r="AIA67">
        <v>0</v>
      </c>
      <c r="AIB67">
        <v>0</v>
      </c>
      <c r="AIC67">
        <v>0</v>
      </c>
      <c r="AID67">
        <v>0</v>
      </c>
      <c r="AIE67">
        <v>0</v>
      </c>
      <c r="AIF67">
        <v>0</v>
      </c>
      <c r="AIG67">
        <v>0</v>
      </c>
      <c r="AIH67">
        <v>0</v>
      </c>
      <c r="AIJ67" t="s">
        <v>3258</v>
      </c>
      <c r="AIK67">
        <v>1</v>
      </c>
      <c r="AIL67">
        <v>0</v>
      </c>
      <c r="AIM67">
        <v>0</v>
      </c>
      <c r="AIN67">
        <v>0</v>
      </c>
      <c r="AIO67">
        <v>0</v>
      </c>
      <c r="AIP67">
        <v>0</v>
      </c>
      <c r="AIQ67">
        <v>0</v>
      </c>
      <c r="AIR67">
        <v>0</v>
      </c>
      <c r="AIS67">
        <v>0</v>
      </c>
      <c r="AIT67">
        <v>0</v>
      </c>
      <c r="AIU67">
        <v>0</v>
      </c>
      <c r="AIV67">
        <v>0</v>
      </c>
      <c r="AIY67" t="s">
        <v>1138</v>
      </c>
      <c r="AIZ67">
        <v>1</v>
      </c>
      <c r="AJA67">
        <v>0</v>
      </c>
      <c r="AJB67">
        <v>0</v>
      </c>
      <c r="AJC67">
        <v>0</v>
      </c>
      <c r="AMM67" t="s">
        <v>1169</v>
      </c>
      <c r="AMN67">
        <v>1</v>
      </c>
      <c r="AMO67">
        <v>0</v>
      </c>
      <c r="AMP67">
        <v>0</v>
      </c>
      <c r="AMQ67">
        <v>0</v>
      </c>
      <c r="AMR67">
        <v>0</v>
      </c>
      <c r="AMS67">
        <v>0</v>
      </c>
      <c r="AMU67" t="s">
        <v>1128</v>
      </c>
      <c r="AMV67" t="s">
        <v>1140</v>
      </c>
      <c r="ANG67" t="s">
        <v>1130</v>
      </c>
      <c r="ANH67">
        <v>0</v>
      </c>
      <c r="ANI67">
        <v>0</v>
      </c>
      <c r="ANJ67">
        <v>0</v>
      </c>
      <c r="ANK67">
        <v>0</v>
      </c>
      <c r="ANL67">
        <v>0</v>
      </c>
      <c r="ANM67">
        <v>0</v>
      </c>
      <c r="ANN67">
        <v>0</v>
      </c>
      <c r="ANO67">
        <v>1</v>
      </c>
      <c r="ANP67">
        <v>0</v>
      </c>
      <c r="ANR67" t="s">
        <v>3440</v>
      </c>
      <c r="ANU67">
        <v>418787151</v>
      </c>
      <c r="ANV67" s="2">
        <v>45036.675844907411</v>
      </c>
      <c r="ANY67" t="s">
        <v>1131</v>
      </c>
      <c r="ANZ67" t="s">
        <v>1132</v>
      </c>
      <c r="AOA67" t="s">
        <v>3441</v>
      </c>
    </row>
    <row r="68" spans="1:981 1027:1067" x14ac:dyDescent="0.35">
      <c r="A68">
        <v>67</v>
      </c>
      <c r="B68" t="s">
        <v>3539</v>
      </c>
      <c r="C68" s="2">
        <v>45036</v>
      </c>
      <c r="D68" t="s">
        <v>1161</v>
      </c>
      <c r="E68" s="2">
        <v>45036.482053842592</v>
      </c>
      <c r="F68" s="2">
        <v>45036.484503819447</v>
      </c>
      <c r="G68" t="s">
        <v>1109</v>
      </c>
      <c r="J68" t="s">
        <v>1110</v>
      </c>
      <c r="K68" s="2">
        <v>45036</v>
      </c>
      <c r="L68" t="s">
        <v>1162</v>
      </c>
      <c r="M68" t="s">
        <v>1163</v>
      </c>
      <c r="N68" t="s">
        <v>1164</v>
      </c>
      <c r="O68" t="s">
        <v>1114</v>
      </c>
      <c r="R68" t="s">
        <v>1115</v>
      </c>
      <c r="S68" t="s">
        <v>1165</v>
      </c>
      <c r="U68" t="s">
        <v>1117</v>
      </c>
      <c r="W68" t="s">
        <v>1133</v>
      </c>
      <c r="Z68" t="s">
        <v>1119</v>
      </c>
      <c r="AA68">
        <v>0</v>
      </c>
      <c r="AB68">
        <v>0</v>
      </c>
      <c r="AC68">
        <v>0</v>
      </c>
      <c r="AD68">
        <v>1</v>
      </c>
      <c r="AE68">
        <v>1</v>
      </c>
      <c r="ED68" t="s">
        <v>1119</v>
      </c>
      <c r="EE68">
        <v>0</v>
      </c>
      <c r="EF68">
        <v>0</v>
      </c>
      <c r="EG68">
        <v>0</v>
      </c>
      <c r="EH68">
        <v>0</v>
      </c>
      <c r="EI68">
        <v>1</v>
      </c>
      <c r="EJ68">
        <v>1</v>
      </c>
      <c r="IM68" t="s">
        <v>1119</v>
      </c>
      <c r="IN68">
        <v>0</v>
      </c>
      <c r="IO68">
        <v>0</v>
      </c>
      <c r="IP68">
        <v>0</v>
      </c>
      <c r="IQ68">
        <v>0</v>
      </c>
      <c r="IR68">
        <v>0</v>
      </c>
      <c r="IS68">
        <v>0</v>
      </c>
      <c r="IT68">
        <v>0</v>
      </c>
      <c r="IU68">
        <v>0</v>
      </c>
      <c r="IV68">
        <v>0</v>
      </c>
      <c r="IW68">
        <v>0</v>
      </c>
      <c r="IX68">
        <v>0</v>
      </c>
      <c r="IY68">
        <v>0</v>
      </c>
      <c r="IZ68">
        <v>0</v>
      </c>
      <c r="JA68">
        <v>0</v>
      </c>
      <c r="JB68">
        <v>0</v>
      </c>
      <c r="JC68">
        <v>1</v>
      </c>
      <c r="JD68">
        <v>1</v>
      </c>
      <c r="JE68">
        <v>3</v>
      </c>
      <c r="TD68" t="s">
        <v>3538</v>
      </c>
      <c r="TE68">
        <v>0</v>
      </c>
      <c r="TF68">
        <v>0</v>
      </c>
      <c r="TG68">
        <v>0</v>
      </c>
      <c r="TH68">
        <v>0</v>
      </c>
      <c r="TI68">
        <v>0</v>
      </c>
      <c r="TJ68">
        <v>0</v>
      </c>
      <c r="TK68">
        <v>0</v>
      </c>
      <c r="TL68">
        <v>0</v>
      </c>
      <c r="TM68">
        <v>0</v>
      </c>
      <c r="TN68">
        <v>0</v>
      </c>
      <c r="TO68">
        <v>0</v>
      </c>
      <c r="TP68">
        <v>1</v>
      </c>
      <c r="TQ68">
        <v>1</v>
      </c>
      <c r="TR68">
        <v>0</v>
      </c>
      <c r="TS68">
        <v>0</v>
      </c>
      <c r="TT68">
        <v>0</v>
      </c>
      <c r="TU68">
        <v>0</v>
      </c>
      <c r="TV68">
        <v>0</v>
      </c>
      <c r="TW68">
        <v>0</v>
      </c>
      <c r="TX68">
        <v>0</v>
      </c>
      <c r="TY68">
        <v>0</v>
      </c>
      <c r="TZ68">
        <v>0</v>
      </c>
      <c r="UA68">
        <v>0</v>
      </c>
      <c r="UB68">
        <v>0</v>
      </c>
      <c r="UC68">
        <v>0</v>
      </c>
      <c r="UD68">
        <v>0</v>
      </c>
      <c r="UE68">
        <v>0</v>
      </c>
      <c r="UF68">
        <v>0</v>
      </c>
      <c r="UG68">
        <v>2</v>
      </c>
      <c r="ZT68" t="s">
        <v>1135</v>
      </c>
      <c r="ZU68">
        <v>3000</v>
      </c>
      <c r="ZV68" t="s">
        <v>1168</v>
      </c>
      <c r="ZY68">
        <v>5</v>
      </c>
      <c r="ZZ68">
        <v>2</v>
      </c>
      <c r="AAA68">
        <v>0</v>
      </c>
      <c r="AAC68" t="s">
        <v>1135</v>
      </c>
      <c r="AAD68">
        <v>3000</v>
      </c>
      <c r="AAE68" t="s">
        <v>1168</v>
      </c>
      <c r="AAH68">
        <v>3</v>
      </c>
      <c r="AAI68">
        <v>1</v>
      </c>
      <c r="AAJ68">
        <v>0</v>
      </c>
      <c r="AHD68" t="s">
        <v>1117</v>
      </c>
      <c r="AHF68" t="s">
        <v>3538</v>
      </c>
      <c r="AHG68">
        <v>0</v>
      </c>
      <c r="AHH68">
        <v>0</v>
      </c>
      <c r="AHI68">
        <v>0</v>
      </c>
      <c r="AHJ68">
        <v>0</v>
      </c>
      <c r="AHK68">
        <v>0</v>
      </c>
      <c r="AHL68">
        <v>0</v>
      </c>
      <c r="AHM68">
        <v>0</v>
      </c>
      <c r="AHN68">
        <v>0</v>
      </c>
      <c r="AHO68">
        <v>0</v>
      </c>
      <c r="AHP68">
        <v>0</v>
      </c>
      <c r="AHQ68">
        <v>0</v>
      </c>
      <c r="AHR68">
        <v>1</v>
      </c>
      <c r="AHS68">
        <v>1</v>
      </c>
      <c r="AHT68">
        <v>0</v>
      </c>
      <c r="AHU68">
        <v>0</v>
      </c>
      <c r="AHV68">
        <v>0</v>
      </c>
      <c r="AHW68">
        <v>0</v>
      </c>
      <c r="AHX68">
        <v>0</v>
      </c>
      <c r="AHY68">
        <v>0</v>
      </c>
      <c r="AHZ68">
        <v>0</v>
      </c>
      <c r="AIA68">
        <v>0</v>
      </c>
      <c r="AIB68">
        <v>0</v>
      </c>
      <c r="AIC68">
        <v>0</v>
      </c>
      <c r="AID68">
        <v>0</v>
      </c>
      <c r="AIE68">
        <v>0</v>
      </c>
      <c r="AIF68">
        <v>0</v>
      </c>
      <c r="AIG68">
        <v>0</v>
      </c>
      <c r="AIH68">
        <v>0</v>
      </c>
      <c r="AIJ68" t="s">
        <v>3263</v>
      </c>
      <c r="AIK68">
        <v>0</v>
      </c>
      <c r="AIL68">
        <v>0</v>
      </c>
      <c r="AIM68">
        <v>0</v>
      </c>
      <c r="AIN68">
        <v>1</v>
      </c>
      <c r="AIO68">
        <v>0</v>
      </c>
      <c r="AIP68">
        <v>0</v>
      </c>
      <c r="AIQ68">
        <v>0</v>
      </c>
      <c r="AIR68">
        <v>0</v>
      </c>
      <c r="AIS68">
        <v>0</v>
      </c>
      <c r="AIT68">
        <v>0</v>
      </c>
      <c r="AIU68">
        <v>0</v>
      </c>
      <c r="AIV68">
        <v>0</v>
      </c>
      <c r="AIY68" t="s">
        <v>1138</v>
      </c>
      <c r="AIZ68">
        <v>1</v>
      </c>
      <c r="AJA68">
        <v>0</v>
      </c>
      <c r="AJB68">
        <v>0</v>
      </c>
      <c r="AJC68">
        <v>0</v>
      </c>
      <c r="AMM68" t="s">
        <v>1169</v>
      </c>
      <c r="AMN68">
        <v>1</v>
      </c>
      <c r="AMO68">
        <v>0</v>
      </c>
      <c r="AMP68">
        <v>0</v>
      </c>
      <c r="AMQ68">
        <v>0</v>
      </c>
      <c r="AMR68">
        <v>0</v>
      </c>
      <c r="AMS68">
        <v>0</v>
      </c>
      <c r="AMU68" t="s">
        <v>1128</v>
      </c>
      <c r="AMV68" t="s">
        <v>1140</v>
      </c>
      <c r="ANG68" t="s">
        <v>1130</v>
      </c>
      <c r="ANH68">
        <v>0</v>
      </c>
      <c r="ANI68">
        <v>0</v>
      </c>
      <c r="ANJ68">
        <v>0</v>
      </c>
      <c r="ANK68">
        <v>0</v>
      </c>
      <c r="ANL68">
        <v>0</v>
      </c>
      <c r="ANM68">
        <v>0</v>
      </c>
      <c r="ANN68">
        <v>0</v>
      </c>
      <c r="ANO68">
        <v>1</v>
      </c>
      <c r="ANP68">
        <v>0</v>
      </c>
      <c r="ANR68" t="s">
        <v>3440</v>
      </c>
      <c r="ANU68">
        <v>418787205</v>
      </c>
      <c r="ANV68" s="2">
        <v>45036.675983796304</v>
      </c>
      <c r="ANY68" t="s">
        <v>1131</v>
      </c>
      <c r="ANZ68" t="s">
        <v>1132</v>
      </c>
      <c r="AOA68" t="s">
        <v>3441</v>
      </c>
    </row>
    <row r="69" spans="1:981 1027:1067" x14ac:dyDescent="0.35">
      <c r="A69">
        <v>68</v>
      </c>
      <c r="B69" t="s">
        <v>3540</v>
      </c>
      <c r="C69" s="2">
        <v>45036</v>
      </c>
      <c r="D69" t="s">
        <v>1161</v>
      </c>
      <c r="E69" s="2">
        <v>45036.485284282397</v>
      </c>
      <c r="F69" s="2">
        <v>45036.487367650458</v>
      </c>
      <c r="G69" t="s">
        <v>1109</v>
      </c>
      <c r="J69" t="s">
        <v>1110</v>
      </c>
      <c r="K69" s="2">
        <v>45036</v>
      </c>
      <c r="L69" t="s">
        <v>1162</v>
      </c>
      <c r="M69" t="s">
        <v>1163</v>
      </c>
      <c r="N69" t="s">
        <v>1164</v>
      </c>
      <c r="O69" t="s">
        <v>1114</v>
      </c>
      <c r="R69" t="s">
        <v>1115</v>
      </c>
      <c r="S69" t="s">
        <v>1165</v>
      </c>
      <c r="U69" t="s">
        <v>1117</v>
      </c>
      <c r="W69" t="s">
        <v>1133</v>
      </c>
      <c r="Z69" t="s">
        <v>1119</v>
      </c>
      <c r="AA69">
        <v>0</v>
      </c>
      <c r="AB69">
        <v>0</v>
      </c>
      <c r="AC69">
        <v>0</v>
      </c>
      <c r="AD69">
        <v>1</v>
      </c>
      <c r="AE69">
        <v>1</v>
      </c>
      <c r="ED69" t="s">
        <v>1119</v>
      </c>
      <c r="EE69">
        <v>0</v>
      </c>
      <c r="EF69">
        <v>0</v>
      </c>
      <c r="EG69">
        <v>0</v>
      </c>
      <c r="EH69">
        <v>0</v>
      </c>
      <c r="EI69">
        <v>1</v>
      </c>
      <c r="EJ69">
        <v>1</v>
      </c>
      <c r="IM69" t="s">
        <v>1119</v>
      </c>
      <c r="IN69">
        <v>0</v>
      </c>
      <c r="IO69">
        <v>0</v>
      </c>
      <c r="IP69">
        <v>0</v>
      </c>
      <c r="IQ69">
        <v>0</v>
      </c>
      <c r="IR69">
        <v>0</v>
      </c>
      <c r="IS69">
        <v>0</v>
      </c>
      <c r="IT69">
        <v>0</v>
      </c>
      <c r="IU69">
        <v>0</v>
      </c>
      <c r="IV69">
        <v>0</v>
      </c>
      <c r="IW69">
        <v>0</v>
      </c>
      <c r="IX69">
        <v>0</v>
      </c>
      <c r="IY69">
        <v>0</v>
      </c>
      <c r="IZ69">
        <v>0</v>
      </c>
      <c r="JA69">
        <v>0</v>
      </c>
      <c r="JB69">
        <v>0</v>
      </c>
      <c r="JC69">
        <v>1</v>
      </c>
      <c r="JD69">
        <v>1</v>
      </c>
      <c r="JE69">
        <v>3</v>
      </c>
      <c r="TD69" t="s">
        <v>1177</v>
      </c>
      <c r="TE69">
        <v>0</v>
      </c>
      <c r="TF69">
        <v>0</v>
      </c>
      <c r="TG69">
        <v>0</v>
      </c>
      <c r="TH69">
        <v>0</v>
      </c>
      <c r="TI69">
        <v>0</v>
      </c>
      <c r="TJ69">
        <v>0</v>
      </c>
      <c r="TK69">
        <v>0</v>
      </c>
      <c r="TL69">
        <v>0</v>
      </c>
      <c r="TM69">
        <v>0</v>
      </c>
      <c r="TN69">
        <v>0</v>
      </c>
      <c r="TO69">
        <v>0</v>
      </c>
      <c r="TP69">
        <v>0</v>
      </c>
      <c r="TQ69">
        <v>0</v>
      </c>
      <c r="TR69">
        <v>1</v>
      </c>
      <c r="TS69">
        <v>0</v>
      </c>
      <c r="TT69">
        <v>0</v>
      </c>
      <c r="TU69">
        <v>0</v>
      </c>
      <c r="TV69">
        <v>0</v>
      </c>
      <c r="TW69">
        <v>0</v>
      </c>
      <c r="TX69">
        <v>0</v>
      </c>
      <c r="TY69">
        <v>0</v>
      </c>
      <c r="TZ69">
        <v>0</v>
      </c>
      <c r="UA69">
        <v>0</v>
      </c>
      <c r="UB69">
        <v>0</v>
      </c>
      <c r="UC69">
        <v>0</v>
      </c>
      <c r="UD69">
        <v>0</v>
      </c>
      <c r="UE69">
        <v>0</v>
      </c>
      <c r="UF69">
        <v>0</v>
      </c>
      <c r="UG69">
        <v>1</v>
      </c>
      <c r="AAL69" t="s">
        <v>1135</v>
      </c>
      <c r="AAM69">
        <v>1300</v>
      </c>
      <c r="AAN69" t="s">
        <v>1145</v>
      </c>
      <c r="AAQ69">
        <v>10</v>
      </c>
      <c r="AAR69">
        <v>1</v>
      </c>
      <c r="AAS69">
        <v>0</v>
      </c>
      <c r="AHD69" t="s">
        <v>1117</v>
      </c>
      <c r="AHF69" t="s">
        <v>1177</v>
      </c>
      <c r="AHG69">
        <v>0</v>
      </c>
      <c r="AHH69">
        <v>0</v>
      </c>
      <c r="AHI69">
        <v>0</v>
      </c>
      <c r="AHJ69">
        <v>0</v>
      </c>
      <c r="AHK69">
        <v>0</v>
      </c>
      <c r="AHL69">
        <v>0</v>
      </c>
      <c r="AHM69">
        <v>0</v>
      </c>
      <c r="AHN69">
        <v>0</v>
      </c>
      <c r="AHO69">
        <v>0</v>
      </c>
      <c r="AHP69">
        <v>0</v>
      </c>
      <c r="AHQ69">
        <v>0</v>
      </c>
      <c r="AHR69">
        <v>0</v>
      </c>
      <c r="AHS69">
        <v>0</v>
      </c>
      <c r="AHT69">
        <v>1</v>
      </c>
      <c r="AHU69">
        <v>0</v>
      </c>
      <c r="AHV69">
        <v>0</v>
      </c>
      <c r="AHW69">
        <v>0</v>
      </c>
      <c r="AHX69">
        <v>0</v>
      </c>
      <c r="AHY69">
        <v>0</v>
      </c>
      <c r="AHZ69">
        <v>0</v>
      </c>
      <c r="AIA69">
        <v>0</v>
      </c>
      <c r="AIB69">
        <v>0</v>
      </c>
      <c r="AIC69">
        <v>0</v>
      </c>
      <c r="AID69">
        <v>0</v>
      </c>
      <c r="AIE69">
        <v>0</v>
      </c>
      <c r="AIF69">
        <v>0</v>
      </c>
      <c r="AIG69">
        <v>0</v>
      </c>
      <c r="AIH69">
        <v>0</v>
      </c>
      <c r="AIJ69" t="s">
        <v>1178</v>
      </c>
      <c r="AIK69">
        <v>0</v>
      </c>
      <c r="AIL69">
        <v>0</v>
      </c>
      <c r="AIM69">
        <v>1</v>
      </c>
      <c r="AIN69">
        <v>0</v>
      </c>
      <c r="AIO69">
        <v>0</v>
      </c>
      <c r="AIP69">
        <v>0</v>
      </c>
      <c r="AIQ69">
        <v>0</v>
      </c>
      <c r="AIR69">
        <v>0</v>
      </c>
      <c r="AIS69">
        <v>0</v>
      </c>
      <c r="AIT69">
        <v>0</v>
      </c>
      <c r="AIU69">
        <v>0</v>
      </c>
      <c r="AIV69">
        <v>0</v>
      </c>
      <c r="AIY69" t="s">
        <v>1138</v>
      </c>
      <c r="AIZ69">
        <v>1</v>
      </c>
      <c r="AJA69">
        <v>0</v>
      </c>
      <c r="AJB69">
        <v>0</v>
      </c>
      <c r="AJC69">
        <v>0</v>
      </c>
      <c r="AMM69" t="s">
        <v>1127</v>
      </c>
      <c r="AMN69">
        <v>1</v>
      </c>
      <c r="AMO69">
        <v>0</v>
      </c>
      <c r="AMP69">
        <v>0</v>
      </c>
      <c r="AMQ69">
        <v>1</v>
      </c>
      <c r="AMR69">
        <v>0</v>
      </c>
      <c r="AMS69">
        <v>0</v>
      </c>
      <c r="AMU69" t="s">
        <v>1128</v>
      </c>
      <c r="AMV69" t="s">
        <v>1140</v>
      </c>
      <c r="ANG69" t="s">
        <v>1130</v>
      </c>
      <c r="ANH69">
        <v>0</v>
      </c>
      <c r="ANI69">
        <v>0</v>
      </c>
      <c r="ANJ69">
        <v>0</v>
      </c>
      <c r="ANK69">
        <v>0</v>
      </c>
      <c r="ANL69">
        <v>0</v>
      </c>
      <c r="ANM69">
        <v>0</v>
      </c>
      <c r="ANN69">
        <v>0</v>
      </c>
      <c r="ANO69">
        <v>1</v>
      </c>
      <c r="ANP69">
        <v>0</v>
      </c>
      <c r="ANR69" t="s">
        <v>3440</v>
      </c>
      <c r="ANU69">
        <v>418787262</v>
      </c>
      <c r="ANV69" s="2">
        <v>45036.676215277781</v>
      </c>
      <c r="ANY69" t="s">
        <v>1131</v>
      </c>
      <c r="ANZ69" t="s">
        <v>1132</v>
      </c>
      <c r="AOA69" t="s">
        <v>3441</v>
      </c>
    </row>
    <row r="70" spans="1:981 1027:1067" x14ac:dyDescent="0.35">
      <c r="A70">
        <v>69</v>
      </c>
      <c r="B70" t="s">
        <v>3541</v>
      </c>
      <c r="C70" s="2">
        <v>45036</v>
      </c>
      <c r="D70" t="s">
        <v>1161</v>
      </c>
      <c r="E70" s="2">
        <v>45036.48787287037</v>
      </c>
      <c r="F70" s="2">
        <v>45036.49226201389</v>
      </c>
      <c r="G70" t="s">
        <v>1109</v>
      </c>
      <c r="J70" t="s">
        <v>1110</v>
      </c>
      <c r="K70" s="2">
        <v>45036</v>
      </c>
      <c r="L70" t="s">
        <v>1162</v>
      </c>
      <c r="M70" t="s">
        <v>1163</v>
      </c>
      <c r="N70" t="s">
        <v>1164</v>
      </c>
      <c r="O70" t="s">
        <v>1114</v>
      </c>
      <c r="R70" t="s">
        <v>1115</v>
      </c>
      <c r="S70" t="s">
        <v>1165</v>
      </c>
      <c r="U70" t="s">
        <v>1117</v>
      </c>
      <c r="W70" t="s">
        <v>1133</v>
      </c>
      <c r="Z70" t="s">
        <v>1119</v>
      </c>
      <c r="AA70">
        <v>0</v>
      </c>
      <c r="AB70">
        <v>0</v>
      </c>
      <c r="AC70">
        <v>0</v>
      </c>
      <c r="AD70">
        <v>1</v>
      </c>
      <c r="AE70">
        <v>1</v>
      </c>
      <c r="ED70" t="s">
        <v>1119</v>
      </c>
      <c r="EE70">
        <v>0</v>
      </c>
      <c r="EF70">
        <v>0</v>
      </c>
      <c r="EG70">
        <v>0</v>
      </c>
      <c r="EH70">
        <v>0</v>
      </c>
      <c r="EI70">
        <v>1</v>
      </c>
      <c r="EJ70">
        <v>1</v>
      </c>
      <c r="IM70" t="s">
        <v>1119</v>
      </c>
      <c r="IN70">
        <v>0</v>
      </c>
      <c r="IO70">
        <v>0</v>
      </c>
      <c r="IP70">
        <v>0</v>
      </c>
      <c r="IQ70">
        <v>0</v>
      </c>
      <c r="IR70">
        <v>0</v>
      </c>
      <c r="IS70">
        <v>0</v>
      </c>
      <c r="IT70">
        <v>0</v>
      </c>
      <c r="IU70">
        <v>0</v>
      </c>
      <c r="IV70">
        <v>0</v>
      </c>
      <c r="IW70">
        <v>0</v>
      </c>
      <c r="IX70">
        <v>0</v>
      </c>
      <c r="IY70">
        <v>0</v>
      </c>
      <c r="IZ70">
        <v>0</v>
      </c>
      <c r="JA70">
        <v>0</v>
      </c>
      <c r="JB70">
        <v>0</v>
      </c>
      <c r="JC70">
        <v>1</v>
      </c>
      <c r="JD70">
        <v>1</v>
      </c>
      <c r="JE70">
        <v>3</v>
      </c>
      <c r="TD70" t="s">
        <v>1177</v>
      </c>
      <c r="TE70">
        <v>0</v>
      </c>
      <c r="TF70">
        <v>0</v>
      </c>
      <c r="TG70">
        <v>0</v>
      </c>
      <c r="TH70">
        <v>0</v>
      </c>
      <c r="TI70">
        <v>0</v>
      </c>
      <c r="TJ70">
        <v>0</v>
      </c>
      <c r="TK70">
        <v>0</v>
      </c>
      <c r="TL70">
        <v>0</v>
      </c>
      <c r="TM70">
        <v>0</v>
      </c>
      <c r="TN70">
        <v>0</v>
      </c>
      <c r="TO70">
        <v>0</v>
      </c>
      <c r="TP70">
        <v>0</v>
      </c>
      <c r="TQ70">
        <v>0</v>
      </c>
      <c r="TR70">
        <v>1</v>
      </c>
      <c r="TS70">
        <v>0</v>
      </c>
      <c r="TT70">
        <v>0</v>
      </c>
      <c r="TU70">
        <v>0</v>
      </c>
      <c r="TV70">
        <v>0</v>
      </c>
      <c r="TW70">
        <v>0</v>
      </c>
      <c r="TX70">
        <v>0</v>
      </c>
      <c r="TY70">
        <v>0</v>
      </c>
      <c r="TZ70">
        <v>0</v>
      </c>
      <c r="UA70">
        <v>0</v>
      </c>
      <c r="UB70">
        <v>0</v>
      </c>
      <c r="UC70">
        <v>0</v>
      </c>
      <c r="UD70">
        <v>0</v>
      </c>
      <c r="UE70">
        <v>0</v>
      </c>
      <c r="UF70">
        <v>0</v>
      </c>
      <c r="UG70">
        <v>1</v>
      </c>
      <c r="AAL70" t="s">
        <v>1135</v>
      </c>
      <c r="AAM70">
        <v>1300</v>
      </c>
      <c r="AAN70" t="s">
        <v>1145</v>
      </c>
      <c r="AAQ70">
        <v>14</v>
      </c>
      <c r="AAR70">
        <v>1</v>
      </c>
      <c r="AAS70">
        <v>0</v>
      </c>
      <c r="AHD70" t="s">
        <v>1140</v>
      </c>
      <c r="AIY70" t="s">
        <v>1138</v>
      </c>
      <c r="AIZ70">
        <v>1</v>
      </c>
      <c r="AJA70">
        <v>0</v>
      </c>
      <c r="AJB70">
        <v>0</v>
      </c>
      <c r="AJC70">
        <v>0</v>
      </c>
      <c r="AMM70" t="s">
        <v>1169</v>
      </c>
      <c r="AMN70">
        <v>1</v>
      </c>
      <c r="AMO70">
        <v>0</v>
      </c>
      <c r="AMP70">
        <v>0</v>
      </c>
      <c r="AMQ70">
        <v>0</v>
      </c>
      <c r="AMR70">
        <v>0</v>
      </c>
      <c r="AMS70">
        <v>0</v>
      </c>
      <c r="AMU70" t="s">
        <v>1128</v>
      </c>
      <c r="AMV70" t="s">
        <v>1140</v>
      </c>
      <c r="ANG70" t="s">
        <v>1130</v>
      </c>
      <c r="ANH70">
        <v>0</v>
      </c>
      <c r="ANI70">
        <v>0</v>
      </c>
      <c r="ANJ70">
        <v>0</v>
      </c>
      <c r="ANK70">
        <v>0</v>
      </c>
      <c r="ANL70">
        <v>0</v>
      </c>
      <c r="ANM70">
        <v>0</v>
      </c>
      <c r="ANN70">
        <v>0</v>
      </c>
      <c r="ANO70">
        <v>1</v>
      </c>
      <c r="ANP70">
        <v>0</v>
      </c>
      <c r="ANR70" t="s">
        <v>3440</v>
      </c>
      <c r="ANU70">
        <v>418787282</v>
      </c>
      <c r="ANV70" s="2">
        <v>45036.676249999997</v>
      </c>
      <c r="ANY70" t="s">
        <v>1131</v>
      </c>
      <c r="ANZ70" t="s">
        <v>1132</v>
      </c>
      <c r="AOA70" t="s">
        <v>3441</v>
      </c>
    </row>
    <row r="71" spans="1:981 1027:1067" x14ac:dyDescent="0.35">
      <c r="A71">
        <v>70</v>
      </c>
      <c r="B71" t="s">
        <v>3542</v>
      </c>
      <c r="C71" s="2">
        <v>45036</v>
      </c>
      <c r="D71" t="s">
        <v>1161</v>
      </c>
      <c r="E71" s="2">
        <v>45036.49637912037</v>
      </c>
      <c r="F71" s="2">
        <v>45036.499903113421</v>
      </c>
      <c r="G71" t="s">
        <v>1109</v>
      </c>
      <c r="J71" t="s">
        <v>1110</v>
      </c>
      <c r="K71" s="2">
        <v>45036</v>
      </c>
      <c r="L71" t="s">
        <v>1162</v>
      </c>
      <c r="M71" t="s">
        <v>1163</v>
      </c>
      <c r="N71" t="s">
        <v>1164</v>
      </c>
      <c r="O71" t="s">
        <v>1114</v>
      </c>
      <c r="R71" t="s">
        <v>1115</v>
      </c>
      <c r="S71" t="s">
        <v>1165</v>
      </c>
      <c r="U71" t="s">
        <v>1117</v>
      </c>
      <c r="W71" t="s">
        <v>1133</v>
      </c>
      <c r="Z71" t="s">
        <v>1119</v>
      </c>
      <c r="AA71">
        <v>0</v>
      </c>
      <c r="AB71">
        <v>0</v>
      </c>
      <c r="AC71">
        <v>0</v>
      </c>
      <c r="AD71">
        <v>1</v>
      </c>
      <c r="AE71">
        <v>1</v>
      </c>
      <c r="ED71" t="s">
        <v>1119</v>
      </c>
      <c r="EE71">
        <v>0</v>
      </c>
      <c r="EF71">
        <v>0</v>
      </c>
      <c r="EG71">
        <v>0</v>
      </c>
      <c r="EH71">
        <v>0</v>
      </c>
      <c r="EI71">
        <v>1</v>
      </c>
      <c r="EJ71">
        <v>1</v>
      </c>
      <c r="IM71" t="s">
        <v>1119</v>
      </c>
      <c r="IN71">
        <v>0</v>
      </c>
      <c r="IO71">
        <v>0</v>
      </c>
      <c r="IP71">
        <v>0</v>
      </c>
      <c r="IQ71">
        <v>0</v>
      </c>
      <c r="IR71">
        <v>0</v>
      </c>
      <c r="IS71">
        <v>0</v>
      </c>
      <c r="IT71">
        <v>0</v>
      </c>
      <c r="IU71">
        <v>0</v>
      </c>
      <c r="IV71">
        <v>0</v>
      </c>
      <c r="IW71">
        <v>0</v>
      </c>
      <c r="IX71">
        <v>0</v>
      </c>
      <c r="IY71">
        <v>0</v>
      </c>
      <c r="IZ71">
        <v>0</v>
      </c>
      <c r="JA71">
        <v>0</v>
      </c>
      <c r="JB71">
        <v>0</v>
      </c>
      <c r="JC71">
        <v>1</v>
      </c>
      <c r="JD71">
        <v>1</v>
      </c>
      <c r="JE71">
        <v>3</v>
      </c>
      <c r="TD71" t="s">
        <v>3543</v>
      </c>
      <c r="TE71">
        <v>0</v>
      </c>
      <c r="TF71">
        <v>0</v>
      </c>
      <c r="TG71">
        <v>0</v>
      </c>
      <c r="TH71">
        <v>0</v>
      </c>
      <c r="TI71">
        <v>0</v>
      </c>
      <c r="TJ71">
        <v>0</v>
      </c>
      <c r="TK71">
        <v>0</v>
      </c>
      <c r="TL71">
        <v>0</v>
      </c>
      <c r="TM71">
        <v>0</v>
      </c>
      <c r="TN71">
        <v>0</v>
      </c>
      <c r="TO71">
        <v>0</v>
      </c>
      <c r="TP71">
        <v>0</v>
      </c>
      <c r="TQ71">
        <v>0</v>
      </c>
      <c r="TR71">
        <v>0</v>
      </c>
      <c r="TS71">
        <v>0</v>
      </c>
      <c r="TT71">
        <v>0</v>
      </c>
      <c r="TU71">
        <v>0</v>
      </c>
      <c r="TV71">
        <v>0</v>
      </c>
      <c r="TW71">
        <v>0</v>
      </c>
      <c r="TX71">
        <v>0</v>
      </c>
      <c r="TY71">
        <v>1</v>
      </c>
      <c r="TZ71">
        <v>1</v>
      </c>
      <c r="UA71">
        <v>1</v>
      </c>
      <c r="UB71">
        <v>0</v>
      </c>
      <c r="UC71">
        <v>0</v>
      </c>
      <c r="UD71">
        <v>0</v>
      </c>
      <c r="UE71">
        <v>0</v>
      </c>
      <c r="UF71">
        <v>0</v>
      </c>
      <c r="UG71">
        <v>3</v>
      </c>
      <c r="ADU71" t="s">
        <v>1135</v>
      </c>
      <c r="ADV71" t="s">
        <v>3544</v>
      </c>
      <c r="ADW71">
        <v>0</v>
      </c>
      <c r="ADX71">
        <v>1</v>
      </c>
      <c r="ADY71">
        <v>1</v>
      </c>
      <c r="AEA71">
        <v>750</v>
      </c>
      <c r="AEB71">
        <v>200</v>
      </c>
      <c r="AEC71" t="s">
        <v>1168</v>
      </c>
      <c r="AEF71">
        <v>10</v>
      </c>
      <c r="AEG71">
        <v>1</v>
      </c>
      <c r="AEH71">
        <v>0</v>
      </c>
      <c r="AEJ71" t="s">
        <v>1135</v>
      </c>
      <c r="AEK71" t="s">
        <v>1194</v>
      </c>
      <c r="AEL71">
        <v>0</v>
      </c>
      <c r="AEM71">
        <v>1</v>
      </c>
      <c r="AEO71">
        <v>200</v>
      </c>
      <c r="AEP71" t="s">
        <v>1168</v>
      </c>
      <c r="AES71">
        <v>5</v>
      </c>
      <c r="AET71">
        <v>1</v>
      </c>
      <c r="AEU71">
        <v>0</v>
      </c>
      <c r="AEW71" t="s">
        <v>1135</v>
      </c>
      <c r="AEX71" t="s">
        <v>1194</v>
      </c>
      <c r="AEY71">
        <v>0</v>
      </c>
      <c r="AEZ71">
        <v>1</v>
      </c>
      <c r="AFB71">
        <v>200</v>
      </c>
      <c r="AFC71" t="s">
        <v>1168</v>
      </c>
      <c r="AFF71">
        <v>3</v>
      </c>
      <c r="AFG71">
        <v>1</v>
      </c>
      <c r="AFH71">
        <v>0</v>
      </c>
      <c r="AHD71" t="s">
        <v>1140</v>
      </c>
      <c r="AIY71" t="s">
        <v>1138</v>
      </c>
      <c r="AIZ71">
        <v>1</v>
      </c>
      <c r="AJA71">
        <v>0</v>
      </c>
      <c r="AJB71">
        <v>0</v>
      </c>
      <c r="AJC71">
        <v>0</v>
      </c>
      <c r="AMM71" t="s">
        <v>1169</v>
      </c>
      <c r="AMN71">
        <v>1</v>
      </c>
      <c r="AMO71">
        <v>0</v>
      </c>
      <c r="AMP71">
        <v>0</v>
      </c>
      <c r="AMQ71">
        <v>0</v>
      </c>
      <c r="AMR71">
        <v>0</v>
      </c>
      <c r="AMS71">
        <v>0</v>
      </c>
      <c r="AMU71" t="s">
        <v>1128</v>
      </c>
      <c r="AMV71" t="s">
        <v>1140</v>
      </c>
      <c r="ANG71" t="s">
        <v>1130</v>
      </c>
      <c r="ANH71">
        <v>0</v>
      </c>
      <c r="ANI71">
        <v>0</v>
      </c>
      <c r="ANJ71">
        <v>0</v>
      </c>
      <c r="ANK71">
        <v>0</v>
      </c>
      <c r="ANL71">
        <v>0</v>
      </c>
      <c r="ANM71">
        <v>0</v>
      </c>
      <c r="ANN71">
        <v>0</v>
      </c>
      <c r="ANO71">
        <v>1</v>
      </c>
      <c r="ANP71">
        <v>0</v>
      </c>
      <c r="ANR71" t="s">
        <v>3440</v>
      </c>
      <c r="ANU71">
        <v>418787295</v>
      </c>
      <c r="ANV71" s="2">
        <v>45036.676273148143</v>
      </c>
      <c r="ANY71" t="s">
        <v>1131</v>
      </c>
      <c r="ANZ71" t="s">
        <v>1132</v>
      </c>
      <c r="AOA71" t="s">
        <v>3441</v>
      </c>
    </row>
    <row r="72" spans="1:981 1027:1067" x14ac:dyDescent="0.35">
      <c r="A72">
        <v>71</v>
      </c>
      <c r="B72" t="s">
        <v>3545</v>
      </c>
      <c r="C72" s="2">
        <v>45036</v>
      </c>
      <c r="D72" t="s">
        <v>1161</v>
      </c>
      <c r="E72" s="2">
        <v>45036.505019004631</v>
      </c>
      <c r="F72" s="2">
        <v>45036.510838159717</v>
      </c>
      <c r="G72" t="s">
        <v>1109</v>
      </c>
      <c r="J72" t="s">
        <v>1110</v>
      </c>
      <c r="K72" s="2">
        <v>45036</v>
      </c>
      <c r="L72" t="s">
        <v>1162</v>
      </c>
      <c r="M72" t="s">
        <v>1163</v>
      </c>
      <c r="N72" t="s">
        <v>1164</v>
      </c>
      <c r="O72" t="s">
        <v>1114</v>
      </c>
      <c r="R72" t="s">
        <v>1115</v>
      </c>
      <c r="S72" t="s">
        <v>1165</v>
      </c>
      <c r="U72" t="s">
        <v>1117</v>
      </c>
      <c r="W72" t="s">
        <v>1133</v>
      </c>
      <c r="Z72" t="s">
        <v>1119</v>
      </c>
      <c r="AA72">
        <v>0</v>
      </c>
      <c r="AB72">
        <v>0</v>
      </c>
      <c r="AC72">
        <v>0</v>
      </c>
      <c r="AD72">
        <v>1</v>
      </c>
      <c r="AE72">
        <v>1</v>
      </c>
      <c r="ED72" t="s">
        <v>1119</v>
      </c>
      <c r="EE72">
        <v>0</v>
      </c>
      <c r="EF72">
        <v>0</v>
      </c>
      <c r="EG72">
        <v>0</v>
      </c>
      <c r="EH72">
        <v>0</v>
      </c>
      <c r="EI72">
        <v>1</v>
      </c>
      <c r="EJ72">
        <v>1</v>
      </c>
      <c r="IM72" t="s">
        <v>1119</v>
      </c>
      <c r="IN72">
        <v>0</v>
      </c>
      <c r="IO72">
        <v>0</v>
      </c>
      <c r="IP72">
        <v>0</v>
      </c>
      <c r="IQ72">
        <v>0</v>
      </c>
      <c r="IR72">
        <v>0</v>
      </c>
      <c r="IS72">
        <v>0</v>
      </c>
      <c r="IT72">
        <v>0</v>
      </c>
      <c r="IU72">
        <v>0</v>
      </c>
      <c r="IV72">
        <v>0</v>
      </c>
      <c r="IW72">
        <v>0</v>
      </c>
      <c r="IX72">
        <v>0</v>
      </c>
      <c r="IY72">
        <v>0</v>
      </c>
      <c r="IZ72">
        <v>0</v>
      </c>
      <c r="JA72">
        <v>0</v>
      </c>
      <c r="JB72">
        <v>0</v>
      </c>
      <c r="JC72">
        <v>1</v>
      </c>
      <c r="JD72">
        <v>1</v>
      </c>
      <c r="JE72">
        <v>3</v>
      </c>
      <c r="TD72" t="s">
        <v>3546</v>
      </c>
      <c r="TE72">
        <v>0</v>
      </c>
      <c r="TF72">
        <v>0</v>
      </c>
      <c r="TG72">
        <v>0</v>
      </c>
      <c r="TH72">
        <v>0</v>
      </c>
      <c r="TI72">
        <v>0</v>
      </c>
      <c r="TJ72">
        <v>0</v>
      </c>
      <c r="TK72">
        <v>0</v>
      </c>
      <c r="TL72">
        <v>0</v>
      </c>
      <c r="TM72">
        <v>0</v>
      </c>
      <c r="TN72">
        <v>0</v>
      </c>
      <c r="TO72">
        <v>0</v>
      </c>
      <c r="TP72">
        <v>0</v>
      </c>
      <c r="TQ72">
        <v>0</v>
      </c>
      <c r="TR72">
        <v>0</v>
      </c>
      <c r="TS72">
        <v>0</v>
      </c>
      <c r="TT72">
        <v>0</v>
      </c>
      <c r="TU72">
        <v>0</v>
      </c>
      <c r="TV72">
        <v>0</v>
      </c>
      <c r="TW72">
        <v>0</v>
      </c>
      <c r="TX72">
        <v>0</v>
      </c>
      <c r="TY72">
        <v>1</v>
      </c>
      <c r="TZ72">
        <v>1</v>
      </c>
      <c r="UA72">
        <v>1</v>
      </c>
      <c r="UB72">
        <v>0</v>
      </c>
      <c r="UC72">
        <v>0</v>
      </c>
      <c r="UD72">
        <v>0</v>
      </c>
      <c r="UE72">
        <v>0</v>
      </c>
      <c r="UF72">
        <v>0</v>
      </c>
      <c r="UG72">
        <v>3</v>
      </c>
      <c r="ADU72" t="s">
        <v>1135</v>
      </c>
      <c r="ADV72" t="s">
        <v>3544</v>
      </c>
      <c r="ADW72">
        <v>0</v>
      </c>
      <c r="ADX72">
        <v>1</v>
      </c>
      <c r="ADY72">
        <v>1</v>
      </c>
      <c r="AEA72">
        <v>750</v>
      </c>
      <c r="AEB72">
        <v>200</v>
      </c>
      <c r="AEC72" t="s">
        <v>1168</v>
      </c>
      <c r="AEF72">
        <v>20</v>
      </c>
      <c r="AEG72">
        <v>1</v>
      </c>
      <c r="AEH72">
        <v>0</v>
      </c>
      <c r="AEJ72" t="s">
        <v>1135</v>
      </c>
      <c r="AEK72" t="s">
        <v>1194</v>
      </c>
      <c r="AEL72">
        <v>0</v>
      </c>
      <c r="AEM72">
        <v>1</v>
      </c>
      <c r="AEO72">
        <v>200</v>
      </c>
      <c r="AEP72" t="s">
        <v>1168</v>
      </c>
      <c r="AES72">
        <v>3</v>
      </c>
      <c r="AET72">
        <v>1</v>
      </c>
      <c r="AEU72">
        <v>0</v>
      </c>
      <c r="AEW72" t="s">
        <v>1135</v>
      </c>
      <c r="AEX72" t="s">
        <v>1194</v>
      </c>
      <c r="AEY72">
        <v>0</v>
      </c>
      <c r="AEZ72">
        <v>1</v>
      </c>
      <c r="AFB72">
        <v>200</v>
      </c>
      <c r="AFC72" t="s">
        <v>1147</v>
      </c>
      <c r="AFF72">
        <v>3</v>
      </c>
      <c r="AFG72">
        <v>1</v>
      </c>
      <c r="AFH72">
        <v>0</v>
      </c>
      <c r="AHD72" t="s">
        <v>1140</v>
      </c>
      <c r="AIY72" t="s">
        <v>1138</v>
      </c>
      <c r="AIZ72">
        <v>1</v>
      </c>
      <c r="AJA72">
        <v>0</v>
      </c>
      <c r="AJB72">
        <v>0</v>
      </c>
      <c r="AJC72">
        <v>0</v>
      </c>
      <c r="AMM72" t="s">
        <v>1169</v>
      </c>
      <c r="AMN72">
        <v>1</v>
      </c>
      <c r="AMO72">
        <v>0</v>
      </c>
      <c r="AMP72">
        <v>0</v>
      </c>
      <c r="AMQ72">
        <v>0</v>
      </c>
      <c r="AMR72">
        <v>0</v>
      </c>
      <c r="AMS72">
        <v>0</v>
      </c>
      <c r="AMU72" t="s">
        <v>1128</v>
      </c>
      <c r="AMV72" t="s">
        <v>1140</v>
      </c>
      <c r="ANG72" t="s">
        <v>1130</v>
      </c>
      <c r="ANH72">
        <v>0</v>
      </c>
      <c r="ANI72">
        <v>0</v>
      </c>
      <c r="ANJ72">
        <v>0</v>
      </c>
      <c r="ANK72">
        <v>0</v>
      </c>
      <c r="ANL72">
        <v>0</v>
      </c>
      <c r="ANM72">
        <v>0</v>
      </c>
      <c r="ANN72">
        <v>0</v>
      </c>
      <c r="ANO72">
        <v>1</v>
      </c>
      <c r="ANP72">
        <v>0</v>
      </c>
      <c r="ANR72" t="s">
        <v>3440</v>
      </c>
      <c r="ANU72">
        <v>418787299</v>
      </c>
      <c r="ANV72" s="2">
        <v>45036.676284722227</v>
      </c>
      <c r="ANY72" t="s">
        <v>1131</v>
      </c>
      <c r="ANZ72" t="s">
        <v>1132</v>
      </c>
      <c r="AOA72" t="s">
        <v>3441</v>
      </c>
    </row>
    <row r="73" spans="1:981 1027:1067" x14ac:dyDescent="0.35">
      <c r="A73">
        <v>72</v>
      </c>
      <c r="B73" t="s">
        <v>3547</v>
      </c>
      <c r="C73" s="2">
        <v>45036</v>
      </c>
      <c r="D73" t="s">
        <v>1161</v>
      </c>
      <c r="E73" s="2">
        <v>45036.514048275472</v>
      </c>
      <c r="F73" s="2">
        <v>45036.520524282409</v>
      </c>
      <c r="G73" t="s">
        <v>1109</v>
      </c>
      <c r="J73" t="s">
        <v>1110</v>
      </c>
      <c r="K73" s="2">
        <v>45036</v>
      </c>
      <c r="L73" t="s">
        <v>1162</v>
      </c>
      <c r="M73" t="s">
        <v>1163</v>
      </c>
      <c r="N73" t="s">
        <v>1164</v>
      </c>
      <c r="O73" t="s">
        <v>1114</v>
      </c>
      <c r="R73" t="s">
        <v>1115</v>
      </c>
      <c r="S73" t="s">
        <v>1165</v>
      </c>
      <c r="U73" t="s">
        <v>1117</v>
      </c>
      <c r="W73" t="s">
        <v>1133</v>
      </c>
      <c r="Z73" t="s">
        <v>1119</v>
      </c>
      <c r="AA73">
        <v>0</v>
      </c>
      <c r="AB73">
        <v>0</v>
      </c>
      <c r="AC73">
        <v>0</v>
      </c>
      <c r="AD73">
        <v>1</v>
      </c>
      <c r="AE73">
        <v>1</v>
      </c>
      <c r="ED73" t="s">
        <v>1119</v>
      </c>
      <c r="EE73">
        <v>0</v>
      </c>
      <c r="EF73">
        <v>0</v>
      </c>
      <c r="EG73">
        <v>0</v>
      </c>
      <c r="EH73">
        <v>0</v>
      </c>
      <c r="EI73">
        <v>1</v>
      </c>
      <c r="EJ73">
        <v>1</v>
      </c>
      <c r="IM73" t="s">
        <v>1119</v>
      </c>
      <c r="IN73">
        <v>0</v>
      </c>
      <c r="IO73">
        <v>0</v>
      </c>
      <c r="IP73">
        <v>0</v>
      </c>
      <c r="IQ73">
        <v>0</v>
      </c>
      <c r="IR73">
        <v>0</v>
      </c>
      <c r="IS73">
        <v>0</v>
      </c>
      <c r="IT73">
        <v>0</v>
      </c>
      <c r="IU73">
        <v>0</v>
      </c>
      <c r="IV73">
        <v>0</v>
      </c>
      <c r="IW73">
        <v>0</v>
      </c>
      <c r="IX73">
        <v>0</v>
      </c>
      <c r="IY73">
        <v>0</v>
      </c>
      <c r="IZ73">
        <v>0</v>
      </c>
      <c r="JA73">
        <v>0</v>
      </c>
      <c r="JB73">
        <v>0</v>
      </c>
      <c r="JC73">
        <v>1</v>
      </c>
      <c r="JD73">
        <v>1</v>
      </c>
      <c r="JE73">
        <v>3</v>
      </c>
      <c r="TD73" t="s">
        <v>3548</v>
      </c>
      <c r="TE73">
        <v>0</v>
      </c>
      <c r="TF73">
        <v>0</v>
      </c>
      <c r="TG73">
        <v>0</v>
      </c>
      <c r="TH73">
        <v>0</v>
      </c>
      <c r="TI73">
        <v>0</v>
      </c>
      <c r="TJ73">
        <v>0</v>
      </c>
      <c r="TK73">
        <v>0</v>
      </c>
      <c r="TL73">
        <v>0</v>
      </c>
      <c r="TM73">
        <v>0</v>
      </c>
      <c r="TN73">
        <v>0</v>
      </c>
      <c r="TO73">
        <v>0</v>
      </c>
      <c r="TP73">
        <v>0</v>
      </c>
      <c r="TQ73">
        <v>0</v>
      </c>
      <c r="TR73">
        <v>0</v>
      </c>
      <c r="TS73">
        <v>0</v>
      </c>
      <c r="TT73">
        <v>0</v>
      </c>
      <c r="TU73">
        <v>0</v>
      </c>
      <c r="TV73">
        <v>0</v>
      </c>
      <c r="TW73">
        <v>0</v>
      </c>
      <c r="TX73">
        <v>0</v>
      </c>
      <c r="TY73">
        <v>0</v>
      </c>
      <c r="TZ73">
        <v>0</v>
      </c>
      <c r="UA73">
        <v>0</v>
      </c>
      <c r="UB73">
        <v>1</v>
      </c>
      <c r="UC73">
        <v>1</v>
      </c>
      <c r="UD73">
        <v>0</v>
      </c>
      <c r="UE73">
        <v>0</v>
      </c>
      <c r="UF73">
        <v>0</v>
      </c>
      <c r="UG73">
        <v>2</v>
      </c>
      <c r="AFJ73" t="s">
        <v>1135</v>
      </c>
      <c r="AFK73">
        <v>1300</v>
      </c>
      <c r="AFL73" t="s">
        <v>1168</v>
      </c>
      <c r="AFO73">
        <v>10</v>
      </c>
      <c r="AFP73">
        <v>2</v>
      </c>
      <c r="AFQ73">
        <v>0</v>
      </c>
      <c r="AFS73" t="s">
        <v>1135</v>
      </c>
      <c r="AFT73" t="s">
        <v>1193</v>
      </c>
      <c r="AFU73">
        <v>1</v>
      </c>
      <c r="AFV73">
        <v>0</v>
      </c>
      <c r="AFW73">
        <v>1</v>
      </c>
      <c r="AFX73">
        <v>2700</v>
      </c>
      <c r="AFZ73">
        <v>100</v>
      </c>
      <c r="AGA73" t="s">
        <v>1168</v>
      </c>
      <c r="AGD73">
        <v>10</v>
      </c>
      <c r="AGE73">
        <v>2</v>
      </c>
      <c r="AGF73">
        <v>0</v>
      </c>
      <c r="AHD73" t="s">
        <v>1140</v>
      </c>
      <c r="AIY73" t="s">
        <v>1138</v>
      </c>
      <c r="AIZ73">
        <v>1</v>
      </c>
      <c r="AJA73">
        <v>0</v>
      </c>
      <c r="AJB73">
        <v>0</v>
      </c>
      <c r="AJC73">
        <v>0</v>
      </c>
      <c r="AMM73" t="s">
        <v>1169</v>
      </c>
      <c r="AMN73">
        <v>1</v>
      </c>
      <c r="AMO73">
        <v>0</v>
      </c>
      <c r="AMP73">
        <v>0</v>
      </c>
      <c r="AMQ73">
        <v>0</v>
      </c>
      <c r="AMR73">
        <v>0</v>
      </c>
      <c r="AMS73">
        <v>0</v>
      </c>
      <c r="AMU73" t="s">
        <v>1128</v>
      </c>
      <c r="AMV73" t="s">
        <v>1140</v>
      </c>
      <c r="ANG73" t="s">
        <v>1130</v>
      </c>
      <c r="ANH73">
        <v>0</v>
      </c>
      <c r="ANI73">
        <v>0</v>
      </c>
      <c r="ANJ73">
        <v>0</v>
      </c>
      <c r="ANK73">
        <v>0</v>
      </c>
      <c r="ANL73">
        <v>0</v>
      </c>
      <c r="ANM73">
        <v>0</v>
      </c>
      <c r="ANN73">
        <v>0</v>
      </c>
      <c r="ANO73">
        <v>1</v>
      </c>
      <c r="ANP73">
        <v>0</v>
      </c>
      <c r="ANR73" t="s">
        <v>3440</v>
      </c>
      <c r="ANU73">
        <v>418787342</v>
      </c>
      <c r="ANV73" s="2">
        <v>45036.676412037043</v>
      </c>
      <c r="ANY73" t="s">
        <v>1131</v>
      </c>
      <c r="ANZ73" t="s">
        <v>1132</v>
      </c>
      <c r="AOA73" t="s">
        <v>3441</v>
      </c>
    </row>
    <row r="74" spans="1:981 1027:1067" x14ac:dyDescent="0.35">
      <c r="A74">
        <v>73</v>
      </c>
      <c r="B74" t="s">
        <v>3549</v>
      </c>
      <c r="C74" s="2">
        <v>45036</v>
      </c>
      <c r="D74" t="s">
        <v>1161</v>
      </c>
      <c r="E74" s="2">
        <v>45036.523275277781</v>
      </c>
      <c r="F74" s="2">
        <v>45036.52926851852</v>
      </c>
      <c r="G74" t="s">
        <v>1109</v>
      </c>
      <c r="J74" t="s">
        <v>1110</v>
      </c>
      <c r="K74" s="2">
        <v>45036</v>
      </c>
      <c r="L74" t="s">
        <v>1162</v>
      </c>
      <c r="M74" t="s">
        <v>1163</v>
      </c>
      <c r="N74" t="s">
        <v>1164</v>
      </c>
      <c r="O74" t="s">
        <v>1114</v>
      </c>
      <c r="R74" t="s">
        <v>1115</v>
      </c>
      <c r="S74" t="s">
        <v>1165</v>
      </c>
      <c r="U74" t="s">
        <v>1117</v>
      </c>
      <c r="W74" t="s">
        <v>1133</v>
      </c>
      <c r="Z74" t="s">
        <v>1119</v>
      </c>
      <c r="AA74">
        <v>0</v>
      </c>
      <c r="AB74">
        <v>0</v>
      </c>
      <c r="AC74">
        <v>0</v>
      </c>
      <c r="AD74">
        <v>1</v>
      </c>
      <c r="AE74">
        <v>1</v>
      </c>
      <c r="ED74" t="s">
        <v>1119</v>
      </c>
      <c r="EE74">
        <v>0</v>
      </c>
      <c r="EF74">
        <v>0</v>
      </c>
      <c r="EG74">
        <v>0</v>
      </c>
      <c r="EH74">
        <v>0</v>
      </c>
      <c r="EI74">
        <v>1</v>
      </c>
      <c r="EJ74">
        <v>1</v>
      </c>
      <c r="IM74" t="s">
        <v>1119</v>
      </c>
      <c r="IN74">
        <v>0</v>
      </c>
      <c r="IO74">
        <v>0</v>
      </c>
      <c r="IP74">
        <v>0</v>
      </c>
      <c r="IQ74">
        <v>0</v>
      </c>
      <c r="IR74">
        <v>0</v>
      </c>
      <c r="IS74">
        <v>0</v>
      </c>
      <c r="IT74">
        <v>0</v>
      </c>
      <c r="IU74">
        <v>0</v>
      </c>
      <c r="IV74">
        <v>0</v>
      </c>
      <c r="IW74">
        <v>0</v>
      </c>
      <c r="IX74">
        <v>0</v>
      </c>
      <c r="IY74">
        <v>0</v>
      </c>
      <c r="IZ74">
        <v>0</v>
      </c>
      <c r="JA74">
        <v>0</v>
      </c>
      <c r="JB74">
        <v>0</v>
      </c>
      <c r="JC74">
        <v>1</v>
      </c>
      <c r="JD74">
        <v>1</v>
      </c>
      <c r="JE74">
        <v>3</v>
      </c>
      <c r="TD74" t="s">
        <v>3548</v>
      </c>
      <c r="TE74">
        <v>0</v>
      </c>
      <c r="TF74">
        <v>0</v>
      </c>
      <c r="TG74">
        <v>0</v>
      </c>
      <c r="TH74">
        <v>0</v>
      </c>
      <c r="TI74">
        <v>0</v>
      </c>
      <c r="TJ74">
        <v>0</v>
      </c>
      <c r="TK74">
        <v>0</v>
      </c>
      <c r="TL74">
        <v>0</v>
      </c>
      <c r="TM74">
        <v>0</v>
      </c>
      <c r="TN74">
        <v>0</v>
      </c>
      <c r="TO74">
        <v>0</v>
      </c>
      <c r="TP74">
        <v>0</v>
      </c>
      <c r="TQ74">
        <v>0</v>
      </c>
      <c r="TR74">
        <v>0</v>
      </c>
      <c r="TS74">
        <v>0</v>
      </c>
      <c r="TT74">
        <v>0</v>
      </c>
      <c r="TU74">
        <v>0</v>
      </c>
      <c r="TV74">
        <v>0</v>
      </c>
      <c r="TW74">
        <v>0</v>
      </c>
      <c r="TX74">
        <v>0</v>
      </c>
      <c r="TY74">
        <v>0</v>
      </c>
      <c r="TZ74">
        <v>0</v>
      </c>
      <c r="UA74">
        <v>0</v>
      </c>
      <c r="UB74">
        <v>1</v>
      </c>
      <c r="UC74">
        <v>1</v>
      </c>
      <c r="UD74">
        <v>0</v>
      </c>
      <c r="UE74">
        <v>0</v>
      </c>
      <c r="UF74">
        <v>0</v>
      </c>
      <c r="UG74">
        <v>2</v>
      </c>
      <c r="AFJ74" t="s">
        <v>1135</v>
      </c>
      <c r="AFK74">
        <v>1300</v>
      </c>
      <c r="AFL74" t="s">
        <v>1168</v>
      </c>
      <c r="AFO74">
        <v>14</v>
      </c>
      <c r="AFP74">
        <v>1</v>
      </c>
      <c r="AFQ74">
        <v>0</v>
      </c>
      <c r="AFS74" t="s">
        <v>1135</v>
      </c>
      <c r="AFT74" t="s">
        <v>1193</v>
      </c>
      <c r="AFU74">
        <v>1</v>
      </c>
      <c r="AFV74">
        <v>0</v>
      </c>
      <c r="AFW74">
        <v>1</v>
      </c>
      <c r="AFX74">
        <v>2700</v>
      </c>
      <c r="AFZ74">
        <v>100</v>
      </c>
      <c r="AGA74" t="s">
        <v>1168</v>
      </c>
      <c r="AGD74">
        <v>7</v>
      </c>
      <c r="AGE74">
        <v>1</v>
      </c>
      <c r="AGF74">
        <v>0</v>
      </c>
      <c r="AHD74" t="s">
        <v>1140</v>
      </c>
      <c r="AIY74" t="s">
        <v>1138</v>
      </c>
      <c r="AIZ74">
        <v>1</v>
      </c>
      <c r="AJA74">
        <v>0</v>
      </c>
      <c r="AJB74">
        <v>0</v>
      </c>
      <c r="AJC74">
        <v>0</v>
      </c>
      <c r="AMM74" t="s">
        <v>1169</v>
      </c>
      <c r="AMN74">
        <v>1</v>
      </c>
      <c r="AMO74">
        <v>0</v>
      </c>
      <c r="AMP74">
        <v>0</v>
      </c>
      <c r="AMQ74">
        <v>0</v>
      </c>
      <c r="AMR74">
        <v>0</v>
      </c>
      <c r="AMS74">
        <v>0</v>
      </c>
      <c r="AMU74" t="s">
        <v>1128</v>
      </c>
      <c r="AMV74" t="s">
        <v>1140</v>
      </c>
      <c r="ANG74" t="s">
        <v>1130</v>
      </c>
      <c r="ANH74">
        <v>0</v>
      </c>
      <c r="ANI74">
        <v>0</v>
      </c>
      <c r="ANJ74">
        <v>0</v>
      </c>
      <c r="ANK74">
        <v>0</v>
      </c>
      <c r="ANL74">
        <v>0</v>
      </c>
      <c r="ANM74">
        <v>0</v>
      </c>
      <c r="ANN74">
        <v>0</v>
      </c>
      <c r="ANO74">
        <v>1</v>
      </c>
      <c r="ANP74">
        <v>0</v>
      </c>
      <c r="ANR74" t="s">
        <v>3440</v>
      </c>
      <c r="ANU74">
        <v>418787360</v>
      </c>
      <c r="ANV74" s="2">
        <v>45036.676446759258</v>
      </c>
      <c r="ANY74" t="s">
        <v>1131</v>
      </c>
      <c r="ANZ74" t="s">
        <v>1132</v>
      </c>
      <c r="AOA74" t="s">
        <v>3441</v>
      </c>
    </row>
    <row r="75" spans="1:981 1027:1067" x14ac:dyDescent="0.35">
      <c r="A75">
        <v>74</v>
      </c>
      <c r="B75" t="s">
        <v>3550</v>
      </c>
      <c r="C75" s="2">
        <v>45036</v>
      </c>
      <c r="D75" t="s">
        <v>1161</v>
      </c>
      <c r="E75" s="2">
        <v>45036.531256724542</v>
      </c>
      <c r="F75" s="2">
        <v>45036.538812291663</v>
      </c>
      <c r="G75" t="s">
        <v>1109</v>
      </c>
      <c r="J75" t="s">
        <v>1110</v>
      </c>
      <c r="K75" s="2">
        <v>45036</v>
      </c>
      <c r="L75" t="s">
        <v>1162</v>
      </c>
      <c r="M75" t="s">
        <v>1163</v>
      </c>
      <c r="N75" t="s">
        <v>1164</v>
      </c>
      <c r="O75" t="s">
        <v>1114</v>
      </c>
      <c r="R75" t="s">
        <v>1115</v>
      </c>
      <c r="S75" t="s">
        <v>1165</v>
      </c>
      <c r="U75" t="s">
        <v>1117</v>
      </c>
      <c r="W75" t="s">
        <v>1133</v>
      </c>
      <c r="Z75" t="s">
        <v>1119</v>
      </c>
      <c r="AA75">
        <v>0</v>
      </c>
      <c r="AB75">
        <v>0</v>
      </c>
      <c r="AC75">
        <v>0</v>
      </c>
      <c r="AD75">
        <v>1</v>
      </c>
      <c r="AE75">
        <v>1</v>
      </c>
      <c r="ED75" t="s">
        <v>1119</v>
      </c>
      <c r="EE75">
        <v>0</v>
      </c>
      <c r="EF75">
        <v>0</v>
      </c>
      <c r="EG75">
        <v>0</v>
      </c>
      <c r="EH75">
        <v>0</v>
      </c>
      <c r="EI75">
        <v>1</v>
      </c>
      <c r="EJ75">
        <v>1</v>
      </c>
      <c r="IM75" t="s">
        <v>1119</v>
      </c>
      <c r="IN75">
        <v>0</v>
      </c>
      <c r="IO75">
        <v>0</v>
      </c>
      <c r="IP75">
        <v>0</v>
      </c>
      <c r="IQ75">
        <v>0</v>
      </c>
      <c r="IR75">
        <v>0</v>
      </c>
      <c r="IS75">
        <v>0</v>
      </c>
      <c r="IT75">
        <v>0</v>
      </c>
      <c r="IU75">
        <v>0</v>
      </c>
      <c r="IV75">
        <v>0</v>
      </c>
      <c r="IW75">
        <v>0</v>
      </c>
      <c r="IX75">
        <v>0</v>
      </c>
      <c r="IY75">
        <v>0</v>
      </c>
      <c r="IZ75">
        <v>0</v>
      </c>
      <c r="JA75">
        <v>0</v>
      </c>
      <c r="JB75">
        <v>0</v>
      </c>
      <c r="JC75">
        <v>1</v>
      </c>
      <c r="JD75">
        <v>1</v>
      </c>
      <c r="JE75">
        <v>3</v>
      </c>
      <c r="TD75" t="s">
        <v>3551</v>
      </c>
      <c r="TE75">
        <v>0</v>
      </c>
      <c r="TF75">
        <v>0</v>
      </c>
      <c r="TG75">
        <v>0</v>
      </c>
      <c r="TH75">
        <v>0</v>
      </c>
      <c r="TI75">
        <v>0</v>
      </c>
      <c r="TJ75">
        <v>1</v>
      </c>
      <c r="TK75">
        <v>0</v>
      </c>
      <c r="TL75">
        <v>0</v>
      </c>
      <c r="TM75">
        <v>0</v>
      </c>
      <c r="TN75">
        <v>0</v>
      </c>
      <c r="TO75">
        <v>0</v>
      </c>
      <c r="TP75">
        <v>0</v>
      </c>
      <c r="TQ75">
        <v>0</v>
      </c>
      <c r="TR75">
        <v>0</v>
      </c>
      <c r="TS75">
        <v>1</v>
      </c>
      <c r="TT75">
        <v>1</v>
      </c>
      <c r="TU75">
        <v>0</v>
      </c>
      <c r="TV75">
        <v>0</v>
      </c>
      <c r="TW75">
        <v>0</v>
      </c>
      <c r="TX75">
        <v>0</v>
      </c>
      <c r="TY75">
        <v>0</v>
      </c>
      <c r="TZ75">
        <v>0</v>
      </c>
      <c r="UA75">
        <v>0</v>
      </c>
      <c r="UB75">
        <v>0</v>
      </c>
      <c r="UC75">
        <v>0</v>
      </c>
      <c r="UD75">
        <v>1</v>
      </c>
      <c r="UE75">
        <v>1</v>
      </c>
      <c r="UF75">
        <v>0</v>
      </c>
      <c r="UG75">
        <v>5</v>
      </c>
      <c r="XF75" t="s">
        <v>1135</v>
      </c>
      <c r="XG75" t="s">
        <v>3552</v>
      </c>
      <c r="XH75">
        <v>1</v>
      </c>
      <c r="XI75">
        <v>1</v>
      </c>
      <c r="XJ75">
        <v>0</v>
      </c>
      <c r="XK75">
        <v>400</v>
      </c>
      <c r="XL75">
        <v>1200</v>
      </c>
      <c r="XN75" t="s">
        <v>1145</v>
      </c>
      <c r="XQ75">
        <v>20</v>
      </c>
      <c r="XR75">
        <v>1</v>
      </c>
      <c r="XS75">
        <v>0</v>
      </c>
      <c r="AAU75" t="s">
        <v>1135</v>
      </c>
      <c r="AAV75">
        <v>1300</v>
      </c>
      <c r="AAW75" t="s">
        <v>1145</v>
      </c>
      <c r="AAZ75">
        <v>10</v>
      </c>
      <c r="ABA75">
        <v>1</v>
      </c>
      <c r="ABB75">
        <v>0</v>
      </c>
      <c r="ABD75" t="s">
        <v>1135</v>
      </c>
      <c r="ABE75">
        <v>600</v>
      </c>
      <c r="ABF75" t="s">
        <v>1168</v>
      </c>
      <c r="ABI75">
        <v>10</v>
      </c>
      <c r="ABJ75">
        <v>1</v>
      </c>
      <c r="ABK75">
        <v>0</v>
      </c>
      <c r="AGH75" t="s">
        <v>1135</v>
      </c>
      <c r="AGI75" t="s">
        <v>1191</v>
      </c>
      <c r="AGJ75">
        <v>1</v>
      </c>
      <c r="AGK75">
        <v>1</v>
      </c>
      <c r="AGL75">
        <v>700</v>
      </c>
      <c r="AGM75">
        <v>900</v>
      </c>
      <c r="AGN75" t="s">
        <v>1145</v>
      </c>
      <c r="AGQ75">
        <v>15</v>
      </c>
      <c r="AGR75">
        <v>1</v>
      </c>
      <c r="AGS75">
        <v>0</v>
      </c>
      <c r="AGU75" t="s">
        <v>1135</v>
      </c>
      <c r="AGV75">
        <v>750</v>
      </c>
      <c r="AGW75" t="s">
        <v>1168</v>
      </c>
      <c r="AGZ75">
        <v>15</v>
      </c>
      <c r="AHA75">
        <v>1</v>
      </c>
      <c r="AHB75">
        <v>0</v>
      </c>
      <c r="AHD75" t="s">
        <v>1140</v>
      </c>
      <c r="AIY75" t="s">
        <v>1125</v>
      </c>
      <c r="AIZ75">
        <v>0</v>
      </c>
      <c r="AJA75">
        <v>1</v>
      </c>
      <c r="AJB75">
        <v>0</v>
      </c>
      <c r="AJC75">
        <v>0</v>
      </c>
      <c r="AJD75" t="s">
        <v>3553</v>
      </c>
      <c r="AJE75">
        <v>0</v>
      </c>
      <c r="AJF75">
        <v>0</v>
      </c>
      <c r="AJG75">
        <v>0</v>
      </c>
      <c r="AJH75">
        <v>0</v>
      </c>
      <c r="AJI75">
        <v>0</v>
      </c>
      <c r="AJJ75">
        <v>0</v>
      </c>
      <c r="AJK75">
        <v>0</v>
      </c>
      <c r="AJL75">
        <v>0</v>
      </c>
      <c r="AJM75">
        <v>0</v>
      </c>
      <c r="AJN75">
        <v>0</v>
      </c>
      <c r="AJO75">
        <v>0</v>
      </c>
      <c r="AJP75">
        <v>0</v>
      </c>
      <c r="AJQ75">
        <v>0</v>
      </c>
      <c r="AJR75">
        <v>0</v>
      </c>
      <c r="AJS75">
        <v>0</v>
      </c>
      <c r="AJT75">
        <v>0</v>
      </c>
      <c r="AJU75">
        <v>0</v>
      </c>
      <c r="AJV75">
        <v>0</v>
      </c>
      <c r="AJW75">
        <v>0</v>
      </c>
      <c r="AJX75">
        <v>0</v>
      </c>
      <c r="AJY75">
        <v>0</v>
      </c>
      <c r="AJZ75">
        <v>0</v>
      </c>
      <c r="AKA75">
        <v>0</v>
      </c>
      <c r="AKB75">
        <v>0</v>
      </c>
      <c r="AKC75">
        <v>0</v>
      </c>
      <c r="AKD75">
        <v>1</v>
      </c>
      <c r="AKE75">
        <v>1</v>
      </c>
      <c r="AKF75">
        <v>0</v>
      </c>
      <c r="AKG75" t="s">
        <v>1180</v>
      </c>
      <c r="AKH75">
        <v>1</v>
      </c>
      <c r="AKI75">
        <v>0</v>
      </c>
      <c r="AKJ75">
        <v>0</v>
      </c>
      <c r="AKK75">
        <v>0</v>
      </c>
      <c r="AKL75">
        <v>0</v>
      </c>
      <c r="AKM75">
        <v>0</v>
      </c>
      <c r="AKN75">
        <v>0</v>
      </c>
      <c r="AKO75">
        <v>0</v>
      </c>
      <c r="AKP75">
        <v>0</v>
      </c>
      <c r="AKQ75">
        <v>0</v>
      </c>
      <c r="AKR75">
        <v>0</v>
      </c>
      <c r="AKS75">
        <v>0</v>
      </c>
      <c r="AMM75" t="s">
        <v>1127</v>
      </c>
      <c r="AMN75">
        <v>1</v>
      </c>
      <c r="AMO75">
        <v>0</v>
      </c>
      <c r="AMP75">
        <v>0</v>
      </c>
      <c r="AMQ75">
        <v>1</v>
      </c>
      <c r="AMR75">
        <v>0</v>
      </c>
      <c r="AMS75">
        <v>0</v>
      </c>
      <c r="AMU75" t="s">
        <v>1128</v>
      </c>
      <c r="AMV75" t="s">
        <v>1140</v>
      </c>
      <c r="ANG75" t="s">
        <v>1130</v>
      </c>
      <c r="ANH75">
        <v>0</v>
      </c>
      <c r="ANI75">
        <v>0</v>
      </c>
      <c r="ANJ75">
        <v>0</v>
      </c>
      <c r="ANK75">
        <v>0</v>
      </c>
      <c r="ANL75">
        <v>0</v>
      </c>
      <c r="ANM75">
        <v>0</v>
      </c>
      <c r="ANN75">
        <v>0</v>
      </c>
      <c r="ANO75">
        <v>1</v>
      </c>
      <c r="ANP75">
        <v>0</v>
      </c>
      <c r="ANR75" t="s">
        <v>3440</v>
      </c>
      <c r="ANU75">
        <v>418787497</v>
      </c>
      <c r="ANV75" s="2">
        <v>45036.676736111112</v>
      </c>
      <c r="ANY75" t="s">
        <v>1131</v>
      </c>
      <c r="ANZ75" t="s">
        <v>1132</v>
      </c>
      <c r="AOA75" t="s">
        <v>3441</v>
      </c>
    </row>
    <row r="76" spans="1:981 1027:1067" x14ac:dyDescent="0.35">
      <c r="A76">
        <v>75</v>
      </c>
      <c r="B76" t="s">
        <v>3554</v>
      </c>
      <c r="C76" s="2">
        <v>45036</v>
      </c>
      <c r="D76" t="s">
        <v>1161</v>
      </c>
      <c r="E76" s="2">
        <v>45036.548791261579</v>
      </c>
      <c r="F76" s="2">
        <v>45036.561412430558</v>
      </c>
      <c r="G76" t="s">
        <v>1109</v>
      </c>
      <c r="J76" t="s">
        <v>1110</v>
      </c>
      <c r="K76" s="2">
        <v>45036</v>
      </c>
      <c r="L76" t="s">
        <v>1162</v>
      </c>
      <c r="M76" t="s">
        <v>1163</v>
      </c>
      <c r="N76" t="s">
        <v>1164</v>
      </c>
      <c r="O76" t="s">
        <v>1114</v>
      </c>
      <c r="R76" t="s">
        <v>1115</v>
      </c>
      <c r="S76" t="s">
        <v>1165</v>
      </c>
      <c r="U76" t="s">
        <v>1117</v>
      </c>
      <c r="W76" t="s">
        <v>1133</v>
      </c>
      <c r="Z76" t="s">
        <v>1119</v>
      </c>
      <c r="AA76">
        <v>0</v>
      </c>
      <c r="AB76">
        <v>0</v>
      </c>
      <c r="AC76">
        <v>0</v>
      </c>
      <c r="AD76">
        <v>1</v>
      </c>
      <c r="AE76">
        <v>1</v>
      </c>
      <c r="ED76" t="s">
        <v>1119</v>
      </c>
      <c r="EE76">
        <v>0</v>
      </c>
      <c r="EF76">
        <v>0</v>
      </c>
      <c r="EG76">
        <v>0</v>
      </c>
      <c r="EH76">
        <v>0</v>
      </c>
      <c r="EI76">
        <v>1</v>
      </c>
      <c r="EJ76">
        <v>1</v>
      </c>
      <c r="IM76" t="s">
        <v>1119</v>
      </c>
      <c r="IN76">
        <v>0</v>
      </c>
      <c r="IO76">
        <v>0</v>
      </c>
      <c r="IP76">
        <v>0</v>
      </c>
      <c r="IQ76">
        <v>0</v>
      </c>
      <c r="IR76">
        <v>0</v>
      </c>
      <c r="IS76">
        <v>0</v>
      </c>
      <c r="IT76">
        <v>0</v>
      </c>
      <c r="IU76">
        <v>0</v>
      </c>
      <c r="IV76">
        <v>0</v>
      </c>
      <c r="IW76">
        <v>0</v>
      </c>
      <c r="IX76">
        <v>0</v>
      </c>
      <c r="IY76">
        <v>0</v>
      </c>
      <c r="IZ76">
        <v>0</v>
      </c>
      <c r="JA76">
        <v>0</v>
      </c>
      <c r="JB76">
        <v>0</v>
      </c>
      <c r="JC76">
        <v>1</v>
      </c>
      <c r="JD76">
        <v>1</v>
      </c>
      <c r="JE76">
        <v>3</v>
      </c>
      <c r="TD76" t="s">
        <v>3555</v>
      </c>
      <c r="TE76">
        <v>0</v>
      </c>
      <c r="TF76">
        <v>0</v>
      </c>
      <c r="TG76">
        <v>0</v>
      </c>
      <c r="TH76">
        <v>0</v>
      </c>
      <c r="TI76">
        <v>0</v>
      </c>
      <c r="TJ76">
        <v>1</v>
      </c>
      <c r="TK76">
        <v>0</v>
      </c>
      <c r="TL76">
        <v>0</v>
      </c>
      <c r="TM76">
        <v>0</v>
      </c>
      <c r="TN76">
        <v>0</v>
      </c>
      <c r="TO76">
        <v>0</v>
      </c>
      <c r="TP76">
        <v>0</v>
      </c>
      <c r="TQ76">
        <v>0</v>
      </c>
      <c r="TR76">
        <v>0</v>
      </c>
      <c r="TS76">
        <v>1</v>
      </c>
      <c r="TT76">
        <v>1</v>
      </c>
      <c r="TU76">
        <v>0</v>
      </c>
      <c r="TV76">
        <v>0</v>
      </c>
      <c r="TW76">
        <v>0</v>
      </c>
      <c r="TX76">
        <v>0</v>
      </c>
      <c r="TY76">
        <v>0</v>
      </c>
      <c r="TZ76">
        <v>0</v>
      </c>
      <c r="UA76">
        <v>0</v>
      </c>
      <c r="UB76">
        <v>0</v>
      </c>
      <c r="UC76">
        <v>0</v>
      </c>
      <c r="UD76">
        <v>1</v>
      </c>
      <c r="UE76">
        <v>1</v>
      </c>
      <c r="UF76">
        <v>0</v>
      </c>
      <c r="UG76">
        <v>5</v>
      </c>
      <c r="XF76" t="s">
        <v>1135</v>
      </c>
      <c r="XG76" t="s">
        <v>3552</v>
      </c>
      <c r="XH76">
        <v>1</v>
      </c>
      <c r="XI76">
        <v>1</v>
      </c>
      <c r="XJ76">
        <v>0</v>
      </c>
      <c r="XK76">
        <v>400</v>
      </c>
      <c r="XL76">
        <v>1200</v>
      </c>
      <c r="XN76" t="s">
        <v>1145</v>
      </c>
      <c r="XQ76">
        <v>20</v>
      </c>
      <c r="XR76">
        <v>1</v>
      </c>
      <c r="XS76">
        <v>0</v>
      </c>
      <c r="AAU76" t="s">
        <v>1135</v>
      </c>
      <c r="AAV76">
        <v>1300</v>
      </c>
      <c r="AAW76" t="s">
        <v>1145</v>
      </c>
      <c r="AAZ76">
        <v>15</v>
      </c>
      <c r="ABA76">
        <v>1</v>
      </c>
      <c r="ABB76">
        <v>0</v>
      </c>
      <c r="ABD76" t="s">
        <v>1135</v>
      </c>
      <c r="ABE76">
        <v>600</v>
      </c>
      <c r="ABF76" t="s">
        <v>1168</v>
      </c>
      <c r="ABI76">
        <v>10</v>
      </c>
      <c r="ABJ76">
        <v>1</v>
      </c>
      <c r="ABK76">
        <v>0</v>
      </c>
      <c r="AGH76" t="s">
        <v>1135</v>
      </c>
      <c r="AGI76" t="s">
        <v>1191</v>
      </c>
      <c r="AGJ76">
        <v>1</v>
      </c>
      <c r="AGK76">
        <v>1</v>
      </c>
      <c r="AGL76">
        <v>700</v>
      </c>
      <c r="AGM76">
        <v>900</v>
      </c>
      <c r="AGN76" t="s">
        <v>1145</v>
      </c>
      <c r="AGQ76">
        <v>10</v>
      </c>
      <c r="AGR76">
        <v>1</v>
      </c>
      <c r="AGS76">
        <v>0</v>
      </c>
      <c r="AGU76" t="s">
        <v>1135</v>
      </c>
      <c r="AGV76">
        <v>750</v>
      </c>
      <c r="AGW76" t="s">
        <v>1145</v>
      </c>
      <c r="AGZ76">
        <v>15</v>
      </c>
      <c r="AHA76">
        <v>1</v>
      </c>
      <c r="AHB76">
        <v>0</v>
      </c>
      <c r="AHD76" t="s">
        <v>1140</v>
      </c>
      <c r="AIY76" t="s">
        <v>1125</v>
      </c>
      <c r="AIZ76">
        <v>0</v>
      </c>
      <c r="AJA76">
        <v>1</v>
      </c>
      <c r="AJB76">
        <v>0</v>
      </c>
      <c r="AJC76">
        <v>0</v>
      </c>
      <c r="AJD76" t="s">
        <v>3556</v>
      </c>
      <c r="AJE76">
        <v>0</v>
      </c>
      <c r="AJF76">
        <v>0</v>
      </c>
      <c r="AJG76">
        <v>0</v>
      </c>
      <c r="AJH76">
        <v>0</v>
      </c>
      <c r="AJI76">
        <v>0</v>
      </c>
      <c r="AJJ76">
        <v>0</v>
      </c>
      <c r="AJK76">
        <v>0</v>
      </c>
      <c r="AJL76">
        <v>0</v>
      </c>
      <c r="AJM76">
        <v>0</v>
      </c>
      <c r="AJN76">
        <v>0</v>
      </c>
      <c r="AJO76">
        <v>0</v>
      </c>
      <c r="AJP76">
        <v>0</v>
      </c>
      <c r="AJQ76">
        <v>0</v>
      </c>
      <c r="AJR76">
        <v>0</v>
      </c>
      <c r="AJS76">
        <v>0</v>
      </c>
      <c r="AJT76">
        <v>0</v>
      </c>
      <c r="AJU76">
        <v>0</v>
      </c>
      <c r="AJV76">
        <v>0</v>
      </c>
      <c r="AJW76">
        <v>0</v>
      </c>
      <c r="AJX76">
        <v>0</v>
      </c>
      <c r="AJY76">
        <v>0</v>
      </c>
      <c r="AJZ76">
        <v>0</v>
      </c>
      <c r="AKA76">
        <v>0</v>
      </c>
      <c r="AKB76">
        <v>0</v>
      </c>
      <c r="AKC76">
        <v>0</v>
      </c>
      <c r="AKD76">
        <v>1</v>
      </c>
      <c r="AKE76">
        <v>1</v>
      </c>
      <c r="AKF76">
        <v>0</v>
      </c>
      <c r="AKG76" t="s">
        <v>1180</v>
      </c>
      <c r="AKH76">
        <v>1</v>
      </c>
      <c r="AKI76">
        <v>0</v>
      </c>
      <c r="AKJ76">
        <v>0</v>
      </c>
      <c r="AKK76">
        <v>0</v>
      </c>
      <c r="AKL76">
        <v>0</v>
      </c>
      <c r="AKM76">
        <v>0</v>
      </c>
      <c r="AKN76">
        <v>0</v>
      </c>
      <c r="AKO76">
        <v>0</v>
      </c>
      <c r="AKP76">
        <v>0</v>
      </c>
      <c r="AKQ76">
        <v>0</v>
      </c>
      <c r="AKR76">
        <v>0</v>
      </c>
      <c r="AKS76">
        <v>0</v>
      </c>
      <c r="AMM76" t="s">
        <v>1127</v>
      </c>
      <c r="AMN76">
        <v>1</v>
      </c>
      <c r="AMO76">
        <v>0</v>
      </c>
      <c r="AMP76">
        <v>0</v>
      </c>
      <c r="AMQ76">
        <v>1</v>
      </c>
      <c r="AMR76">
        <v>0</v>
      </c>
      <c r="AMS76">
        <v>0</v>
      </c>
      <c r="AMU76" t="s">
        <v>1128</v>
      </c>
      <c r="AMV76" t="s">
        <v>1140</v>
      </c>
      <c r="ANG76" t="s">
        <v>1130</v>
      </c>
      <c r="ANH76">
        <v>0</v>
      </c>
      <c r="ANI76">
        <v>0</v>
      </c>
      <c r="ANJ76">
        <v>0</v>
      </c>
      <c r="ANK76">
        <v>0</v>
      </c>
      <c r="ANL76">
        <v>0</v>
      </c>
      <c r="ANM76">
        <v>0</v>
      </c>
      <c r="ANN76">
        <v>0</v>
      </c>
      <c r="ANO76">
        <v>1</v>
      </c>
      <c r="ANP76">
        <v>0</v>
      </c>
      <c r="ANR76" t="s">
        <v>3440</v>
      </c>
      <c r="ANU76">
        <v>418787528</v>
      </c>
      <c r="ANV76" s="2">
        <v>45036.676863425921</v>
      </c>
      <c r="ANY76" t="s">
        <v>1131</v>
      </c>
      <c r="ANZ76" t="s">
        <v>1132</v>
      </c>
      <c r="AOA76" t="s">
        <v>3441</v>
      </c>
    </row>
    <row r="77" spans="1:981 1027:1067" x14ac:dyDescent="0.35">
      <c r="A77">
        <v>76</v>
      </c>
      <c r="B77" t="s">
        <v>3557</v>
      </c>
      <c r="C77" s="2">
        <v>45036</v>
      </c>
      <c r="D77" t="s">
        <v>1161</v>
      </c>
      <c r="E77" s="2">
        <v>45036.475782696747</v>
      </c>
      <c r="F77" s="2">
        <v>45036.479961828707</v>
      </c>
      <c r="G77" t="s">
        <v>1109</v>
      </c>
      <c r="J77" t="s">
        <v>1110</v>
      </c>
      <c r="K77" s="2">
        <v>45036</v>
      </c>
      <c r="L77" t="s">
        <v>1162</v>
      </c>
      <c r="M77" t="s">
        <v>1163</v>
      </c>
      <c r="N77" t="s">
        <v>1164</v>
      </c>
      <c r="O77" t="s">
        <v>1114</v>
      </c>
      <c r="R77" t="s">
        <v>1115</v>
      </c>
      <c r="S77" t="s">
        <v>1165</v>
      </c>
      <c r="U77" t="s">
        <v>1117</v>
      </c>
      <c r="W77" t="s">
        <v>1133</v>
      </c>
      <c r="Z77" t="s">
        <v>1119</v>
      </c>
      <c r="AA77">
        <v>0</v>
      </c>
      <c r="AB77">
        <v>0</v>
      </c>
      <c r="AC77">
        <v>0</v>
      </c>
      <c r="AD77">
        <v>1</v>
      </c>
      <c r="AE77">
        <v>1</v>
      </c>
      <c r="ED77" t="s">
        <v>1119</v>
      </c>
      <c r="EE77">
        <v>0</v>
      </c>
      <c r="EF77">
        <v>0</v>
      </c>
      <c r="EG77">
        <v>0</v>
      </c>
      <c r="EH77">
        <v>0</v>
      </c>
      <c r="EI77">
        <v>1</v>
      </c>
      <c r="EJ77">
        <v>1</v>
      </c>
      <c r="IM77" t="s">
        <v>1119</v>
      </c>
      <c r="IN77">
        <v>0</v>
      </c>
      <c r="IO77">
        <v>0</v>
      </c>
      <c r="IP77">
        <v>0</v>
      </c>
      <c r="IQ77">
        <v>0</v>
      </c>
      <c r="IR77">
        <v>0</v>
      </c>
      <c r="IS77">
        <v>0</v>
      </c>
      <c r="IT77">
        <v>0</v>
      </c>
      <c r="IU77">
        <v>0</v>
      </c>
      <c r="IV77">
        <v>0</v>
      </c>
      <c r="IW77">
        <v>0</v>
      </c>
      <c r="IX77">
        <v>0</v>
      </c>
      <c r="IY77">
        <v>0</v>
      </c>
      <c r="IZ77">
        <v>0</v>
      </c>
      <c r="JA77">
        <v>0</v>
      </c>
      <c r="JB77">
        <v>0</v>
      </c>
      <c r="JC77">
        <v>1</v>
      </c>
      <c r="JD77">
        <v>1</v>
      </c>
      <c r="JE77">
        <v>3</v>
      </c>
      <c r="TD77" t="s">
        <v>3538</v>
      </c>
      <c r="TE77">
        <v>0</v>
      </c>
      <c r="TF77">
        <v>0</v>
      </c>
      <c r="TG77">
        <v>0</v>
      </c>
      <c r="TH77">
        <v>0</v>
      </c>
      <c r="TI77">
        <v>0</v>
      </c>
      <c r="TJ77">
        <v>0</v>
      </c>
      <c r="TK77">
        <v>0</v>
      </c>
      <c r="TL77">
        <v>0</v>
      </c>
      <c r="TM77">
        <v>0</v>
      </c>
      <c r="TN77">
        <v>0</v>
      </c>
      <c r="TO77">
        <v>0</v>
      </c>
      <c r="TP77">
        <v>1</v>
      </c>
      <c r="TQ77">
        <v>1</v>
      </c>
      <c r="TR77">
        <v>0</v>
      </c>
      <c r="TS77">
        <v>0</v>
      </c>
      <c r="TT77">
        <v>0</v>
      </c>
      <c r="TU77">
        <v>0</v>
      </c>
      <c r="TV77">
        <v>0</v>
      </c>
      <c r="TW77">
        <v>0</v>
      </c>
      <c r="TX77">
        <v>0</v>
      </c>
      <c r="TY77">
        <v>0</v>
      </c>
      <c r="TZ77">
        <v>0</v>
      </c>
      <c r="UA77">
        <v>0</v>
      </c>
      <c r="UB77">
        <v>0</v>
      </c>
      <c r="UC77">
        <v>0</v>
      </c>
      <c r="UD77">
        <v>0</v>
      </c>
      <c r="UE77">
        <v>0</v>
      </c>
      <c r="UF77">
        <v>0</v>
      </c>
      <c r="UG77">
        <v>2</v>
      </c>
      <c r="ZT77" t="s">
        <v>1135</v>
      </c>
      <c r="ZU77">
        <v>3000</v>
      </c>
      <c r="ZV77" t="s">
        <v>1168</v>
      </c>
      <c r="ZY77">
        <v>3</v>
      </c>
      <c r="ZZ77">
        <v>1</v>
      </c>
      <c r="AAA77">
        <v>0</v>
      </c>
      <c r="AAC77" t="s">
        <v>1135</v>
      </c>
      <c r="AAD77">
        <v>3000</v>
      </c>
      <c r="AAE77" t="s">
        <v>1168</v>
      </c>
      <c r="AAH77">
        <v>3</v>
      </c>
      <c r="AAI77">
        <v>1</v>
      </c>
      <c r="AAJ77">
        <v>0</v>
      </c>
      <c r="AHD77" t="s">
        <v>1140</v>
      </c>
      <c r="AIY77" t="s">
        <v>1138</v>
      </c>
      <c r="AIZ77">
        <v>1</v>
      </c>
      <c r="AJA77">
        <v>0</v>
      </c>
      <c r="AJB77">
        <v>0</v>
      </c>
      <c r="AJC77">
        <v>0</v>
      </c>
      <c r="AMM77" t="s">
        <v>1169</v>
      </c>
      <c r="AMN77">
        <v>1</v>
      </c>
      <c r="AMO77">
        <v>0</v>
      </c>
      <c r="AMP77">
        <v>0</v>
      </c>
      <c r="AMQ77">
        <v>0</v>
      </c>
      <c r="AMR77">
        <v>0</v>
      </c>
      <c r="AMS77">
        <v>0</v>
      </c>
      <c r="AMU77" t="s">
        <v>1128</v>
      </c>
      <c r="AMV77" t="s">
        <v>1140</v>
      </c>
      <c r="ANG77" t="s">
        <v>1130</v>
      </c>
      <c r="ANH77">
        <v>0</v>
      </c>
      <c r="ANI77">
        <v>0</v>
      </c>
      <c r="ANJ77">
        <v>0</v>
      </c>
      <c r="ANK77">
        <v>0</v>
      </c>
      <c r="ANL77">
        <v>0</v>
      </c>
      <c r="ANM77">
        <v>0</v>
      </c>
      <c r="ANN77">
        <v>0</v>
      </c>
      <c r="ANO77">
        <v>1</v>
      </c>
      <c r="ANP77">
        <v>0</v>
      </c>
      <c r="ANU77">
        <v>418787585</v>
      </c>
      <c r="ANV77" s="2">
        <v>45036.677129629628</v>
      </c>
      <c r="ANY77" t="s">
        <v>1131</v>
      </c>
      <c r="ANZ77" t="s">
        <v>1132</v>
      </c>
      <c r="AOA77" t="s">
        <v>3441</v>
      </c>
    </row>
    <row r="78" spans="1:981 1027:1067" x14ac:dyDescent="0.35">
      <c r="A78">
        <v>77</v>
      </c>
      <c r="B78" t="s">
        <v>3558</v>
      </c>
      <c r="C78" s="2">
        <v>45036</v>
      </c>
      <c r="D78" t="s">
        <v>1161</v>
      </c>
      <c r="E78" s="2">
        <v>45036.569974201389</v>
      </c>
      <c r="F78" s="2">
        <v>45036.57606501157</v>
      </c>
      <c r="G78" t="s">
        <v>1109</v>
      </c>
      <c r="J78" t="s">
        <v>1110</v>
      </c>
      <c r="K78" s="2">
        <v>45036</v>
      </c>
      <c r="L78" t="s">
        <v>1162</v>
      </c>
      <c r="M78" t="s">
        <v>1163</v>
      </c>
      <c r="N78" t="s">
        <v>1164</v>
      </c>
      <c r="O78" t="s">
        <v>1114</v>
      </c>
      <c r="R78" t="s">
        <v>1115</v>
      </c>
      <c r="S78" t="s">
        <v>1165</v>
      </c>
      <c r="U78" t="s">
        <v>1117</v>
      </c>
      <c r="W78" t="s">
        <v>1144</v>
      </c>
      <c r="Z78" t="s">
        <v>1119</v>
      </c>
      <c r="AA78">
        <v>0</v>
      </c>
      <c r="AB78">
        <v>0</v>
      </c>
      <c r="AC78">
        <v>0</v>
      </c>
      <c r="AD78">
        <v>1</v>
      </c>
      <c r="AE78">
        <v>1</v>
      </c>
      <c r="ED78" t="s">
        <v>1119</v>
      </c>
      <c r="EE78">
        <v>0</v>
      </c>
      <c r="EF78">
        <v>0</v>
      </c>
      <c r="EG78">
        <v>0</v>
      </c>
      <c r="EH78">
        <v>0</v>
      </c>
      <c r="EI78">
        <v>1</v>
      </c>
      <c r="EJ78">
        <v>1</v>
      </c>
      <c r="IM78" t="s">
        <v>1119</v>
      </c>
      <c r="IN78">
        <v>0</v>
      </c>
      <c r="IO78">
        <v>0</v>
      </c>
      <c r="IP78">
        <v>0</v>
      </c>
      <c r="IQ78">
        <v>0</v>
      </c>
      <c r="IR78">
        <v>0</v>
      </c>
      <c r="IS78">
        <v>0</v>
      </c>
      <c r="IT78">
        <v>0</v>
      </c>
      <c r="IU78">
        <v>0</v>
      </c>
      <c r="IV78">
        <v>0</v>
      </c>
      <c r="IW78">
        <v>0</v>
      </c>
      <c r="IX78">
        <v>0</v>
      </c>
      <c r="IY78">
        <v>0</v>
      </c>
      <c r="IZ78">
        <v>0</v>
      </c>
      <c r="JA78">
        <v>0</v>
      </c>
      <c r="JB78">
        <v>0</v>
      </c>
      <c r="JC78">
        <v>1</v>
      </c>
      <c r="JD78">
        <v>1</v>
      </c>
      <c r="JE78">
        <v>3</v>
      </c>
      <c r="TD78" t="s">
        <v>3559</v>
      </c>
      <c r="TE78">
        <v>0</v>
      </c>
      <c r="TF78">
        <v>0</v>
      </c>
      <c r="TG78">
        <v>0</v>
      </c>
      <c r="TH78">
        <v>0</v>
      </c>
      <c r="TI78">
        <v>0</v>
      </c>
      <c r="TJ78">
        <v>0</v>
      </c>
      <c r="TK78">
        <v>0</v>
      </c>
      <c r="TL78">
        <v>1</v>
      </c>
      <c r="TM78">
        <v>1</v>
      </c>
      <c r="TN78">
        <v>0</v>
      </c>
      <c r="TO78">
        <v>1</v>
      </c>
      <c r="TP78">
        <v>0</v>
      </c>
      <c r="TQ78">
        <v>0</v>
      </c>
      <c r="TR78">
        <v>0</v>
      </c>
      <c r="TS78">
        <v>0</v>
      </c>
      <c r="TT78">
        <v>0</v>
      </c>
      <c r="TU78">
        <v>0</v>
      </c>
      <c r="TV78">
        <v>0</v>
      </c>
      <c r="TW78">
        <v>0</v>
      </c>
      <c r="TX78">
        <v>0</v>
      </c>
      <c r="TY78">
        <v>0</v>
      </c>
      <c r="TZ78">
        <v>0</v>
      </c>
      <c r="UA78">
        <v>0</v>
      </c>
      <c r="UB78">
        <v>0</v>
      </c>
      <c r="UC78">
        <v>0</v>
      </c>
      <c r="UD78">
        <v>0</v>
      </c>
      <c r="UE78">
        <v>0</v>
      </c>
      <c r="UF78">
        <v>0</v>
      </c>
      <c r="UG78">
        <v>3</v>
      </c>
      <c r="YJ78" t="s">
        <v>1135</v>
      </c>
      <c r="YK78">
        <v>350</v>
      </c>
      <c r="YL78" t="s">
        <v>1145</v>
      </c>
      <c r="YO78">
        <v>15</v>
      </c>
      <c r="YP78">
        <v>2</v>
      </c>
      <c r="YQ78">
        <v>0</v>
      </c>
      <c r="YS78" t="s">
        <v>1135</v>
      </c>
      <c r="YT78">
        <v>750</v>
      </c>
      <c r="YU78" t="s">
        <v>1145</v>
      </c>
      <c r="YX78">
        <v>15</v>
      </c>
      <c r="YY78">
        <v>2</v>
      </c>
      <c r="YZ78">
        <v>0</v>
      </c>
      <c r="ZK78" t="s">
        <v>1135</v>
      </c>
      <c r="ZL78">
        <v>600</v>
      </c>
      <c r="ZM78" t="s">
        <v>1145</v>
      </c>
      <c r="ZP78">
        <v>20</v>
      </c>
      <c r="ZQ78">
        <v>2</v>
      </c>
      <c r="ZR78">
        <v>0</v>
      </c>
      <c r="AHD78" t="s">
        <v>1140</v>
      </c>
      <c r="AIY78" t="s">
        <v>1138</v>
      </c>
      <c r="AIZ78">
        <v>1</v>
      </c>
      <c r="AJA78">
        <v>0</v>
      </c>
      <c r="AJB78">
        <v>0</v>
      </c>
      <c r="AJC78">
        <v>0</v>
      </c>
      <c r="AMM78" t="s">
        <v>1169</v>
      </c>
      <c r="AMN78">
        <v>1</v>
      </c>
      <c r="AMO78">
        <v>0</v>
      </c>
      <c r="AMP78">
        <v>0</v>
      </c>
      <c r="AMQ78">
        <v>0</v>
      </c>
      <c r="AMR78">
        <v>0</v>
      </c>
      <c r="AMS78">
        <v>0</v>
      </c>
      <c r="AMU78" t="s">
        <v>1128</v>
      </c>
      <c r="AMV78" t="s">
        <v>1140</v>
      </c>
      <c r="ANG78" t="s">
        <v>1130</v>
      </c>
      <c r="ANH78">
        <v>0</v>
      </c>
      <c r="ANI78">
        <v>0</v>
      </c>
      <c r="ANJ78">
        <v>0</v>
      </c>
      <c r="ANK78">
        <v>0</v>
      </c>
      <c r="ANL78">
        <v>0</v>
      </c>
      <c r="ANM78">
        <v>0</v>
      </c>
      <c r="ANN78">
        <v>0</v>
      </c>
      <c r="ANO78">
        <v>1</v>
      </c>
      <c r="ANP78">
        <v>0</v>
      </c>
      <c r="ANR78" t="s">
        <v>3440</v>
      </c>
      <c r="ANU78">
        <v>418787616</v>
      </c>
      <c r="ANV78" s="2">
        <v>45036.677280092597</v>
      </c>
      <c r="ANY78" t="s">
        <v>1131</v>
      </c>
      <c r="ANZ78" t="s">
        <v>1132</v>
      </c>
      <c r="AOA78" t="s">
        <v>3441</v>
      </c>
    </row>
    <row r="79" spans="1:981 1027:1067" x14ac:dyDescent="0.35">
      <c r="A79">
        <v>78</v>
      </c>
      <c r="B79" t="s">
        <v>3560</v>
      </c>
      <c r="C79" s="2">
        <v>45036</v>
      </c>
      <c r="D79" t="s">
        <v>1161</v>
      </c>
      <c r="E79" s="2">
        <v>45036.481240324079</v>
      </c>
      <c r="F79" s="2">
        <v>45036.48525081019</v>
      </c>
      <c r="G79" t="s">
        <v>1109</v>
      </c>
      <c r="J79" t="s">
        <v>1110</v>
      </c>
      <c r="K79" s="2">
        <v>45036</v>
      </c>
      <c r="L79" t="s">
        <v>1162</v>
      </c>
      <c r="M79" t="s">
        <v>1163</v>
      </c>
      <c r="N79" t="s">
        <v>1164</v>
      </c>
      <c r="O79" t="s">
        <v>1114</v>
      </c>
      <c r="R79" t="s">
        <v>1115</v>
      </c>
      <c r="S79" t="s">
        <v>1165</v>
      </c>
      <c r="U79" t="s">
        <v>1117</v>
      </c>
      <c r="W79" t="s">
        <v>1133</v>
      </c>
      <c r="Z79" t="s">
        <v>1119</v>
      </c>
      <c r="AA79">
        <v>0</v>
      </c>
      <c r="AB79">
        <v>0</v>
      </c>
      <c r="AC79">
        <v>0</v>
      </c>
      <c r="AD79">
        <v>1</v>
      </c>
      <c r="AE79">
        <v>1</v>
      </c>
      <c r="ED79" t="s">
        <v>1119</v>
      </c>
      <c r="EE79">
        <v>0</v>
      </c>
      <c r="EF79">
        <v>0</v>
      </c>
      <c r="EG79">
        <v>0</v>
      </c>
      <c r="EH79">
        <v>0</v>
      </c>
      <c r="EI79">
        <v>1</v>
      </c>
      <c r="EJ79">
        <v>1</v>
      </c>
      <c r="IM79" t="s">
        <v>1119</v>
      </c>
      <c r="IN79">
        <v>0</v>
      </c>
      <c r="IO79">
        <v>0</v>
      </c>
      <c r="IP79">
        <v>0</v>
      </c>
      <c r="IQ79">
        <v>0</v>
      </c>
      <c r="IR79">
        <v>0</v>
      </c>
      <c r="IS79">
        <v>0</v>
      </c>
      <c r="IT79">
        <v>0</v>
      </c>
      <c r="IU79">
        <v>0</v>
      </c>
      <c r="IV79">
        <v>0</v>
      </c>
      <c r="IW79">
        <v>0</v>
      </c>
      <c r="IX79">
        <v>0</v>
      </c>
      <c r="IY79">
        <v>0</v>
      </c>
      <c r="IZ79">
        <v>0</v>
      </c>
      <c r="JA79">
        <v>0</v>
      </c>
      <c r="JB79">
        <v>0</v>
      </c>
      <c r="JC79">
        <v>1</v>
      </c>
      <c r="JD79">
        <v>1</v>
      </c>
      <c r="JE79">
        <v>3</v>
      </c>
      <c r="TD79" t="s">
        <v>3537</v>
      </c>
      <c r="TE79">
        <v>0</v>
      </c>
      <c r="TF79">
        <v>0</v>
      </c>
      <c r="TG79">
        <v>0</v>
      </c>
      <c r="TH79">
        <v>0</v>
      </c>
      <c r="TI79">
        <v>0</v>
      </c>
      <c r="TJ79">
        <v>0</v>
      </c>
      <c r="TK79">
        <v>0</v>
      </c>
      <c r="TL79">
        <v>0</v>
      </c>
      <c r="TM79">
        <v>0</v>
      </c>
      <c r="TN79">
        <v>0</v>
      </c>
      <c r="TO79">
        <v>0</v>
      </c>
      <c r="TP79">
        <v>1</v>
      </c>
      <c r="TQ79">
        <v>1</v>
      </c>
      <c r="TR79">
        <v>0</v>
      </c>
      <c r="TS79">
        <v>0</v>
      </c>
      <c r="TT79">
        <v>0</v>
      </c>
      <c r="TU79">
        <v>0</v>
      </c>
      <c r="TV79">
        <v>0</v>
      </c>
      <c r="TW79">
        <v>0</v>
      </c>
      <c r="TX79">
        <v>0</v>
      </c>
      <c r="TY79">
        <v>0</v>
      </c>
      <c r="TZ79">
        <v>0</v>
      </c>
      <c r="UA79">
        <v>0</v>
      </c>
      <c r="UB79">
        <v>0</v>
      </c>
      <c r="UC79">
        <v>0</v>
      </c>
      <c r="UD79">
        <v>0</v>
      </c>
      <c r="UE79">
        <v>0</v>
      </c>
      <c r="UF79">
        <v>0</v>
      </c>
      <c r="UG79">
        <v>2</v>
      </c>
      <c r="ZT79" t="s">
        <v>1135</v>
      </c>
      <c r="ZU79">
        <v>3000</v>
      </c>
      <c r="ZV79" t="s">
        <v>1122</v>
      </c>
      <c r="ZY79">
        <v>3</v>
      </c>
      <c r="ZZ79">
        <v>1</v>
      </c>
      <c r="AAA79">
        <v>0</v>
      </c>
      <c r="AAC79" t="s">
        <v>1135</v>
      </c>
      <c r="AAD79">
        <v>3000</v>
      </c>
      <c r="AAE79" t="s">
        <v>1122</v>
      </c>
      <c r="AAH79">
        <v>3</v>
      </c>
      <c r="AAI79">
        <v>1</v>
      </c>
      <c r="AAJ79">
        <v>0</v>
      </c>
      <c r="AHD79" t="s">
        <v>1140</v>
      </c>
      <c r="AIY79" t="s">
        <v>1138</v>
      </c>
      <c r="AIZ79">
        <v>1</v>
      </c>
      <c r="AJA79">
        <v>0</v>
      </c>
      <c r="AJB79">
        <v>0</v>
      </c>
      <c r="AJC79">
        <v>0</v>
      </c>
      <c r="AMM79" t="s">
        <v>1169</v>
      </c>
      <c r="AMN79">
        <v>1</v>
      </c>
      <c r="AMO79">
        <v>0</v>
      </c>
      <c r="AMP79">
        <v>0</v>
      </c>
      <c r="AMQ79">
        <v>0</v>
      </c>
      <c r="AMR79">
        <v>0</v>
      </c>
      <c r="AMS79">
        <v>0</v>
      </c>
      <c r="AMU79" t="s">
        <v>1128</v>
      </c>
      <c r="AMV79" t="s">
        <v>1140</v>
      </c>
      <c r="ANG79" t="s">
        <v>1130</v>
      </c>
      <c r="ANH79">
        <v>0</v>
      </c>
      <c r="ANI79">
        <v>0</v>
      </c>
      <c r="ANJ79">
        <v>0</v>
      </c>
      <c r="ANK79">
        <v>0</v>
      </c>
      <c r="ANL79">
        <v>0</v>
      </c>
      <c r="ANM79">
        <v>0</v>
      </c>
      <c r="ANN79">
        <v>0</v>
      </c>
      <c r="ANO79">
        <v>1</v>
      </c>
      <c r="ANP79">
        <v>0</v>
      </c>
      <c r="ANU79">
        <v>418787620</v>
      </c>
      <c r="ANV79" s="2">
        <v>45036.677291666667</v>
      </c>
      <c r="ANY79" t="s">
        <v>1131</v>
      </c>
      <c r="ANZ79" t="s">
        <v>1132</v>
      </c>
      <c r="AOA79" t="s">
        <v>3441</v>
      </c>
    </row>
    <row r="80" spans="1:981 1027:1067" x14ac:dyDescent="0.35">
      <c r="A80">
        <v>79</v>
      </c>
      <c r="B80" t="s">
        <v>3561</v>
      </c>
      <c r="C80" s="2">
        <v>45036</v>
      </c>
      <c r="D80" t="s">
        <v>1161</v>
      </c>
      <c r="E80" s="2">
        <v>45036.486410949074</v>
      </c>
      <c r="F80" s="2">
        <v>45036.48838318287</v>
      </c>
      <c r="G80" t="s">
        <v>1109</v>
      </c>
      <c r="J80" t="s">
        <v>1110</v>
      </c>
      <c r="K80" s="2">
        <v>45036</v>
      </c>
      <c r="L80" t="s">
        <v>1162</v>
      </c>
      <c r="M80" t="s">
        <v>1163</v>
      </c>
      <c r="N80" t="s">
        <v>1164</v>
      </c>
      <c r="O80" t="s">
        <v>1114</v>
      </c>
      <c r="R80" t="s">
        <v>1115</v>
      </c>
      <c r="S80" t="s">
        <v>1165</v>
      </c>
      <c r="U80" t="s">
        <v>1117</v>
      </c>
      <c r="W80" t="s">
        <v>1133</v>
      </c>
      <c r="Z80" t="s">
        <v>1119</v>
      </c>
      <c r="AA80">
        <v>0</v>
      </c>
      <c r="AB80">
        <v>0</v>
      </c>
      <c r="AC80">
        <v>0</v>
      </c>
      <c r="AD80">
        <v>1</v>
      </c>
      <c r="AE80">
        <v>1</v>
      </c>
      <c r="ED80" t="s">
        <v>1119</v>
      </c>
      <c r="EE80">
        <v>0</v>
      </c>
      <c r="EF80">
        <v>0</v>
      </c>
      <c r="EG80">
        <v>0</v>
      </c>
      <c r="EH80">
        <v>0</v>
      </c>
      <c r="EI80">
        <v>1</v>
      </c>
      <c r="EJ80">
        <v>1</v>
      </c>
      <c r="IM80" t="s">
        <v>1119</v>
      </c>
      <c r="IN80">
        <v>0</v>
      </c>
      <c r="IO80">
        <v>0</v>
      </c>
      <c r="IP80">
        <v>0</v>
      </c>
      <c r="IQ80">
        <v>0</v>
      </c>
      <c r="IR80">
        <v>0</v>
      </c>
      <c r="IS80">
        <v>0</v>
      </c>
      <c r="IT80">
        <v>0</v>
      </c>
      <c r="IU80">
        <v>0</v>
      </c>
      <c r="IV80">
        <v>0</v>
      </c>
      <c r="IW80">
        <v>0</v>
      </c>
      <c r="IX80">
        <v>0</v>
      </c>
      <c r="IY80">
        <v>0</v>
      </c>
      <c r="IZ80">
        <v>0</v>
      </c>
      <c r="JA80">
        <v>0</v>
      </c>
      <c r="JB80">
        <v>0</v>
      </c>
      <c r="JC80">
        <v>1</v>
      </c>
      <c r="JD80">
        <v>1</v>
      </c>
      <c r="JE80">
        <v>3</v>
      </c>
      <c r="TD80" t="s">
        <v>1177</v>
      </c>
      <c r="TE80">
        <v>0</v>
      </c>
      <c r="TF80">
        <v>0</v>
      </c>
      <c r="TG80">
        <v>0</v>
      </c>
      <c r="TH80">
        <v>0</v>
      </c>
      <c r="TI80">
        <v>0</v>
      </c>
      <c r="TJ80">
        <v>0</v>
      </c>
      <c r="TK80">
        <v>0</v>
      </c>
      <c r="TL80">
        <v>0</v>
      </c>
      <c r="TM80">
        <v>0</v>
      </c>
      <c r="TN80">
        <v>0</v>
      </c>
      <c r="TO80">
        <v>0</v>
      </c>
      <c r="TP80">
        <v>0</v>
      </c>
      <c r="TQ80">
        <v>0</v>
      </c>
      <c r="TR80">
        <v>1</v>
      </c>
      <c r="TS80">
        <v>0</v>
      </c>
      <c r="TT80">
        <v>0</v>
      </c>
      <c r="TU80">
        <v>0</v>
      </c>
      <c r="TV80">
        <v>0</v>
      </c>
      <c r="TW80">
        <v>0</v>
      </c>
      <c r="TX80">
        <v>0</v>
      </c>
      <c r="TY80">
        <v>0</v>
      </c>
      <c r="TZ80">
        <v>0</v>
      </c>
      <c r="UA80">
        <v>0</v>
      </c>
      <c r="UB80">
        <v>0</v>
      </c>
      <c r="UC80">
        <v>0</v>
      </c>
      <c r="UD80">
        <v>0</v>
      </c>
      <c r="UE80">
        <v>0</v>
      </c>
      <c r="UF80">
        <v>0</v>
      </c>
      <c r="UG80">
        <v>1</v>
      </c>
      <c r="AAL80" t="s">
        <v>1135</v>
      </c>
      <c r="AAM80">
        <v>1300</v>
      </c>
      <c r="AAN80" t="s">
        <v>1147</v>
      </c>
      <c r="AAQ80">
        <v>10</v>
      </c>
      <c r="AAR80">
        <v>1</v>
      </c>
      <c r="AAS80">
        <v>0</v>
      </c>
      <c r="AHD80" t="s">
        <v>1140</v>
      </c>
      <c r="AIY80" t="s">
        <v>1138</v>
      </c>
      <c r="AIZ80">
        <v>1</v>
      </c>
      <c r="AJA80">
        <v>0</v>
      </c>
      <c r="AJB80">
        <v>0</v>
      </c>
      <c r="AJC80">
        <v>0</v>
      </c>
      <c r="AMM80" t="s">
        <v>1169</v>
      </c>
      <c r="AMN80">
        <v>1</v>
      </c>
      <c r="AMO80">
        <v>0</v>
      </c>
      <c r="AMP80">
        <v>0</v>
      </c>
      <c r="AMQ80">
        <v>0</v>
      </c>
      <c r="AMR80">
        <v>0</v>
      </c>
      <c r="AMS80">
        <v>0</v>
      </c>
      <c r="AMU80" t="s">
        <v>1141</v>
      </c>
      <c r="AMV80" t="s">
        <v>1140</v>
      </c>
      <c r="ANG80" t="s">
        <v>1130</v>
      </c>
      <c r="ANH80">
        <v>0</v>
      </c>
      <c r="ANI80">
        <v>0</v>
      </c>
      <c r="ANJ80">
        <v>0</v>
      </c>
      <c r="ANK80">
        <v>0</v>
      </c>
      <c r="ANL80">
        <v>0</v>
      </c>
      <c r="ANM80">
        <v>0</v>
      </c>
      <c r="ANN80">
        <v>0</v>
      </c>
      <c r="ANO80">
        <v>1</v>
      </c>
      <c r="ANP80">
        <v>0</v>
      </c>
      <c r="ANU80">
        <v>418787631</v>
      </c>
      <c r="ANV80" s="2">
        <v>45036.677337962959</v>
      </c>
      <c r="ANY80" t="s">
        <v>1131</v>
      </c>
      <c r="ANZ80" t="s">
        <v>1132</v>
      </c>
      <c r="AOA80" t="s">
        <v>3441</v>
      </c>
    </row>
    <row r="81" spans="1:981 1027:1067" x14ac:dyDescent="0.35">
      <c r="A81">
        <v>80</v>
      </c>
      <c r="B81" t="s">
        <v>3562</v>
      </c>
      <c r="C81" s="2">
        <v>45036</v>
      </c>
      <c r="D81" t="s">
        <v>1161</v>
      </c>
      <c r="E81" s="2">
        <v>45036.576494942128</v>
      </c>
      <c r="F81" s="2">
        <v>45036.584562916672</v>
      </c>
      <c r="G81" t="s">
        <v>1109</v>
      </c>
      <c r="J81" t="s">
        <v>1110</v>
      </c>
      <c r="K81" s="2">
        <v>45036</v>
      </c>
      <c r="L81" t="s">
        <v>1162</v>
      </c>
      <c r="M81" t="s">
        <v>1163</v>
      </c>
      <c r="N81" t="s">
        <v>1164</v>
      </c>
      <c r="O81" t="s">
        <v>1114</v>
      </c>
      <c r="R81" t="s">
        <v>1115</v>
      </c>
      <c r="S81" t="s">
        <v>1165</v>
      </c>
      <c r="U81" t="s">
        <v>1117</v>
      </c>
      <c r="W81" t="s">
        <v>1144</v>
      </c>
      <c r="Z81" t="s">
        <v>1119</v>
      </c>
      <c r="AA81">
        <v>0</v>
      </c>
      <c r="AB81">
        <v>0</v>
      </c>
      <c r="AC81">
        <v>0</v>
      </c>
      <c r="AD81">
        <v>1</v>
      </c>
      <c r="AE81">
        <v>1</v>
      </c>
      <c r="ED81" t="s">
        <v>1119</v>
      </c>
      <c r="EE81">
        <v>0</v>
      </c>
      <c r="EF81">
        <v>0</v>
      </c>
      <c r="EG81">
        <v>0</v>
      </c>
      <c r="EH81">
        <v>0</v>
      </c>
      <c r="EI81">
        <v>1</v>
      </c>
      <c r="EJ81">
        <v>1</v>
      </c>
      <c r="IM81" t="s">
        <v>1119</v>
      </c>
      <c r="IN81">
        <v>0</v>
      </c>
      <c r="IO81">
        <v>0</v>
      </c>
      <c r="IP81">
        <v>0</v>
      </c>
      <c r="IQ81">
        <v>0</v>
      </c>
      <c r="IR81">
        <v>0</v>
      </c>
      <c r="IS81">
        <v>0</v>
      </c>
      <c r="IT81">
        <v>0</v>
      </c>
      <c r="IU81">
        <v>0</v>
      </c>
      <c r="IV81">
        <v>0</v>
      </c>
      <c r="IW81">
        <v>0</v>
      </c>
      <c r="IX81">
        <v>0</v>
      </c>
      <c r="IY81">
        <v>0</v>
      </c>
      <c r="IZ81">
        <v>0</v>
      </c>
      <c r="JA81">
        <v>0</v>
      </c>
      <c r="JB81">
        <v>0</v>
      </c>
      <c r="JC81">
        <v>1</v>
      </c>
      <c r="JD81">
        <v>1</v>
      </c>
      <c r="JE81">
        <v>3</v>
      </c>
      <c r="TD81" t="s">
        <v>3559</v>
      </c>
      <c r="TE81">
        <v>0</v>
      </c>
      <c r="TF81">
        <v>0</v>
      </c>
      <c r="TG81">
        <v>0</v>
      </c>
      <c r="TH81">
        <v>0</v>
      </c>
      <c r="TI81">
        <v>0</v>
      </c>
      <c r="TJ81">
        <v>0</v>
      </c>
      <c r="TK81">
        <v>0</v>
      </c>
      <c r="TL81">
        <v>1</v>
      </c>
      <c r="TM81">
        <v>1</v>
      </c>
      <c r="TN81">
        <v>0</v>
      </c>
      <c r="TO81">
        <v>1</v>
      </c>
      <c r="TP81">
        <v>0</v>
      </c>
      <c r="TQ81">
        <v>0</v>
      </c>
      <c r="TR81">
        <v>0</v>
      </c>
      <c r="TS81">
        <v>0</v>
      </c>
      <c r="TT81">
        <v>0</v>
      </c>
      <c r="TU81">
        <v>0</v>
      </c>
      <c r="TV81">
        <v>0</v>
      </c>
      <c r="TW81">
        <v>0</v>
      </c>
      <c r="TX81">
        <v>0</v>
      </c>
      <c r="TY81">
        <v>0</v>
      </c>
      <c r="TZ81">
        <v>0</v>
      </c>
      <c r="UA81">
        <v>0</v>
      </c>
      <c r="UB81">
        <v>0</v>
      </c>
      <c r="UC81">
        <v>0</v>
      </c>
      <c r="UD81">
        <v>0</v>
      </c>
      <c r="UE81">
        <v>0</v>
      </c>
      <c r="UF81">
        <v>0</v>
      </c>
      <c r="UG81">
        <v>3</v>
      </c>
      <c r="YJ81" t="s">
        <v>1135</v>
      </c>
      <c r="YK81">
        <v>350</v>
      </c>
      <c r="YL81" t="s">
        <v>1145</v>
      </c>
      <c r="YO81">
        <v>10</v>
      </c>
      <c r="YP81">
        <v>2</v>
      </c>
      <c r="YQ81">
        <v>0</v>
      </c>
      <c r="YS81" t="s">
        <v>1135</v>
      </c>
      <c r="YT81">
        <v>750</v>
      </c>
      <c r="YU81" t="s">
        <v>1145</v>
      </c>
      <c r="YX81">
        <v>15</v>
      </c>
      <c r="YY81">
        <v>2</v>
      </c>
      <c r="YZ81">
        <v>0</v>
      </c>
      <c r="ZK81" t="s">
        <v>1135</v>
      </c>
      <c r="ZL81">
        <v>600</v>
      </c>
      <c r="ZM81" t="s">
        <v>1145</v>
      </c>
      <c r="ZP81">
        <v>14</v>
      </c>
      <c r="ZQ81">
        <v>2</v>
      </c>
      <c r="ZR81">
        <v>0</v>
      </c>
      <c r="AHD81" t="s">
        <v>1140</v>
      </c>
      <c r="AIY81" t="s">
        <v>1138</v>
      </c>
      <c r="AIZ81">
        <v>1</v>
      </c>
      <c r="AJA81">
        <v>0</v>
      </c>
      <c r="AJB81">
        <v>0</v>
      </c>
      <c r="AJC81">
        <v>0</v>
      </c>
      <c r="AMM81" t="s">
        <v>1169</v>
      </c>
      <c r="AMN81">
        <v>1</v>
      </c>
      <c r="AMO81">
        <v>0</v>
      </c>
      <c r="AMP81">
        <v>0</v>
      </c>
      <c r="AMQ81">
        <v>0</v>
      </c>
      <c r="AMR81">
        <v>0</v>
      </c>
      <c r="AMS81">
        <v>0</v>
      </c>
      <c r="AMU81" t="s">
        <v>1128</v>
      </c>
      <c r="AMV81" t="s">
        <v>1140</v>
      </c>
      <c r="ANG81" t="s">
        <v>1130</v>
      </c>
      <c r="ANH81">
        <v>0</v>
      </c>
      <c r="ANI81">
        <v>0</v>
      </c>
      <c r="ANJ81">
        <v>0</v>
      </c>
      <c r="ANK81">
        <v>0</v>
      </c>
      <c r="ANL81">
        <v>0</v>
      </c>
      <c r="ANM81">
        <v>0</v>
      </c>
      <c r="ANN81">
        <v>0</v>
      </c>
      <c r="ANO81">
        <v>1</v>
      </c>
      <c r="ANP81">
        <v>0</v>
      </c>
      <c r="ANR81" t="s">
        <v>3440</v>
      </c>
      <c r="ANU81">
        <v>418787647</v>
      </c>
      <c r="ANV81" s="2">
        <v>45036.677395833343</v>
      </c>
      <c r="ANY81" t="s">
        <v>1131</v>
      </c>
      <c r="ANZ81" t="s">
        <v>1132</v>
      </c>
      <c r="AOA81" t="s">
        <v>3441</v>
      </c>
    </row>
    <row r="82" spans="1:981 1027:1067" x14ac:dyDescent="0.35">
      <c r="A82">
        <v>81</v>
      </c>
      <c r="B82" t="s">
        <v>3563</v>
      </c>
      <c r="C82" s="2">
        <v>45036</v>
      </c>
      <c r="D82" t="s">
        <v>1161</v>
      </c>
      <c r="E82" s="2">
        <v>45036.488442974543</v>
      </c>
      <c r="F82" s="2">
        <v>45036.492681655087</v>
      </c>
      <c r="G82" t="s">
        <v>1109</v>
      </c>
      <c r="J82" t="s">
        <v>1110</v>
      </c>
      <c r="K82" s="2">
        <v>45036</v>
      </c>
      <c r="L82" t="s">
        <v>1162</v>
      </c>
      <c r="M82" t="s">
        <v>1163</v>
      </c>
      <c r="N82" t="s">
        <v>1164</v>
      </c>
      <c r="O82" t="s">
        <v>1114</v>
      </c>
      <c r="R82" t="s">
        <v>1115</v>
      </c>
      <c r="S82" t="s">
        <v>1165</v>
      </c>
      <c r="U82" t="s">
        <v>1117</v>
      </c>
      <c r="W82" t="s">
        <v>1144</v>
      </c>
      <c r="Z82" t="s">
        <v>1119</v>
      </c>
      <c r="AA82">
        <v>0</v>
      </c>
      <c r="AB82">
        <v>0</v>
      </c>
      <c r="AC82">
        <v>0</v>
      </c>
      <c r="AD82">
        <v>1</v>
      </c>
      <c r="AE82">
        <v>1</v>
      </c>
      <c r="ED82" t="s">
        <v>1119</v>
      </c>
      <c r="EE82">
        <v>0</v>
      </c>
      <c r="EF82">
        <v>0</v>
      </c>
      <c r="EG82">
        <v>0</v>
      </c>
      <c r="EH82">
        <v>0</v>
      </c>
      <c r="EI82">
        <v>1</v>
      </c>
      <c r="EJ82">
        <v>1</v>
      </c>
      <c r="IM82" t="s">
        <v>1119</v>
      </c>
      <c r="IN82">
        <v>0</v>
      </c>
      <c r="IO82">
        <v>0</v>
      </c>
      <c r="IP82">
        <v>0</v>
      </c>
      <c r="IQ82">
        <v>0</v>
      </c>
      <c r="IR82">
        <v>0</v>
      </c>
      <c r="IS82">
        <v>0</v>
      </c>
      <c r="IT82">
        <v>0</v>
      </c>
      <c r="IU82">
        <v>0</v>
      </c>
      <c r="IV82">
        <v>0</v>
      </c>
      <c r="IW82">
        <v>0</v>
      </c>
      <c r="IX82">
        <v>0</v>
      </c>
      <c r="IY82">
        <v>0</v>
      </c>
      <c r="IZ82">
        <v>0</v>
      </c>
      <c r="JA82">
        <v>0</v>
      </c>
      <c r="JB82">
        <v>0</v>
      </c>
      <c r="JC82">
        <v>1</v>
      </c>
      <c r="JD82">
        <v>1</v>
      </c>
      <c r="JE82">
        <v>3</v>
      </c>
      <c r="TD82" t="s">
        <v>1177</v>
      </c>
      <c r="TE82">
        <v>0</v>
      </c>
      <c r="TF82">
        <v>0</v>
      </c>
      <c r="TG82">
        <v>0</v>
      </c>
      <c r="TH82">
        <v>0</v>
      </c>
      <c r="TI82">
        <v>0</v>
      </c>
      <c r="TJ82">
        <v>0</v>
      </c>
      <c r="TK82">
        <v>0</v>
      </c>
      <c r="TL82">
        <v>0</v>
      </c>
      <c r="TM82">
        <v>0</v>
      </c>
      <c r="TN82">
        <v>0</v>
      </c>
      <c r="TO82">
        <v>0</v>
      </c>
      <c r="TP82">
        <v>0</v>
      </c>
      <c r="TQ82">
        <v>0</v>
      </c>
      <c r="TR82">
        <v>1</v>
      </c>
      <c r="TS82">
        <v>0</v>
      </c>
      <c r="TT82">
        <v>0</v>
      </c>
      <c r="TU82">
        <v>0</v>
      </c>
      <c r="TV82">
        <v>0</v>
      </c>
      <c r="TW82">
        <v>0</v>
      </c>
      <c r="TX82">
        <v>0</v>
      </c>
      <c r="TY82">
        <v>0</v>
      </c>
      <c r="TZ82">
        <v>0</v>
      </c>
      <c r="UA82">
        <v>0</v>
      </c>
      <c r="UB82">
        <v>0</v>
      </c>
      <c r="UC82">
        <v>0</v>
      </c>
      <c r="UD82">
        <v>0</v>
      </c>
      <c r="UE82">
        <v>0</v>
      </c>
      <c r="UF82">
        <v>0</v>
      </c>
      <c r="UG82">
        <v>1</v>
      </c>
      <c r="AAL82" t="s">
        <v>1135</v>
      </c>
      <c r="AAM82">
        <v>1300</v>
      </c>
      <c r="AAN82" t="s">
        <v>1122</v>
      </c>
      <c r="AAQ82">
        <v>14</v>
      </c>
      <c r="AAR82">
        <v>2</v>
      </c>
      <c r="AAS82">
        <v>0</v>
      </c>
      <c r="AHD82" t="s">
        <v>1140</v>
      </c>
      <c r="AIY82" t="s">
        <v>1138</v>
      </c>
      <c r="AIZ82">
        <v>1</v>
      </c>
      <c r="AJA82">
        <v>0</v>
      </c>
      <c r="AJB82">
        <v>0</v>
      </c>
      <c r="AJC82">
        <v>0</v>
      </c>
      <c r="AMM82" t="s">
        <v>1127</v>
      </c>
      <c r="AMN82">
        <v>1</v>
      </c>
      <c r="AMO82">
        <v>0</v>
      </c>
      <c r="AMP82">
        <v>0</v>
      </c>
      <c r="AMQ82">
        <v>1</v>
      </c>
      <c r="AMR82">
        <v>0</v>
      </c>
      <c r="AMS82">
        <v>0</v>
      </c>
      <c r="AMU82" t="s">
        <v>1141</v>
      </c>
      <c r="AMV82" t="s">
        <v>1140</v>
      </c>
      <c r="ANG82" t="s">
        <v>1130</v>
      </c>
      <c r="ANH82">
        <v>0</v>
      </c>
      <c r="ANI82">
        <v>0</v>
      </c>
      <c r="ANJ82">
        <v>0</v>
      </c>
      <c r="ANK82">
        <v>0</v>
      </c>
      <c r="ANL82">
        <v>0</v>
      </c>
      <c r="ANM82">
        <v>0</v>
      </c>
      <c r="ANN82">
        <v>0</v>
      </c>
      <c r="ANO82">
        <v>1</v>
      </c>
      <c r="ANP82">
        <v>0</v>
      </c>
      <c r="ANU82">
        <v>418787688</v>
      </c>
      <c r="ANV82" s="2">
        <v>45036.677465277782</v>
      </c>
      <c r="ANY82" t="s">
        <v>1131</v>
      </c>
      <c r="ANZ82" t="s">
        <v>1132</v>
      </c>
      <c r="AOA82" t="s">
        <v>3441</v>
      </c>
    </row>
    <row r="83" spans="1:981 1027:1067" x14ac:dyDescent="0.35">
      <c r="A83">
        <v>82</v>
      </c>
      <c r="B83" t="s">
        <v>3564</v>
      </c>
      <c r="C83" s="2">
        <v>45036</v>
      </c>
      <c r="D83" t="s">
        <v>1161</v>
      </c>
      <c r="E83" s="2">
        <v>45036.495974247693</v>
      </c>
      <c r="F83" s="2">
        <v>45036.499833564812</v>
      </c>
      <c r="G83" t="s">
        <v>1109</v>
      </c>
      <c r="J83" t="s">
        <v>1110</v>
      </c>
      <c r="K83" s="2">
        <v>45036</v>
      </c>
      <c r="L83" t="s">
        <v>1162</v>
      </c>
      <c r="M83" t="s">
        <v>1163</v>
      </c>
      <c r="N83" t="s">
        <v>1164</v>
      </c>
      <c r="O83" t="s">
        <v>1114</v>
      </c>
      <c r="R83" t="s">
        <v>1115</v>
      </c>
      <c r="S83" t="s">
        <v>1165</v>
      </c>
      <c r="U83" t="s">
        <v>1117</v>
      </c>
      <c r="W83" t="s">
        <v>1133</v>
      </c>
      <c r="Z83" t="s">
        <v>1119</v>
      </c>
      <c r="AA83">
        <v>0</v>
      </c>
      <c r="AB83">
        <v>0</v>
      </c>
      <c r="AC83">
        <v>0</v>
      </c>
      <c r="AD83">
        <v>1</v>
      </c>
      <c r="AE83">
        <v>1</v>
      </c>
      <c r="ED83" t="s">
        <v>1119</v>
      </c>
      <c r="EE83">
        <v>0</v>
      </c>
      <c r="EF83">
        <v>0</v>
      </c>
      <c r="EG83">
        <v>0</v>
      </c>
      <c r="EH83">
        <v>0</v>
      </c>
      <c r="EI83">
        <v>1</v>
      </c>
      <c r="EJ83">
        <v>1</v>
      </c>
      <c r="IM83" t="s">
        <v>1119</v>
      </c>
      <c r="IN83">
        <v>0</v>
      </c>
      <c r="IO83">
        <v>0</v>
      </c>
      <c r="IP83">
        <v>0</v>
      </c>
      <c r="IQ83">
        <v>0</v>
      </c>
      <c r="IR83">
        <v>0</v>
      </c>
      <c r="IS83">
        <v>0</v>
      </c>
      <c r="IT83">
        <v>0</v>
      </c>
      <c r="IU83">
        <v>0</v>
      </c>
      <c r="IV83">
        <v>0</v>
      </c>
      <c r="IW83">
        <v>0</v>
      </c>
      <c r="IX83">
        <v>0</v>
      </c>
      <c r="IY83">
        <v>0</v>
      </c>
      <c r="IZ83">
        <v>0</v>
      </c>
      <c r="JA83">
        <v>0</v>
      </c>
      <c r="JB83">
        <v>0</v>
      </c>
      <c r="JC83">
        <v>1</v>
      </c>
      <c r="JD83">
        <v>1</v>
      </c>
      <c r="JE83">
        <v>3</v>
      </c>
      <c r="TD83" t="s">
        <v>3543</v>
      </c>
      <c r="TE83">
        <v>0</v>
      </c>
      <c r="TF83">
        <v>0</v>
      </c>
      <c r="TG83">
        <v>0</v>
      </c>
      <c r="TH83">
        <v>0</v>
      </c>
      <c r="TI83">
        <v>0</v>
      </c>
      <c r="TJ83">
        <v>0</v>
      </c>
      <c r="TK83">
        <v>0</v>
      </c>
      <c r="TL83">
        <v>0</v>
      </c>
      <c r="TM83">
        <v>0</v>
      </c>
      <c r="TN83">
        <v>0</v>
      </c>
      <c r="TO83">
        <v>0</v>
      </c>
      <c r="TP83">
        <v>0</v>
      </c>
      <c r="TQ83">
        <v>0</v>
      </c>
      <c r="TR83">
        <v>0</v>
      </c>
      <c r="TS83">
        <v>0</v>
      </c>
      <c r="TT83">
        <v>0</v>
      </c>
      <c r="TU83">
        <v>0</v>
      </c>
      <c r="TV83">
        <v>0</v>
      </c>
      <c r="TW83">
        <v>0</v>
      </c>
      <c r="TX83">
        <v>0</v>
      </c>
      <c r="TY83">
        <v>1</v>
      </c>
      <c r="TZ83">
        <v>1</v>
      </c>
      <c r="UA83">
        <v>1</v>
      </c>
      <c r="UB83">
        <v>0</v>
      </c>
      <c r="UC83">
        <v>0</v>
      </c>
      <c r="UD83">
        <v>0</v>
      </c>
      <c r="UE83">
        <v>0</v>
      </c>
      <c r="UF83">
        <v>0</v>
      </c>
      <c r="UG83">
        <v>3</v>
      </c>
      <c r="ADU83" t="s">
        <v>1135</v>
      </c>
      <c r="ADV83" t="s">
        <v>3544</v>
      </c>
      <c r="ADW83">
        <v>0</v>
      </c>
      <c r="ADX83">
        <v>1</v>
      </c>
      <c r="ADY83">
        <v>1</v>
      </c>
      <c r="AEA83">
        <v>750</v>
      </c>
      <c r="AEB83">
        <v>200</v>
      </c>
      <c r="AEC83" t="s">
        <v>1147</v>
      </c>
      <c r="AEF83">
        <v>15</v>
      </c>
      <c r="AEG83">
        <v>3</v>
      </c>
      <c r="AEH83">
        <v>0</v>
      </c>
      <c r="AEJ83" t="s">
        <v>1135</v>
      </c>
      <c r="AEK83" t="s">
        <v>1194</v>
      </c>
      <c r="AEL83">
        <v>0</v>
      </c>
      <c r="AEM83">
        <v>1</v>
      </c>
      <c r="AEO83">
        <v>200</v>
      </c>
      <c r="AEP83" t="s">
        <v>1122</v>
      </c>
      <c r="AES83">
        <v>3</v>
      </c>
      <c r="AET83">
        <v>1</v>
      </c>
      <c r="AEU83">
        <v>0</v>
      </c>
      <c r="AEW83" t="s">
        <v>1135</v>
      </c>
      <c r="AEX83" t="s">
        <v>1194</v>
      </c>
      <c r="AEY83">
        <v>0</v>
      </c>
      <c r="AEZ83">
        <v>1</v>
      </c>
      <c r="AFB83">
        <v>200</v>
      </c>
      <c r="AFC83" t="s">
        <v>1122</v>
      </c>
      <c r="AFF83">
        <v>3</v>
      </c>
      <c r="AFG83">
        <v>1</v>
      </c>
      <c r="AFH83">
        <v>0</v>
      </c>
      <c r="AHD83" t="s">
        <v>1140</v>
      </c>
      <c r="AIY83" t="s">
        <v>1138</v>
      </c>
      <c r="AIZ83">
        <v>1</v>
      </c>
      <c r="AJA83">
        <v>0</v>
      </c>
      <c r="AJB83">
        <v>0</v>
      </c>
      <c r="AJC83">
        <v>0</v>
      </c>
      <c r="AMM83" t="s">
        <v>1169</v>
      </c>
      <c r="AMN83">
        <v>1</v>
      </c>
      <c r="AMO83">
        <v>0</v>
      </c>
      <c r="AMP83">
        <v>0</v>
      </c>
      <c r="AMQ83">
        <v>0</v>
      </c>
      <c r="AMR83">
        <v>0</v>
      </c>
      <c r="AMS83">
        <v>0</v>
      </c>
      <c r="AMU83" t="s">
        <v>1141</v>
      </c>
      <c r="AMV83" t="s">
        <v>1140</v>
      </c>
      <c r="ANG83" t="s">
        <v>1130</v>
      </c>
      <c r="ANH83">
        <v>0</v>
      </c>
      <c r="ANI83">
        <v>0</v>
      </c>
      <c r="ANJ83">
        <v>0</v>
      </c>
      <c r="ANK83">
        <v>0</v>
      </c>
      <c r="ANL83">
        <v>0</v>
      </c>
      <c r="ANM83">
        <v>0</v>
      </c>
      <c r="ANN83">
        <v>0</v>
      </c>
      <c r="ANO83">
        <v>1</v>
      </c>
      <c r="ANP83">
        <v>0</v>
      </c>
      <c r="ANU83">
        <v>418787735</v>
      </c>
      <c r="ANV83" s="2">
        <v>45036.677546296298</v>
      </c>
      <c r="ANY83" t="s">
        <v>1131</v>
      </c>
      <c r="ANZ83" t="s">
        <v>1132</v>
      </c>
      <c r="AOA83" t="s">
        <v>3441</v>
      </c>
    </row>
    <row r="84" spans="1:981 1027:1067" x14ac:dyDescent="0.35">
      <c r="A84">
        <v>83</v>
      </c>
      <c r="B84" t="s">
        <v>3565</v>
      </c>
      <c r="C84" s="2">
        <v>45036</v>
      </c>
      <c r="D84" t="s">
        <v>1161</v>
      </c>
      <c r="E84" s="2">
        <v>45036.505002280093</v>
      </c>
      <c r="F84" s="2">
        <v>45036.510905613417</v>
      </c>
      <c r="G84" t="s">
        <v>1109</v>
      </c>
      <c r="J84" t="s">
        <v>1110</v>
      </c>
      <c r="K84" s="2">
        <v>45036</v>
      </c>
      <c r="L84" t="s">
        <v>1162</v>
      </c>
      <c r="M84" t="s">
        <v>1163</v>
      </c>
      <c r="N84" t="s">
        <v>1164</v>
      </c>
      <c r="O84" t="s">
        <v>1114</v>
      </c>
      <c r="R84" t="s">
        <v>1115</v>
      </c>
      <c r="S84" t="s">
        <v>1165</v>
      </c>
      <c r="U84" t="s">
        <v>1117</v>
      </c>
      <c r="W84" t="s">
        <v>1133</v>
      </c>
      <c r="Z84" t="s">
        <v>1119</v>
      </c>
      <c r="AA84">
        <v>0</v>
      </c>
      <c r="AB84">
        <v>0</v>
      </c>
      <c r="AC84">
        <v>0</v>
      </c>
      <c r="AD84">
        <v>1</v>
      </c>
      <c r="AE84">
        <v>1</v>
      </c>
      <c r="ED84" t="s">
        <v>1119</v>
      </c>
      <c r="EE84">
        <v>0</v>
      </c>
      <c r="EF84">
        <v>0</v>
      </c>
      <c r="EG84">
        <v>0</v>
      </c>
      <c r="EH84">
        <v>0</v>
      </c>
      <c r="EI84">
        <v>1</v>
      </c>
      <c r="EJ84">
        <v>1</v>
      </c>
      <c r="IM84" t="s">
        <v>1119</v>
      </c>
      <c r="IN84">
        <v>0</v>
      </c>
      <c r="IO84">
        <v>0</v>
      </c>
      <c r="IP84">
        <v>0</v>
      </c>
      <c r="IQ84">
        <v>0</v>
      </c>
      <c r="IR84">
        <v>0</v>
      </c>
      <c r="IS84">
        <v>0</v>
      </c>
      <c r="IT84">
        <v>0</v>
      </c>
      <c r="IU84">
        <v>0</v>
      </c>
      <c r="IV84">
        <v>0</v>
      </c>
      <c r="IW84">
        <v>0</v>
      </c>
      <c r="IX84">
        <v>0</v>
      </c>
      <c r="IY84">
        <v>0</v>
      </c>
      <c r="IZ84">
        <v>0</v>
      </c>
      <c r="JA84">
        <v>0</v>
      </c>
      <c r="JB84">
        <v>0</v>
      </c>
      <c r="JC84">
        <v>1</v>
      </c>
      <c r="JD84">
        <v>1</v>
      </c>
      <c r="JE84">
        <v>3</v>
      </c>
      <c r="TD84" t="s">
        <v>3546</v>
      </c>
      <c r="TE84">
        <v>0</v>
      </c>
      <c r="TF84">
        <v>0</v>
      </c>
      <c r="TG84">
        <v>0</v>
      </c>
      <c r="TH84">
        <v>0</v>
      </c>
      <c r="TI84">
        <v>0</v>
      </c>
      <c r="TJ84">
        <v>0</v>
      </c>
      <c r="TK84">
        <v>0</v>
      </c>
      <c r="TL84">
        <v>0</v>
      </c>
      <c r="TM84">
        <v>0</v>
      </c>
      <c r="TN84">
        <v>0</v>
      </c>
      <c r="TO84">
        <v>0</v>
      </c>
      <c r="TP84">
        <v>0</v>
      </c>
      <c r="TQ84">
        <v>0</v>
      </c>
      <c r="TR84">
        <v>0</v>
      </c>
      <c r="TS84">
        <v>0</v>
      </c>
      <c r="TT84">
        <v>0</v>
      </c>
      <c r="TU84">
        <v>0</v>
      </c>
      <c r="TV84">
        <v>0</v>
      </c>
      <c r="TW84">
        <v>0</v>
      </c>
      <c r="TX84">
        <v>0</v>
      </c>
      <c r="TY84">
        <v>1</v>
      </c>
      <c r="TZ84">
        <v>1</v>
      </c>
      <c r="UA84">
        <v>1</v>
      </c>
      <c r="UB84">
        <v>0</v>
      </c>
      <c r="UC84">
        <v>0</v>
      </c>
      <c r="UD84">
        <v>0</v>
      </c>
      <c r="UE84">
        <v>0</v>
      </c>
      <c r="UF84">
        <v>0</v>
      </c>
      <c r="UG84">
        <v>3</v>
      </c>
      <c r="ADU84" t="s">
        <v>1135</v>
      </c>
      <c r="ADV84" t="s">
        <v>3544</v>
      </c>
      <c r="ADW84">
        <v>0</v>
      </c>
      <c r="ADX84">
        <v>1</v>
      </c>
      <c r="ADY84">
        <v>1</v>
      </c>
      <c r="AEA84">
        <v>750</v>
      </c>
      <c r="AEB84">
        <v>200</v>
      </c>
      <c r="AEC84" t="s">
        <v>1147</v>
      </c>
      <c r="AEF84">
        <v>15</v>
      </c>
      <c r="AEG84">
        <v>3</v>
      </c>
      <c r="AEH84">
        <v>0</v>
      </c>
      <c r="AEJ84" t="s">
        <v>1135</v>
      </c>
      <c r="AEK84" t="s">
        <v>1194</v>
      </c>
      <c r="AEL84">
        <v>0</v>
      </c>
      <c r="AEM84">
        <v>1</v>
      </c>
      <c r="AEO84">
        <v>200</v>
      </c>
      <c r="AEP84" t="s">
        <v>1147</v>
      </c>
      <c r="AES84">
        <v>3</v>
      </c>
      <c r="AET84">
        <v>1</v>
      </c>
      <c r="AEU84">
        <v>0</v>
      </c>
      <c r="AEW84" t="s">
        <v>1135</v>
      </c>
      <c r="AEX84" t="s">
        <v>1194</v>
      </c>
      <c r="AEY84">
        <v>0</v>
      </c>
      <c r="AEZ84">
        <v>1</v>
      </c>
      <c r="AFB84">
        <v>200</v>
      </c>
      <c r="AFC84" t="s">
        <v>1122</v>
      </c>
      <c r="AFF84">
        <v>3</v>
      </c>
      <c r="AFG84">
        <v>1</v>
      </c>
      <c r="AFH84">
        <v>0</v>
      </c>
      <c r="AHD84" t="s">
        <v>1140</v>
      </c>
      <c r="AIY84" t="s">
        <v>1138</v>
      </c>
      <c r="AIZ84">
        <v>1</v>
      </c>
      <c r="AJA84">
        <v>0</v>
      </c>
      <c r="AJB84">
        <v>0</v>
      </c>
      <c r="AJC84">
        <v>0</v>
      </c>
      <c r="AMM84" t="s">
        <v>1169</v>
      </c>
      <c r="AMN84">
        <v>1</v>
      </c>
      <c r="AMO84">
        <v>0</v>
      </c>
      <c r="AMP84">
        <v>0</v>
      </c>
      <c r="AMQ84">
        <v>0</v>
      </c>
      <c r="AMR84">
        <v>0</v>
      </c>
      <c r="AMS84">
        <v>0</v>
      </c>
      <c r="AMU84" t="s">
        <v>1128</v>
      </c>
      <c r="AMV84" t="s">
        <v>1140</v>
      </c>
      <c r="ANG84" t="s">
        <v>1130</v>
      </c>
      <c r="ANH84">
        <v>0</v>
      </c>
      <c r="ANI84">
        <v>0</v>
      </c>
      <c r="ANJ84">
        <v>0</v>
      </c>
      <c r="ANK84">
        <v>0</v>
      </c>
      <c r="ANL84">
        <v>0</v>
      </c>
      <c r="ANM84">
        <v>0</v>
      </c>
      <c r="ANN84">
        <v>0</v>
      </c>
      <c r="ANO84">
        <v>1</v>
      </c>
      <c r="ANP84">
        <v>0</v>
      </c>
      <c r="ANU84">
        <v>418787750</v>
      </c>
      <c r="ANV84" s="2">
        <v>45036.67759259259</v>
      </c>
      <c r="ANY84" t="s">
        <v>1131</v>
      </c>
      <c r="ANZ84" t="s">
        <v>1132</v>
      </c>
      <c r="AOA84" t="s">
        <v>3441</v>
      </c>
    </row>
    <row r="85" spans="1:981 1027:1067" x14ac:dyDescent="0.35">
      <c r="A85">
        <v>84</v>
      </c>
      <c r="B85" t="s">
        <v>3566</v>
      </c>
      <c r="C85" s="2">
        <v>45036</v>
      </c>
      <c r="D85" t="s">
        <v>1161</v>
      </c>
      <c r="E85" s="2">
        <v>45036.514675810176</v>
      </c>
      <c r="F85" s="2">
        <v>45036.52021555556</v>
      </c>
      <c r="G85" t="s">
        <v>1109</v>
      </c>
      <c r="J85" t="s">
        <v>1110</v>
      </c>
      <c r="K85" s="2">
        <v>45036</v>
      </c>
      <c r="L85" t="s">
        <v>1162</v>
      </c>
      <c r="M85" t="s">
        <v>1163</v>
      </c>
      <c r="N85" t="s">
        <v>1164</v>
      </c>
      <c r="O85" t="s">
        <v>1114</v>
      </c>
      <c r="R85" t="s">
        <v>1115</v>
      </c>
      <c r="S85" t="s">
        <v>1165</v>
      </c>
      <c r="U85" t="s">
        <v>1117</v>
      </c>
      <c r="W85" t="s">
        <v>1133</v>
      </c>
      <c r="Z85" t="s">
        <v>1119</v>
      </c>
      <c r="AA85">
        <v>0</v>
      </c>
      <c r="AB85">
        <v>0</v>
      </c>
      <c r="AC85">
        <v>0</v>
      </c>
      <c r="AD85">
        <v>1</v>
      </c>
      <c r="AE85">
        <v>1</v>
      </c>
      <c r="ED85" t="s">
        <v>1119</v>
      </c>
      <c r="EE85">
        <v>0</v>
      </c>
      <c r="EF85">
        <v>0</v>
      </c>
      <c r="EG85">
        <v>0</v>
      </c>
      <c r="EH85">
        <v>0</v>
      </c>
      <c r="EI85">
        <v>1</v>
      </c>
      <c r="EJ85">
        <v>1</v>
      </c>
      <c r="IM85" t="s">
        <v>1119</v>
      </c>
      <c r="IN85">
        <v>0</v>
      </c>
      <c r="IO85">
        <v>0</v>
      </c>
      <c r="IP85">
        <v>0</v>
      </c>
      <c r="IQ85">
        <v>0</v>
      </c>
      <c r="IR85">
        <v>0</v>
      </c>
      <c r="IS85">
        <v>0</v>
      </c>
      <c r="IT85">
        <v>0</v>
      </c>
      <c r="IU85">
        <v>0</v>
      </c>
      <c r="IV85">
        <v>0</v>
      </c>
      <c r="IW85">
        <v>0</v>
      </c>
      <c r="IX85">
        <v>0</v>
      </c>
      <c r="IY85">
        <v>0</v>
      </c>
      <c r="IZ85">
        <v>0</v>
      </c>
      <c r="JA85">
        <v>0</v>
      </c>
      <c r="JB85">
        <v>0</v>
      </c>
      <c r="JC85">
        <v>1</v>
      </c>
      <c r="JD85">
        <v>1</v>
      </c>
      <c r="JE85">
        <v>3</v>
      </c>
      <c r="TD85" t="s">
        <v>3548</v>
      </c>
      <c r="TE85">
        <v>0</v>
      </c>
      <c r="TF85">
        <v>0</v>
      </c>
      <c r="TG85">
        <v>0</v>
      </c>
      <c r="TH85">
        <v>0</v>
      </c>
      <c r="TI85">
        <v>0</v>
      </c>
      <c r="TJ85">
        <v>0</v>
      </c>
      <c r="TK85">
        <v>0</v>
      </c>
      <c r="TL85">
        <v>0</v>
      </c>
      <c r="TM85">
        <v>0</v>
      </c>
      <c r="TN85">
        <v>0</v>
      </c>
      <c r="TO85">
        <v>0</v>
      </c>
      <c r="TP85">
        <v>0</v>
      </c>
      <c r="TQ85">
        <v>0</v>
      </c>
      <c r="TR85">
        <v>0</v>
      </c>
      <c r="TS85">
        <v>0</v>
      </c>
      <c r="TT85">
        <v>0</v>
      </c>
      <c r="TU85">
        <v>0</v>
      </c>
      <c r="TV85">
        <v>0</v>
      </c>
      <c r="TW85">
        <v>0</v>
      </c>
      <c r="TX85">
        <v>0</v>
      </c>
      <c r="TY85">
        <v>0</v>
      </c>
      <c r="TZ85">
        <v>0</v>
      </c>
      <c r="UA85">
        <v>0</v>
      </c>
      <c r="UB85">
        <v>1</v>
      </c>
      <c r="UC85">
        <v>1</v>
      </c>
      <c r="UD85">
        <v>0</v>
      </c>
      <c r="UE85">
        <v>0</v>
      </c>
      <c r="UF85">
        <v>0</v>
      </c>
      <c r="UG85">
        <v>2</v>
      </c>
      <c r="AFJ85" t="s">
        <v>1135</v>
      </c>
      <c r="AFK85">
        <v>1300</v>
      </c>
      <c r="AFL85" t="s">
        <v>1122</v>
      </c>
      <c r="AFO85">
        <v>14</v>
      </c>
      <c r="AFP85">
        <v>2</v>
      </c>
      <c r="AFQ85">
        <v>0</v>
      </c>
      <c r="AFS85" t="s">
        <v>1135</v>
      </c>
      <c r="AFT85" t="s">
        <v>1193</v>
      </c>
      <c r="AFU85">
        <v>1</v>
      </c>
      <c r="AFV85">
        <v>0</v>
      </c>
      <c r="AFW85">
        <v>1</v>
      </c>
      <c r="AFX85">
        <v>2700</v>
      </c>
      <c r="AFZ85">
        <v>200</v>
      </c>
      <c r="AGA85" t="s">
        <v>1147</v>
      </c>
      <c r="AGD85">
        <v>21</v>
      </c>
      <c r="AGE85">
        <v>3</v>
      </c>
      <c r="AGF85">
        <v>0</v>
      </c>
      <c r="AHD85" t="s">
        <v>1140</v>
      </c>
      <c r="AIY85" t="s">
        <v>1125</v>
      </c>
      <c r="AIZ85">
        <v>0</v>
      </c>
      <c r="AJA85">
        <v>1</v>
      </c>
      <c r="AJB85">
        <v>0</v>
      </c>
      <c r="AJC85">
        <v>0</v>
      </c>
      <c r="AJD85" t="s">
        <v>3567</v>
      </c>
      <c r="AJE85">
        <v>0</v>
      </c>
      <c r="AJF85">
        <v>0</v>
      </c>
      <c r="AJG85">
        <v>0</v>
      </c>
      <c r="AJH85">
        <v>0</v>
      </c>
      <c r="AJI85">
        <v>0</v>
      </c>
      <c r="AJJ85">
        <v>0</v>
      </c>
      <c r="AJK85">
        <v>0</v>
      </c>
      <c r="AJL85">
        <v>0</v>
      </c>
      <c r="AJM85">
        <v>0</v>
      </c>
      <c r="AJN85">
        <v>0</v>
      </c>
      <c r="AJO85">
        <v>0</v>
      </c>
      <c r="AJP85">
        <v>0</v>
      </c>
      <c r="AJQ85">
        <v>0</v>
      </c>
      <c r="AJR85">
        <v>0</v>
      </c>
      <c r="AJS85">
        <v>0</v>
      </c>
      <c r="AJT85">
        <v>0</v>
      </c>
      <c r="AJU85">
        <v>0</v>
      </c>
      <c r="AJV85">
        <v>0</v>
      </c>
      <c r="AJW85">
        <v>0</v>
      </c>
      <c r="AJX85">
        <v>0</v>
      </c>
      <c r="AJY85">
        <v>0</v>
      </c>
      <c r="AJZ85">
        <v>0</v>
      </c>
      <c r="AKA85">
        <v>0</v>
      </c>
      <c r="AKB85">
        <v>1</v>
      </c>
      <c r="AKC85">
        <v>1</v>
      </c>
      <c r="AKD85">
        <v>0</v>
      </c>
      <c r="AKE85">
        <v>0</v>
      </c>
      <c r="AKF85">
        <v>0</v>
      </c>
      <c r="AKG85" t="s">
        <v>3568</v>
      </c>
      <c r="AKH85">
        <v>0</v>
      </c>
      <c r="AKI85">
        <v>0</v>
      </c>
      <c r="AKJ85">
        <v>0</v>
      </c>
      <c r="AKK85">
        <v>0</v>
      </c>
      <c r="AKL85">
        <v>0</v>
      </c>
      <c r="AKM85">
        <v>0</v>
      </c>
      <c r="AKN85">
        <v>1</v>
      </c>
      <c r="AKO85">
        <v>0</v>
      </c>
      <c r="AKP85">
        <v>1</v>
      </c>
      <c r="AKQ85">
        <v>0</v>
      </c>
      <c r="AKR85">
        <v>0</v>
      </c>
      <c r="AKS85">
        <v>0</v>
      </c>
      <c r="AMM85" t="s">
        <v>1169</v>
      </c>
      <c r="AMN85">
        <v>1</v>
      </c>
      <c r="AMO85">
        <v>0</v>
      </c>
      <c r="AMP85">
        <v>0</v>
      </c>
      <c r="AMQ85">
        <v>0</v>
      </c>
      <c r="AMR85">
        <v>0</v>
      </c>
      <c r="AMS85">
        <v>0</v>
      </c>
      <c r="AMU85" t="s">
        <v>1128</v>
      </c>
      <c r="AMV85" t="s">
        <v>1140</v>
      </c>
      <c r="ANG85" t="s">
        <v>1130</v>
      </c>
      <c r="ANH85">
        <v>0</v>
      </c>
      <c r="ANI85">
        <v>0</v>
      </c>
      <c r="ANJ85">
        <v>0</v>
      </c>
      <c r="ANK85">
        <v>0</v>
      </c>
      <c r="ANL85">
        <v>0</v>
      </c>
      <c r="ANM85">
        <v>0</v>
      </c>
      <c r="ANN85">
        <v>0</v>
      </c>
      <c r="ANO85">
        <v>1</v>
      </c>
      <c r="ANP85">
        <v>0</v>
      </c>
      <c r="ANU85">
        <v>418787757</v>
      </c>
      <c r="ANV85" s="2">
        <v>45036.677615740737</v>
      </c>
      <c r="ANY85" t="s">
        <v>1131</v>
      </c>
      <c r="ANZ85" t="s">
        <v>1132</v>
      </c>
      <c r="AOA85" t="s">
        <v>3441</v>
      </c>
    </row>
    <row r="86" spans="1:981 1027:1067" x14ac:dyDescent="0.35">
      <c r="A86">
        <v>85</v>
      </c>
      <c r="B86" t="s">
        <v>3569</v>
      </c>
      <c r="C86" s="2">
        <v>45036</v>
      </c>
      <c r="D86" t="s">
        <v>1161</v>
      </c>
      <c r="E86" s="2">
        <v>45036.52258611111</v>
      </c>
      <c r="F86" s="2">
        <v>45036.53083640046</v>
      </c>
      <c r="G86" t="s">
        <v>1109</v>
      </c>
      <c r="J86" t="s">
        <v>1110</v>
      </c>
      <c r="K86" s="2">
        <v>45036</v>
      </c>
      <c r="L86" t="s">
        <v>1162</v>
      </c>
      <c r="M86" t="s">
        <v>1163</v>
      </c>
      <c r="N86" t="s">
        <v>1164</v>
      </c>
      <c r="O86" t="s">
        <v>1114</v>
      </c>
      <c r="R86" t="s">
        <v>1115</v>
      </c>
      <c r="S86" t="s">
        <v>1165</v>
      </c>
      <c r="U86" t="s">
        <v>1117</v>
      </c>
      <c r="W86" t="s">
        <v>1144</v>
      </c>
      <c r="Z86" t="s">
        <v>1119</v>
      </c>
      <c r="AA86">
        <v>0</v>
      </c>
      <c r="AB86">
        <v>0</v>
      </c>
      <c r="AC86">
        <v>0</v>
      </c>
      <c r="AD86">
        <v>1</v>
      </c>
      <c r="AE86">
        <v>1</v>
      </c>
      <c r="ED86" t="s">
        <v>1119</v>
      </c>
      <c r="EE86">
        <v>0</v>
      </c>
      <c r="EF86">
        <v>0</v>
      </c>
      <c r="EG86">
        <v>0</v>
      </c>
      <c r="EH86">
        <v>0</v>
      </c>
      <c r="EI86">
        <v>1</v>
      </c>
      <c r="EJ86">
        <v>1</v>
      </c>
      <c r="IM86" t="s">
        <v>1119</v>
      </c>
      <c r="IN86">
        <v>0</v>
      </c>
      <c r="IO86">
        <v>0</v>
      </c>
      <c r="IP86">
        <v>0</v>
      </c>
      <c r="IQ86">
        <v>0</v>
      </c>
      <c r="IR86">
        <v>0</v>
      </c>
      <c r="IS86">
        <v>0</v>
      </c>
      <c r="IT86">
        <v>0</v>
      </c>
      <c r="IU86">
        <v>0</v>
      </c>
      <c r="IV86">
        <v>0</v>
      </c>
      <c r="IW86">
        <v>0</v>
      </c>
      <c r="IX86">
        <v>0</v>
      </c>
      <c r="IY86">
        <v>0</v>
      </c>
      <c r="IZ86">
        <v>0</v>
      </c>
      <c r="JA86">
        <v>0</v>
      </c>
      <c r="JB86">
        <v>0</v>
      </c>
      <c r="JC86">
        <v>1</v>
      </c>
      <c r="JD86">
        <v>1</v>
      </c>
      <c r="JE86">
        <v>3</v>
      </c>
      <c r="TD86" t="s">
        <v>3567</v>
      </c>
      <c r="TE86">
        <v>0</v>
      </c>
      <c r="TF86">
        <v>0</v>
      </c>
      <c r="TG86">
        <v>0</v>
      </c>
      <c r="TH86">
        <v>0</v>
      </c>
      <c r="TI86">
        <v>0</v>
      </c>
      <c r="TJ86">
        <v>0</v>
      </c>
      <c r="TK86">
        <v>0</v>
      </c>
      <c r="TL86">
        <v>0</v>
      </c>
      <c r="TM86">
        <v>0</v>
      </c>
      <c r="TN86">
        <v>0</v>
      </c>
      <c r="TO86">
        <v>0</v>
      </c>
      <c r="TP86">
        <v>0</v>
      </c>
      <c r="TQ86">
        <v>0</v>
      </c>
      <c r="TR86">
        <v>0</v>
      </c>
      <c r="TS86">
        <v>0</v>
      </c>
      <c r="TT86">
        <v>0</v>
      </c>
      <c r="TU86">
        <v>0</v>
      </c>
      <c r="TV86">
        <v>0</v>
      </c>
      <c r="TW86">
        <v>0</v>
      </c>
      <c r="TX86">
        <v>0</v>
      </c>
      <c r="TY86">
        <v>0</v>
      </c>
      <c r="TZ86">
        <v>0</v>
      </c>
      <c r="UA86">
        <v>0</v>
      </c>
      <c r="UB86">
        <v>1</v>
      </c>
      <c r="UC86">
        <v>1</v>
      </c>
      <c r="UD86">
        <v>0</v>
      </c>
      <c r="UE86">
        <v>0</v>
      </c>
      <c r="UF86">
        <v>0</v>
      </c>
      <c r="UG86">
        <v>2</v>
      </c>
      <c r="AFJ86" t="s">
        <v>1135</v>
      </c>
      <c r="AFK86">
        <v>1300</v>
      </c>
      <c r="AFL86" t="s">
        <v>1147</v>
      </c>
      <c r="AFO86">
        <v>21</v>
      </c>
      <c r="AFP86">
        <v>2</v>
      </c>
      <c r="AFQ86">
        <v>0</v>
      </c>
      <c r="AFS86" t="s">
        <v>1135</v>
      </c>
      <c r="AFT86" t="s">
        <v>1193</v>
      </c>
      <c r="AFU86">
        <v>1</v>
      </c>
      <c r="AFV86">
        <v>0</v>
      </c>
      <c r="AFW86">
        <v>1</v>
      </c>
      <c r="AFX86">
        <v>2700</v>
      </c>
      <c r="AFZ86">
        <v>200</v>
      </c>
      <c r="AGA86" t="s">
        <v>1147</v>
      </c>
      <c r="AGD86">
        <v>21</v>
      </c>
      <c r="AGE86">
        <v>3</v>
      </c>
      <c r="AGF86">
        <v>0</v>
      </c>
      <c r="AHD86" t="s">
        <v>1140</v>
      </c>
      <c r="AIY86" t="s">
        <v>1138</v>
      </c>
      <c r="AIZ86">
        <v>1</v>
      </c>
      <c r="AJA86">
        <v>0</v>
      </c>
      <c r="AJB86">
        <v>0</v>
      </c>
      <c r="AJC86">
        <v>0</v>
      </c>
      <c r="AMM86" t="s">
        <v>1169</v>
      </c>
      <c r="AMN86">
        <v>1</v>
      </c>
      <c r="AMO86">
        <v>0</v>
      </c>
      <c r="AMP86">
        <v>0</v>
      </c>
      <c r="AMQ86">
        <v>0</v>
      </c>
      <c r="AMR86">
        <v>0</v>
      </c>
      <c r="AMS86">
        <v>0</v>
      </c>
      <c r="AMU86" t="s">
        <v>1141</v>
      </c>
      <c r="AMV86" t="s">
        <v>1140</v>
      </c>
      <c r="ANG86" t="s">
        <v>1130</v>
      </c>
      <c r="ANH86">
        <v>0</v>
      </c>
      <c r="ANI86">
        <v>0</v>
      </c>
      <c r="ANJ86">
        <v>0</v>
      </c>
      <c r="ANK86">
        <v>0</v>
      </c>
      <c r="ANL86">
        <v>0</v>
      </c>
      <c r="ANM86">
        <v>0</v>
      </c>
      <c r="ANN86">
        <v>0</v>
      </c>
      <c r="ANO86">
        <v>1</v>
      </c>
      <c r="ANP86">
        <v>0</v>
      </c>
      <c r="ANU86">
        <v>418787764</v>
      </c>
      <c r="ANV86" s="2">
        <v>45036.677627314813</v>
      </c>
      <c r="ANY86" t="s">
        <v>1131</v>
      </c>
      <c r="ANZ86" t="s">
        <v>1132</v>
      </c>
      <c r="AOA86" t="s">
        <v>3441</v>
      </c>
    </row>
    <row r="87" spans="1:981 1027:1067" x14ac:dyDescent="0.35">
      <c r="A87">
        <v>86</v>
      </c>
      <c r="B87" t="s">
        <v>3570</v>
      </c>
      <c r="C87" s="2">
        <v>45036</v>
      </c>
      <c r="D87" t="s">
        <v>1161</v>
      </c>
      <c r="E87" s="2">
        <v>45036.531504722218</v>
      </c>
      <c r="F87" s="2">
        <v>45036.543515486112</v>
      </c>
      <c r="G87" t="s">
        <v>1109</v>
      </c>
      <c r="J87" t="s">
        <v>1110</v>
      </c>
      <c r="K87" s="2">
        <v>45036</v>
      </c>
      <c r="L87" t="s">
        <v>1162</v>
      </c>
      <c r="M87" t="s">
        <v>1163</v>
      </c>
      <c r="N87" t="s">
        <v>1164</v>
      </c>
      <c r="O87" t="s">
        <v>1114</v>
      </c>
      <c r="R87" t="s">
        <v>1115</v>
      </c>
      <c r="S87" t="s">
        <v>1165</v>
      </c>
      <c r="U87" t="s">
        <v>1117</v>
      </c>
      <c r="W87" t="s">
        <v>1133</v>
      </c>
      <c r="Z87" t="s">
        <v>1119</v>
      </c>
      <c r="AA87">
        <v>0</v>
      </c>
      <c r="AB87">
        <v>0</v>
      </c>
      <c r="AC87">
        <v>0</v>
      </c>
      <c r="AD87">
        <v>1</v>
      </c>
      <c r="AE87">
        <v>1</v>
      </c>
      <c r="ED87" t="s">
        <v>1119</v>
      </c>
      <c r="EE87">
        <v>0</v>
      </c>
      <c r="EF87">
        <v>0</v>
      </c>
      <c r="EG87">
        <v>0</v>
      </c>
      <c r="EH87">
        <v>0</v>
      </c>
      <c r="EI87">
        <v>1</v>
      </c>
      <c r="EJ87">
        <v>1</v>
      </c>
      <c r="IM87" t="s">
        <v>1119</v>
      </c>
      <c r="IN87">
        <v>0</v>
      </c>
      <c r="IO87">
        <v>0</v>
      </c>
      <c r="IP87">
        <v>0</v>
      </c>
      <c r="IQ87">
        <v>0</v>
      </c>
      <c r="IR87">
        <v>0</v>
      </c>
      <c r="IS87">
        <v>0</v>
      </c>
      <c r="IT87">
        <v>0</v>
      </c>
      <c r="IU87">
        <v>0</v>
      </c>
      <c r="IV87">
        <v>0</v>
      </c>
      <c r="IW87">
        <v>0</v>
      </c>
      <c r="IX87">
        <v>0</v>
      </c>
      <c r="IY87">
        <v>0</v>
      </c>
      <c r="IZ87">
        <v>0</v>
      </c>
      <c r="JA87">
        <v>0</v>
      </c>
      <c r="JB87">
        <v>0</v>
      </c>
      <c r="JC87">
        <v>1</v>
      </c>
      <c r="JD87">
        <v>1</v>
      </c>
      <c r="JE87">
        <v>3</v>
      </c>
      <c r="TD87" t="s">
        <v>3571</v>
      </c>
      <c r="TE87">
        <v>0</v>
      </c>
      <c r="TF87">
        <v>0</v>
      </c>
      <c r="TG87">
        <v>0</v>
      </c>
      <c r="TH87">
        <v>0</v>
      </c>
      <c r="TI87">
        <v>0</v>
      </c>
      <c r="TJ87">
        <v>1</v>
      </c>
      <c r="TK87">
        <v>0</v>
      </c>
      <c r="TL87">
        <v>0</v>
      </c>
      <c r="TM87">
        <v>0</v>
      </c>
      <c r="TN87">
        <v>0</v>
      </c>
      <c r="TO87">
        <v>0</v>
      </c>
      <c r="TP87">
        <v>0</v>
      </c>
      <c r="TQ87">
        <v>0</v>
      </c>
      <c r="TR87">
        <v>0</v>
      </c>
      <c r="TS87">
        <v>1</v>
      </c>
      <c r="TT87">
        <v>1</v>
      </c>
      <c r="TU87">
        <v>0</v>
      </c>
      <c r="TV87">
        <v>0</v>
      </c>
      <c r="TW87">
        <v>0</v>
      </c>
      <c r="TX87">
        <v>0</v>
      </c>
      <c r="TY87">
        <v>0</v>
      </c>
      <c r="TZ87">
        <v>0</v>
      </c>
      <c r="UA87">
        <v>0</v>
      </c>
      <c r="UB87">
        <v>0</v>
      </c>
      <c r="UC87">
        <v>0</v>
      </c>
      <c r="UD87">
        <v>1</v>
      </c>
      <c r="UE87">
        <v>1</v>
      </c>
      <c r="UF87">
        <v>0</v>
      </c>
      <c r="UG87">
        <v>5</v>
      </c>
      <c r="XF87" t="s">
        <v>1135</v>
      </c>
      <c r="XG87" t="s">
        <v>3552</v>
      </c>
      <c r="XH87">
        <v>1</v>
      </c>
      <c r="XI87">
        <v>1</v>
      </c>
      <c r="XJ87">
        <v>0</v>
      </c>
      <c r="XK87">
        <v>400</v>
      </c>
      <c r="XL87">
        <v>1200</v>
      </c>
      <c r="XN87" t="s">
        <v>1122</v>
      </c>
      <c r="XQ87">
        <v>30</v>
      </c>
      <c r="XR87">
        <v>3</v>
      </c>
      <c r="XS87">
        <v>0</v>
      </c>
      <c r="AAU87" t="s">
        <v>1135</v>
      </c>
      <c r="AAV87">
        <v>1300</v>
      </c>
      <c r="AAW87" t="s">
        <v>1122</v>
      </c>
      <c r="AAZ87">
        <v>30</v>
      </c>
      <c r="ABA87">
        <v>3</v>
      </c>
      <c r="ABB87">
        <v>0</v>
      </c>
      <c r="ABD87" t="s">
        <v>1135</v>
      </c>
      <c r="ABE87">
        <v>600</v>
      </c>
      <c r="ABF87" t="s">
        <v>1122</v>
      </c>
      <c r="ABI87">
        <v>5</v>
      </c>
      <c r="ABJ87">
        <v>1</v>
      </c>
      <c r="ABK87">
        <v>0</v>
      </c>
      <c r="AGH87" t="s">
        <v>1135</v>
      </c>
      <c r="AGI87" t="s">
        <v>1191</v>
      </c>
      <c r="AGJ87">
        <v>1</v>
      </c>
      <c r="AGK87">
        <v>1</v>
      </c>
      <c r="AGL87">
        <v>700</v>
      </c>
      <c r="AGM87">
        <v>900</v>
      </c>
      <c r="AGN87" t="s">
        <v>1122</v>
      </c>
      <c r="AGQ87">
        <v>30</v>
      </c>
      <c r="AGR87">
        <v>3</v>
      </c>
      <c r="AGS87">
        <v>0</v>
      </c>
      <c r="AGU87" t="s">
        <v>1135</v>
      </c>
      <c r="AGV87">
        <v>750</v>
      </c>
      <c r="AGW87" t="s">
        <v>1122</v>
      </c>
      <c r="AGZ87">
        <v>30</v>
      </c>
      <c r="AHA87">
        <v>2</v>
      </c>
      <c r="AHB87">
        <v>0</v>
      </c>
      <c r="AHD87" t="s">
        <v>1140</v>
      </c>
      <c r="AIY87" t="s">
        <v>1125</v>
      </c>
      <c r="AIZ87">
        <v>0</v>
      </c>
      <c r="AJA87">
        <v>1</v>
      </c>
      <c r="AJB87">
        <v>0</v>
      </c>
      <c r="AJC87">
        <v>0</v>
      </c>
      <c r="AJD87" t="s">
        <v>3553</v>
      </c>
      <c r="AJE87">
        <v>0</v>
      </c>
      <c r="AJF87">
        <v>0</v>
      </c>
      <c r="AJG87">
        <v>0</v>
      </c>
      <c r="AJH87">
        <v>0</v>
      </c>
      <c r="AJI87">
        <v>0</v>
      </c>
      <c r="AJJ87">
        <v>0</v>
      </c>
      <c r="AJK87">
        <v>0</v>
      </c>
      <c r="AJL87">
        <v>0</v>
      </c>
      <c r="AJM87">
        <v>0</v>
      </c>
      <c r="AJN87">
        <v>0</v>
      </c>
      <c r="AJO87">
        <v>0</v>
      </c>
      <c r="AJP87">
        <v>0</v>
      </c>
      <c r="AJQ87">
        <v>0</v>
      </c>
      <c r="AJR87">
        <v>0</v>
      </c>
      <c r="AJS87">
        <v>0</v>
      </c>
      <c r="AJT87">
        <v>0</v>
      </c>
      <c r="AJU87">
        <v>0</v>
      </c>
      <c r="AJV87">
        <v>0</v>
      </c>
      <c r="AJW87">
        <v>0</v>
      </c>
      <c r="AJX87">
        <v>0</v>
      </c>
      <c r="AJY87">
        <v>0</v>
      </c>
      <c r="AJZ87">
        <v>0</v>
      </c>
      <c r="AKA87">
        <v>0</v>
      </c>
      <c r="AKB87">
        <v>0</v>
      </c>
      <c r="AKC87">
        <v>0</v>
      </c>
      <c r="AKD87">
        <v>1</v>
      </c>
      <c r="AKE87">
        <v>1</v>
      </c>
      <c r="AKF87">
        <v>0</v>
      </c>
      <c r="AKG87" t="s">
        <v>1172</v>
      </c>
      <c r="AKH87">
        <v>1</v>
      </c>
      <c r="AKI87">
        <v>0</v>
      </c>
      <c r="AKJ87">
        <v>0</v>
      </c>
      <c r="AKK87">
        <v>0</v>
      </c>
      <c r="AKL87">
        <v>0</v>
      </c>
      <c r="AKM87">
        <v>1</v>
      </c>
      <c r="AKN87">
        <v>0</v>
      </c>
      <c r="AKO87">
        <v>0</v>
      </c>
      <c r="AKP87">
        <v>0</v>
      </c>
      <c r="AKQ87">
        <v>0</v>
      </c>
      <c r="AKR87">
        <v>0</v>
      </c>
      <c r="AKS87">
        <v>0</v>
      </c>
      <c r="AMM87" t="s">
        <v>1127</v>
      </c>
      <c r="AMN87">
        <v>1</v>
      </c>
      <c r="AMO87">
        <v>0</v>
      </c>
      <c r="AMP87">
        <v>0</v>
      </c>
      <c r="AMQ87">
        <v>1</v>
      </c>
      <c r="AMR87">
        <v>0</v>
      </c>
      <c r="AMS87">
        <v>0</v>
      </c>
      <c r="AMU87" t="s">
        <v>1128</v>
      </c>
      <c r="AMV87" t="s">
        <v>1140</v>
      </c>
      <c r="ANG87" t="s">
        <v>1130</v>
      </c>
      <c r="ANH87">
        <v>0</v>
      </c>
      <c r="ANI87">
        <v>0</v>
      </c>
      <c r="ANJ87">
        <v>0</v>
      </c>
      <c r="ANK87">
        <v>0</v>
      </c>
      <c r="ANL87">
        <v>0</v>
      </c>
      <c r="ANM87">
        <v>0</v>
      </c>
      <c r="ANN87">
        <v>0</v>
      </c>
      <c r="ANO87">
        <v>1</v>
      </c>
      <c r="ANP87">
        <v>0</v>
      </c>
      <c r="ANU87">
        <v>418787768</v>
      </c>
      <c r="ANV87" s="2">
        <v>45036.67763888889</v>
      </c>
      <c r="ANY87" t="s">
        <v>1131</v>
      </c>
      <c r="ANZ87" t="s">
        <v>1132</v>
      </c>
      <c r="AOA87" t="s">
        <v>3441</v>
      </c>
    </row>
    <row r="88" spans="1:981 1027:1067" x14ac:dyDescent="0.35">
      <c r="A88">
        <v>87</v>
      </c>
      <c r="B88" t="s">
        <v>3572</v>
      </c>
      <c r="C88" s="2">
        <v>45036</v>
      </c>
      <c r="D88" t="s">
        <v>1161</v>
      </c>
      <c r="E88" s="2">
        <v>45036.550531828703</v>
      </c>
      <c r="F88" s="2">
        <v>45036.561648680552</v>
      </c>
      <c r="G88" t="s">
        <v>1109</v>
      </c>
      <c r="J88" t="s">
        <v>1110</v>
      </c>
      <c r="K88" s="2">
        <v>45036</v>
      </c>
      <c r="L88" t="s">
        <v>1162</v>
      </c>
      <c r="M88" t="s">
        <v>1163</v>
      </c>
      <c r="N88" t="s">
        <v>1164</v>
      </c>
      <c r="O88" t="s">
        <v>1114</v>
      </c>
      <c r="R88" t="s">
        <v>1115</v>
      </c>
      <c r="S88" t="s">
        <v>1165</v>
      </c>
      <c r="U88" t="s">
        <v>1117</v>
      </c>
      <c r="W88" t="s">
        <v>1133</v>
      </c>
      <c r="Z88" t="s">
        <v>1119</v>
      </c>
      <c r="AA88">
        <v>0</v>
      </c>
      <c r="AB88">
        <v>0</v>
      </c>
      <c r="AC88">
        <v>0</v>
      </c>
      <c r="AD88">
        <v>1</v>
      </c>
      <c r="AE88">
        <v>1</v>
      </c>
      <c r="ED88" t="s">
        <v>1119</v>
      </c>
      <c r="EE88">
        <v>0</v>
      </c>
      <c r="EF88">
        <v>0</v>
      </c>
      <c r="EG88">
        <v>0</v>
      </c>
      <c r="EH88">
        <v>0</v>
      </c>
      <c r="EI88">
        <v>1</v>
      </c>
      <c r="EJ88">
        <v>1</v>
      </c>
      <c r="IM88" t="s">
        <v>1119</v>
      </c>
      <c r="IN88">
        <v>0</v>
      </c>
      <c r="IO88">
        <v>0</v>
      </c>
      <c r="IP88">
        <v>0</v>
      </c>
      <c r="IQ88">
        <v>0</v>
      </c>
      <c r="IR88">
        <v>0</v>
      </c>
      <c r="IS88">
        <v>0</v>
      </c>
      <c r="IT88">
        <v>0</v>
      </c>
      <c r="IU88">
        <v>0</v>
      </c>
      <c r="IV88">
        <v>0</v>
      </c>
      <c r="IW88">
        <v>0</v>
      </c>
      <c r="IX88">
        <v>0</v>
      </c>
      <c r="IY88">
        <v>0</v>
      </c>
      <c r="IZ88">
        <v>0</v>
      </c>
      <c r="JA88">
        <v>0</v>
      </c>
      <c r="JB88">
        <v>0</v>
      </c>
      <c r="JC88">
        <v>1</v>
      </c>
      <c r="JD88">
        <v>1</v>
      </c>
      <c r="JE88">
        <v>3</v>
      </c>
      <c r="TD88" t="s">
        <v>3573</v>
      </c>
      <c r="TE88">
        <v>0</v>
      </c>
      <c r="TF88">
        <v>0</v>
      </c>
      <c r="TG88">
        <v>0</v>
      </c>
      <c r="TH88">
        <v>0</v>
      </c>
      <c r="TI88">
        <v>0</v>
      </c>
      <c r="TJ88">
        <v>1</v>
      </c>
      <c r="TK88">
        <v>0</v>
      </c>
      <c r="TL88">
        <v>0</v>
      </c>
      <c r="TM88">
        <v>0</v>
      </c>
      <c r="TN88">
        <v>0</v>
      </c>
      <c r="TO88">
        <v>0</v>
      </c>
      <c r="TP88">
        <v>0</v>
      </c>
      <c r="TQ88">
        <v>0</v>
      </c>
      <c r="TR88">
        <v>0</v>
      </c>
      <c r="TS88">
        <v>1</v>
      </c>
      <c r="TT88">
        <v>1</v>
      </c>
      <c r="TU88">
        <v>0</v>
      </c>
      <c r="TV88">
        <v>0</v>
      </c>
      <c r="TW88">
        <v>0</v>
      </c>
      <c r="TX88">
        <v>0</v>
      </c>
      <c r="TY88">
        <v>0</v>
      </c>
      <c r="TZ88">
        <v>0</v>
      </c>
      <c r="UA88">
        <v>0</v>
      </c>
      <c r="UB88">
        <v>0</v>
      </c>
      <c r="UC88">
        <v>0</v>
      </c>
      <c r="UD88">
        <v>1</v>
      </c>
      <c r="UE88">
        <v>1</v>
      </c>
      <c r="UF88">
        <v>0</v>
      </c>
      <c r="UG88">
        <v>5</v>
      </c>
      <c r="XF88" t="s">
        <v>1135</v>
      </c>
      <c r="XG88" t="s">
        <v>3552</v>
      </c>
      <c r="XH88">
        <v>1</v>
      </c>
      <c r="XI88">
        <v>1</v>
      </c>
      <c r="XJ88">
        <v>0</v>
      </c>
      <c r="XK88">
        <v>400</v>
      </c>
      <c r="XL88">
        <v>1200</v>
      </c>
      <c r="XN88" t="s">
        <v>1122</v>
      </c>
      <c r="XQ88">
        <v>15</v>
      </c>
      <c r="XR88">
        <v>3</v>
      </c>
      <c r="XS88">
        <v>0</v>
      </c>
      <c r="AAU88" t="s">
        <v>1135</v>
      </c>
      <c r="AAV88">
        <v>1300</v>
      </c>
      <c r="AAW88" t="s">
        <v>1147</v>
      </c>
      <c r="AAZ88">
        <v>15</v>
      </c>
      <c r="ABA88">
        <v>3</v>
      </c>
      <c r="ABB88">
        <v>0</v>
      </c>
      <c r="ABD88" t="s">
        <v>1135</v>
      </c>
      <c r="ABE88">
        <v>600</v>
      </c>
      <c r="ABF88" t="s">
        <v>1147</v>
      </c>
      <c r="ABI88">
        <v>7</v>
      </c>
      <c r="ABJ88">
        <v>1</v>
      </c>
      <c r="ABK88">
        <v>0</v>
      </c>
      <c r="AGH88" t="s">
        <v>1135</v>
      </c>
      <c r="AGI88" t="s">
        <v>1191</v>
      </c>
      <c r="AGJ88">
        <v>1</v>
      </c>
      <c r="AGK88">
        <v>1</v>
      </c>
      <c r="AGL88">
        <v>700</v>
      </c>
      <c r="AGM88">
        <v>900</v>
      </c>
      <c r="AGN88" t="s">
        <v>1122</v>
      </c>
      <c r="AGQ88">
        <v>21</v>
      </c>
      <c r="AGR88">
        <v>3</v>
      </c>
      <c r="AGS88">
        <v>0</v>
      </c>
      <c r="AGU88" t="s">
        <v>1135</v>
      </c>
      <c r="AGV88">
        <v>750</v>
      </c>
      <c r="AGW88" t="s">
        <v>1122</v>
      </c>
      <c r="AGZ88">
        <v>30</v>
      </c>
      <c r="AHA88">
        <v>3</v>
      </c>
      <c r="AHB88">
        <v>0</v>
      </c>
      <c r="AHD88" t="s">
        <v>1140</v>
      </c>
      <c r="AIY88" t="s">
        <v>1125</v>
      </c>
      <c r="AIZ88">
        <v>0</v>
      </c>
      <c r="AJA88">
        <v>1</v>
      </c>
      <c r="AJB88">
        <v>0</v>
      </c>
      <c r="AJC88">
        <v>0</v>
      </c>
      <c r="AJD88" t="s">
        <v>3553</v>
      </c>
      <c r="AJE88">
        <v>0</v>
      </c>
      <c r="AJF88">
        <v>0</v>
      </c>
      <c r="AJG88">
        <v>0</v>
      </c>
      <c r="AJH88">
        <v>0</v>
      </c>
      <c r="AJI88">
        <v>0</v>
      </c>
      <c r="AJJ88">
        <v>0</v>
      </c>
      <c r="AJK88">
        <v>0</v>
      </c>
      <c r="AJL88">
        <v>0</v>
      </c>
      <c r="AJM88">
        <v>0</v>
      </c>
      <c r="AJN88">
        <v>0</v>
      </c>
      <c r="AJO88">
        <v>0</v>
      </c>
      <c r="AJP88">
        <v>0</v>
      </c>
      <c r="AJQ88">
        <v>0</v>
      </c>
      <c r="AJR88">
        <v>0</v>
      </c>
      <c r="AJS88">
        <v>0</v>
      </c>
      <c r="AJT88">
        <v>0</v>
      </c>
      <c r="AJU88">
        <v>0</v>
      </c>
      <c r="AJV88">
        <v>0</v>
      </c>
      <c r="AJW88">
        <v>0</v>
      </c>
      <c r="AJX88">
        <v>0</v>
      </c>
      <c r="AJY88">
        <v>0</v>
      </c>
      <c r="AJZ88">
        <v>0</v>
      </c>
      <c r="AKA88">
        <v>0</v>
      </c>
      <c r="AKB88">
        <v>0</v>
      </c>
      <c r="AKC88">
        <v>0</v>
      </c>
      <c r="AKD88">
        <v>1</v>
      </c>
      <c r="AKE88">
        <v>1</v>
      </c>
      <c r="AKF88">
        <v>0</v>
      </c>
      <c r="AKG88" t="s">
        <v>1126</v>
      </c>
      <c r="AKH88">
        <v>0</v>
      </c>
      <c r="AKI88">
        <v>0</v>
      </c>
      <c r="AKJ88">
        <v>0</v>
      </c>
      <c r="AKK88">
        <v>0</v>
      </c>
      <c r="AKL88">
        <v>0</v>
      </c>
      <c r="AKM88">
        <v>1</v>
      </c>
      <c r="AKN88">
        <v>0</v>
      </c>
      <c r="AKO88">
        <v>0</v>
      </c>
      <c r="AKP88">
        <v>0</v>
      </c>
      <c r="AKQ88">
        <v>0</v>
      </c>
      <c r="AKR88">
        <v>0</v>
      </c>
      <c r="AKS88">
        <v>0</v>
      </c>
      <c r="AMM88" t="s">
        <v>1169</v>
      </c>
      <c r="AMN88">
        <v>1</v>
      </c>
      <c r="AMO88">
        <v>0</v>
      </c>
      <c r="AMP88">
        <v>0</v>
      </c>
      <c r="AMQ88">
        <v>0</v>
      </c>
      <c r="AMR88">
        <v>0</v>
      </c>
      <c r="AMS88">
        <v>0</v>
      </c>
      <c r="AMU88" t="s">
        <v>1128</v>
      </c>
      <c r="AMV88" t="s">
        <v>1140</v>
      </c>
      <c r="ANG88" t="s">
        <v>1130</v>
      </c>
      <c r="ANH88">
        <v>0</v>
      </c>
      <c r="ANI88">
        <v>0</v>
      </c>
      <c r="ANJ88">
        <v>0</v>
      </c>
      <c r="ANK88">
        <v>0</v>
      </c>
      <c r="ANL88">
        <v>0</v>
      </c>
      <c r="ANM88">
        <v>0</v>
      </c>
      <c r="ANN88">
        <v>0</v>
      </c>
      <c r="ANO88">
        <v>1</v>
      </c>
      <c r="ANP88">
        <v>0</v>
      </c>
      <c r="ANU88">
        <v>418787776</v>
      </c>
      <c r="ANV88" s="2">
        <v>45036.677650462967</v>
      </c>
      <c r="ANY88" t="s">
        <v>1131</v>
      </c>
      <c r="ANZ88" t="s">
        <v>1132</v>
      </c>
      <c r="AOA88" t="s">
        <v>3441</v>
      </c>
    </row>
    <row r="89" spans="1:981 1027:1067" x14ac:dyDescent="0.35">
      <c r="A89">
        <v>88</v>
      </c>
      <c r="B89" t="s">
        <v>3574</v>
      </c>
      <c r="C89" s="2">
        <v>45036</v>
      </c>
      <c r="D89" t="s">
        <v>1161</v>
      </c>
      <c r="E89" s="2">
        <v>45036.570030092596</v>
      </c>
      <c r="F89" s="2">
        <v>45036.576001724527</v>
      </c>
      <c r="G89" t="s">
        <v>1109</v>
      </c>
      <c r="J89" t="s">
        <v>1110</v>
      </c>
      <c r="K89" s="2">
        <v>45036</v>
      </c>
      <c r="L89" t="s">
        <v>1162</v>
      </c>
      <c r="M89" t="s">
        <v>1163</v>
      </c>
      <c r="N89" t="s">
        <v>1164</v>
      </c>
      <c r="O89" t="s">
        <v>1114</v>
      </c>
      <c r="R89" t="s">
        <v>1115</v>
      </c>
      <c r="S89" t="s">
        <v>1165</v>
      </c>
      <c r="U89" t="s">
        <v>1117</v>
      </c>
      <c r="W89" t="s">
        <v>1144</v>
      </c>
      <c r="Z89" t="s">
        <v>1119</v>
      </c>
      <c r="AA89">
        <v>0</v>
      </c>
      <c r="AB89">
        <v>0</v>
      </c>
      <c r="AC89">
        <v>0</v>
      </c>
      <c r="AD89">
        <v>1</v>
      </c>
      <c r="AE89">
        <v>1</v>
      </c>
      <c r="ED89" t="s">
        <v>1119</v>
      </c>
      <c r="EE89">
        <v>0</v>
      </c>
      <c r="EF89">
        <v>0</v>
      </c>
      <c r="EG89">
        <v>0</v>
      </c>
      <c r="EH89">
        <v>0</v>
      </c>
      <c r="EI89">
        <v>1</v>
      </c>
      <c r="EJ89">
        <v>1</v>
      </c>
      <c r="IM89" t="s">
        <v>1119</v>
      </c>
      <c r="IN89">
        <v>0</v>
      </c>
      <c r="IO89">
        <v>0</v>
      </c>
      <c r="IP89">
        <v>0</v>
      </c>
      <c r="IQ89">
        <v>0</v>
      </c>
      <c r="IR89">
        <v>0</v>
      </c>
      <c r="IS89">
        <v>0</v>
      </c>
      <c r="IT89">
        <v>0</v>
      </c>
      <c r="IU89">
        <v>0</v>
      </c>
      <c r="IV89">
        <v>0</v>
      </c>
      <c r="IW89">
        <v>0</v>
      </c>
      <c r="IX89">
        <v>0</v>
      </c>
      <c r="IY89">
        <v>0</v>
      </c>
      <c r="IZ89">
        <v>0</v>
      </c>
      <c r="JA89">
        <v>0</v>
      </c>
      <c r="JB89">
        <v>0</v>
      </c>
      <c r="JC89">
        <v>1</v>
      </c>
      <c r="JD89">
        <v>1</v>
      </c>
      <c r="JE89">
        <v>3</v>
      </c>
      <c r="TD89" t="s">
        <v>3559</v>
      </c>
      <c r="TE89">
        <v>0</v>
      </c>
      <c r="TF89">
        <v>0</v>
      </c>
      <c r="TG89">
        <v>0</v>
      </c>
      <c r="TH89">
        <v>0</v>
      </c>
      <c r="TI89">
        <v>0</v>
      </c>
      <c r="TJ89">
        <v>0</v>
      </c>
      <c r="TK89">
        <v>0</v>
      </c>
      <c r="TL89">
        <v>1</v>
      </c>
      <c r="TM89">
        <v>1</v>
      </c>
      <c r="TN89">
        <v>0</v>
      </c>
      <c r="TO89">
        <v>1</v>
      </c>
      <c r="TP89">
        <v>0</v>
      </c>
      <c r="TQ89">
        <v>0</v>
      </c>
      <c r="TR89">
        <v>0</v>
      </c>
      <c r="TS89">
        <v>0</v>
      </c>
      <c r="TT89">
        <v>0</v>
      </c>
      <c r="TU89">
        <v>0</v>
      </c>
      <c r="TV89">
        <v>0</v>
      </c>
      <c r="TW89">
        <v>0</v>
      </c>
      <c r="TX89">
        <v>0</v>
      </c>
      <c r="TY89">
        <v>0</v>
      </c>
      <c r="TZ89">
        <v>0</v>
      </c>
      <c r="UA89">
        <v>0</v>
      </c>
      <c r="UB89">
        <v>0</v>
      </c>
      <c r="UC89">
        <v>0</v>
      </c>
      <c r="UD89">
        <v>0</v>
      </c>
      <c r="UE89">
        <v>0</v>
      </c>
      <c r="UF89">
        <v>0</v>
      </c>
      <c r="UG89">
        <v>3</v>
      </c>
      <c r="YJ89" t="s">
        <v>1135</v>
      </c>
      <c r="YK89">
        <v>350</v>
      </c>
      <c r="YL89" t="s">
        <v>1147</v>
      </c>
      <c r="YO89">
        <v>6</v>
      </c>
      <c r="YP89">
        <v>1</v>
      </c>
      <c r="YQ89">
        <v>0</v>
      </c>
      <c r="YS89" t="s">
        <v>1135</v>
      </c>
      <c r="YT89">
        <v>750</v>
      </c>
      <c r="YU89" t="s">
        <v>1147</v>
      </c>
      <c r="YX89">
        <v>10</v>
      </c>
      <c r="YY89">
        <v>2</v>
      </c>
      <c r="YZ89">
        <v>0</v>
      </c>
      <c r="ZK89" t="s">
        <v>1135</v>
      </c>
      <c r="ZL89">
        <v>600</v>
      </c>
      <c r="ZM89" t="s">
        <v>1122</v>
      </c>
      <c r="ZP89">
        <v>10</v>
      </c>
      <c r="ZQ89">
        <v>2</v>
      </c>
      <c r="ZR89">
        <v>0</v>
      </c>
      <c r="AHD89" t="s">
        <v>1140</v>
      </c>
      <c r="AIY89" t="s">
        <v>1138</v>
      </c>
      <c r="AIZ89">
        <v>1</v>
      </c>
      <c r="AJA89">
        <v>0</v>
      </c>
      <c r="AJB89">
        <v>0</v>
      </c>
      <c r="AJC89">
        <v>0</v>
      </c>
      <c r="AMM89" t="s">
        <v>1169</v>
      </c>
      <c r="AMN89">
        <v>1</v>
      </c>
      <c r="AMO89">
        <v>0</v>
      </c>
      <c r="AMP89">
        <v>0</v>
      </c>
      <c r="AMQ89">
        <v>0</v>
      </c>
      <c r="AMR89">
        <v>0</v>
      </c>
      <c r="AMS89">
        <v>0</v>
      </c>
      <c r="AMU89" t="s">
        <v>1128</v>
      </c>
      <c r="AMV89" t="s">
        <v>1140</v>
      </c>
      <c r="ANG89" t="s">
        <v>1130</v>
      </c>
      <c r="ANH89">
        <v>0</v>
      </c>
      <c r="ANI89">
        <v>0</v>
      </c>
      <c r="ANJ89">
        <v>0</v>
      </c>
      <c r="ANK89">
        <v>0</v>
      </c>
      <c r="ANL89">
        <v>0</v>
      </c>
      <c r="ANM89">
        <v>0</v>
      </c>
      <c r="ANN89">
        <v>0</v>
      </c>
      <c r="ANO89">
        <v>1</v>
      </c>
      <c r="ANP89">
        <v>0</v>
      </c>
      <c r="ANU89">
        <v>418787783</v>
      </c>
      <c r="ANV89" s="2">
        <v>45036.677662037036</v>
      </c>
      <c r="ANY89" t="s">
        <v>1131</v>
      </c>
      <c r="ANZ89" t="s">
        <v>1132</v>
      </c>
      <c r="AOA89" t="s">
        <v>3441</v>
      </c>
    </row>
    <row r="90" spans="1:981 1027:1067" x14ac:dyDescent="0.35">
      <c r="A90">
        <v>89</v>
      </c>
      <c r="B90" t="s">
        <v>3575</v>
      </c>
      <c r="C90" s="2">
        <v>45036</v>
      </c>
      <c r="D90" t="s">
        <v>1161</v>
      </c>
      <c r="E90" s="2">
        <v>45036.576412442133</v>
      </c>
      <c r="F90" s="2">
        <v>45036.584440254628</v>
      </c>
      <c r="G90" t="s">
        <v>1109</v>
      </c>
      <c r="J90" t="s">
        <v>1110</v>
      </c>
      <c r="K90" s="2">
        <v>45036</v>
      </c>
      <c r="L90" t="s">
        <v>1162</v>
      </c>
      <c r="M90" t="s">
        <v>1163</v>
      </c>
      <c r="N90" t="s">
        <v>1164</v>
      </c>
      <c r="O90" t="s">
        <v>1114</v>
      </c>
      <c r="R90" t="s">
        <v>1115</v>
      </c>
      <c r="S90" t="s">
        <v>1165</v>
      </c>
      <c r="U90" t="s">
        <v>1117</v>
      </c>
      <c r="W90" t="s">
        <v>1133</v>
      </c>
      <c r="Z90" t="s">
        <v>1119</v>
      </c>
      <c r="AA90">
        <v>0</v>
      </c>
      <c r="AB90">
        <v>0</v>
      </c>
      <c r="AC90">
        <v>0</v>
      </c>
      <c r="AD90">
        <v>1</v>
      </c>
      <c r="AE90">
        <v>1</v>
      </c>
      <c r="ED90" t="s">
        <v>1119</v>
      </c>
      <c r="EE90">
        <v>0</v>
      </c>
      <c r="EF90">
        <v>0</v>
      </c>
      <c r="EG90">
        <v>0</v>
      </c>
      <c r="EH90">
        <v>0</v>
      </c>
      <c r="EI90">
        <v>1</v>
      </c>
      <c r="EJ90">
        <v>1</v>
      </c>
      <c r="IM90" t="s">
        <v>1119</v>
      </c>
      <c r="IN90">
        <v>0</v>
      </c>
      <c r="IO90">
        <v>0</v>
      </c>
      <c r="IP90">
        <v>0</v>
      </c>
      <c r="IQ90">
        <v>0</v>
      </c>
      <c r="IR90">
        <v>0</v>
      </c>
      <c r="IS90">
        <v>0</v>
      </c>
      <c r="IT90">
        <v>0</v>
      </c>
      <c r="IU90">
        <v>0</v>
      </c>
      <c r="IV90">
        <v>0</v>
      </c>
      <c r="IW90">
        <v>0</v>
      </c>
      <c r="IX90">
        <v>0</v>
      </c>
      <c r="IY90">
        <v>0</v>
      </c>
      <c r="IZ90">
        <v>0</v>
      </c>
      <c r="JA90">
        <v>0</v>
      </c>
      <c r="JB90">
        <v>0</v>
      </c>
      <c r="JC90">
        <v>1</v>
      </c>
      <c r="JD90">
        <v>1</v>
      </c>
      <c r="JE90">
        <v>3</v>
      </c>
      <c r="TD90" t="s">
        <v>3559</v>
      </c>
      <c r="TE90">
        <v>0</v>
      </c>
      <c r="TF90">
        <v>0</v>
      </c>
      <c r="TG90">
        <v>0</v>
      </c>
      <c r="TH90">
        <v>0</v>
      </c>
      <c r="TI90">
        <v>0</v>
      </c>
      <c r="TJ90">
        <v>0</v>
      </c>
      <c r="TK90">
        <v>0</v>
      </c>
      <c r="TL90">
        <v>1</v>
      </c>
      <c r="TM90">
        <v>1</v>
      </c>
      <c r="TN90">
        <v>0</v>
      </c>
      <c r="TO90">
        <v>1</v>
      </c>
      <c r="TP90">
        <v>0</v>
      </c>
      <c r="TQ90">
        <v>0</v>
      </c>
      <c r="TR90">
        <v>0</v>
      </c>
      <c r="TS90">
        <v>0</v>
      </c>
      <c r="TT90">
        <v>0</v>
      </c>
      <c r="TU90">
        <v>0</v>
      </c>
      <c r="TV90">
        <v>0</v>
      </c>
      <c r="TW90">
        <v>0</v>
      </c>
      <c r="TX90">
        <v>0</v>
      </c>
      <c r="TY90">
        <v>0</v>
      </c>
      <c r="TZ90">
        <v>0</v>
      </c>
      <c r="UA90">
        <v>0</v>
      </c>
      <c r="UB90">
        <v>0</v>
      </c>
      <c r="UC90">
        <v>0</v>
      </c>
      <c r="UD90">
        <v>0</v>
      </c>
      <c r="UE90">
        <v>0</v>
      </c>
      <c r="UF90">
        <v>0</v>
      </c>
      <c r="UG90">
        <v>3</v>
      </c>
      <c r="YJ90" t="s">
        <v>1135</v>
      </c>
      <c r="YK90">
        <v>350</v>
      </c>
      <c r="YL90" t="s">
        <v>1122</v>
      </c>
      <c r="YO90">
        <v>5</v>
      </c>
      <c r="YP90">
        <v>1</v>
      </c>
      <c r="YQ90">
        <v>0</v>
      </c>
      <c r="YS90" t="s">
        <v>1135</v>
      </c>
      <c r="YT90">
        <v>750</v>
      </c>
      <c r="YU90" t="s">
        <v>1122</v>
      </c>
      <c r="YX90">
        <v>10</v>
      </c>
      <c r="YY90">
        <v>2</v>
      </c>
      <c r="YZ90">
        <v>0</v>
      </c>
      <c r="ZK90" t="s">
        <v>1135</v>
      </c>
      <c r="ZL90">
        <v>600</v>
      </c>
      <c r="ZM90" t="s">
        <v>1122</v>
      </c>
      <c r="ZP90">
        <v>12</v>
      </c>
      <c r="ZQ90">
        <v>2</v>
      </c>
      <c r="ZR90">
        <v>0</v>
      </c>
      <c r="AHD90" t="s">
        <v>1140</v>
      </c>
      <c r="AIY90" t="s">
        <v>1138</v>
      </c>
      <c r="AIZ90">
        <v>1</v>
      </c>
      <c r="AJA90">
        <v>0</v>
      </c>
      <c r="AJB90">
        <v>0</v>
      </c>
      <c r="AJC90">
        <v>0</v>
      </c>
      <c r="AMM90" t="s">
        <v>1169</v>
      </c>
      <c r="AMN90">
        <v>1</v>
      </c>
      <c r="AMO90">
        <v>0</v>
      </c>
      <c r="AMP90">
        <v>0</v>
      </c>
      <c r="AMQ90">
        <v>0</v>
      </c>
      <c r="AMR90">
        <v>0</v>
      </c>
      <c r="AMS90">
        <v>0</v>
      </c>
      <c r="AMU90" t="s">
        <v>1128</v>
      </c>
      <c r="AMV90" t="s">
        <v>1140</v>
      </c>
      <c r="ANG90" t="s">
        <v>1130</v>
      </c>
      <c r="ANH90">
        <v>0</v>
      </c>
      <c r="ANI90">
        <v>0</v>
      </c>
      <c r="ANJ90">
        <v>0</v>
      </c>
      <c r="ANK90">
        <v>0</v>
      </c>
      <c r="ANL90">
        <v>0</v>
      </c>
      <c r="ANM90">
        <v>0</v>
      </c>
      <c r="ANN90">
        <v>0</v>
      </c>
      <c r="ANO90">
        <v>1</v>
      </c>
      <c r="ANP90">
        <v>0</v>
      </c>
      <c r="ANU90">
        <v>418787788</v>
      </c>
      <c r="ANV90" s="2">
        <v>45036.677673611113</v>
      </c>
      <c r="ANY90" t="s">
        <v>1131</v>
      </c>
      <c r="ANZ90" t="s">
        <v>1132</v>
      </c>
      <c r="AOA90" t="s">
        <v>3441</v>
      </c>
    </row>
    <row r="91" spans="1:981 1027:1067" x14ac:dyDescent="0.35">
      <c r="A91">
        <v>90</v>
      </c>
      <c r="B91" t="s">
        <v>3576</v>
      </c>
      <c r="C91" s="2">
        <v>45036</v>
      </c>
      <c r="D91" t="s">
        <v>1161</v>
      </c>
      <c r="E91" s="2">
        <v>45036.427706608803</v>
      </c>
      <c r="F91" s="2">
        <v>45036.4481777662</v>
      </c>
      <c r="G91" t="s">
        <v>1109</v>
      </c>
      <c r="J91" t="s">
        <v>1110</v>
      </c>
      <c r="K91" s="2">
        <v>45036</v>
      </c>
      <c r="L91" t="s">
        <v>1162</v>
      </c>
      <c r="M91" t="s">
        <v>1163</v>
      </c>
      <c r="N91" t="s">
        <v>1164</v>
      </c>
      <c r="O91" t="s">
        <v>1114</v>
      </c>
      <c r="R91" t="s">
        <v>1115</v>
      </c>
      <c r="S91" t="s">
        <v>1165</v>
      </c>
      <c r="U91" t="s">
        <v>1117</v>
      </c>
      <c r="W91" t="s">
        <v>1133</v>
      </c>
      <c r="Z91" t="s">
        <v>1119</v>
      </c>
      <c r="AA91">
        <v>0</v>
      </c>
      <c r="AB91">
        <v>0</v>
      </c>
      <c r="AC91">
        <v>0</v>
      </c>
      <c r="AD91">
        <v>1</v>
      </c>
      <c r="AE91">
        <v>1</v>
      </c>
      <c r="ED91" t="s">
        <v>1119</v>
      </c>
      <c r="EE91">
        <v>0</v>
      </c>
      <c r="EF91">
        <v>0</v>
      </c>
      <c r="EG91">
        <v>0</v>
      </c>
      <c r="EH91">
        <v>0</v>
      </c>
      <c r="EI91">
        <v>1</v>
      </c>
      <c r="EJ91">
        <v>1</v>
      </c>
      <c r="IM91" t="s">
        <v>1119</v>
      </c>
      <c r="IN91">
        <v>0</v>
      </c>
      <c r="IO91">
        <v>0</v>
      </c>
      <c r="IP91">
        <v>0</v>
      </c>
      <c r="IQ91">
        <v>0</v>
      </c>
      <c r="IR91">
        <v>0</v>
      </c>
      <c r="IS91">
        <v>0</v>
      </c>
      <c r="IT91">
        <v>0</v>
      </c>
      <c r="IU91">
        <v>0</v>
      </c>
      <c r="IV91">
        <v>0</v>
      </c>
      <c r="IW91">
        <v>0</v>
      </c>
      <c r="IX91">
        <v>0</v>
      </c>
      <c r="IY91">
        <v>0</v>
      </c>
      <c r="IZ91">
        <v>0</v>
      </c>
      <c r="JA91">
        <v>0</v>
      </c>
      <c r="JB91">
        <v>0</v>
      </c>
      <c r="JC91">
        <v>1</v>
      </c>
      <c r="JD91">
        <v>1</v>
      </c>
      <c r="JE91">
        <v>3</v>
      </c>
      <c r="TD91" t="s">
        <v>3531</v>
      </c>
      <c r="TE91">
        <v>1</v>
      </c>
      <c r="TF91">
        <v>1</v>
      </c>
      <c r="TG91">
        <v>1</v>
      </c>
      <c r="TH91">
        <v>1</v>
      </c>
      <c r="TI91">
        <v>1</v>
      </c>
      <c r="TJ91">
        <v>0</v>
      </c>
      <c r="TK91">
        <v>0</v>
      </c>
      <c r="TL91">
        <v>0</v>
      </c>
      <c r="TM91">
        <v>0</v>
      </c>
      <c r="TN91">
        <v>0</v>
      </c>
      <c r="TO91">
        <v>0</v>
      </c>
      <c r="TP91">
        <v>0</v>
      </c>
      <c r="TQ91">
        <v>0</v>
      </c>
      <c r="TR91">
        <v>0</v>
      </c>
      <c r="TS91">
        <v>0</v>
      </c>
      <c r="TT91">
        <v>0</v>
      </c>
      <c r="TU91">
        <v>1</v>
      </c>
      <c r="TV91">
        <v>1</v>
      </c>
      <c r="TW91">
        <v>1</v>
      </c>
      <c r="TX91">
        <v>1</v>
      </c>
      <c r="TY91">
        <v>0</v>
      </c>
      <c r="TZ91">
        <v>0</v>
      </c>
      <c r="UA91">
        <v>0</v>
      </c>
      <c r="UB91">
        <v>0</v>
      </c>
      <c r="UC91">
        <v>0</v>
      </c>
      <c r="UD91">
        <v>0</v>
      </c>
      <c r="UE91">
        <v>0</v>
      </c>
      <c r="UF91">
        <v>0</v>
      </c>
      <c r="UG91">
        <v>9</v>
      </c>
      <c r="UI91" t="s">
        <v>1135</v>
      </c>
      <c r="UJ91" t="s">
        <v>3532</v>
      </c>
      <c r="UK91">
        <v>0</v>
      </c>
      <c r="UL91">
        <v>1</v>
      </c>
      <c r="UM91">
        <v>1</v>
      </c>
      <c r="UO91">
        <v>750</v>
      </c>
      <c r="UP91">
        <v>5250</v>
      </c>
      <c r="UQ91" t="s">
        <v>1147</v>
      </c>
      <c r="UT91">
        <v>25</v>
      </c>
      <c r="UU91">
        <v>3</v>
      </c>
      <c r="UV91">
        <v>0</v>
      </c>
      <c r="UX91" t="s">
        <v>1135</v>
      </c>
      <c r="UY91" t="s">
        <v>3532</v>
      </c>
      <c r="UZ91">
        <v>0</v>
      </c>
      <c r="VA91">
        <v>1</v>
      </c>
      <c r="VB91">
        <v>1</v>
      </c>
      <c r="VD91">
        <v>600</v>
      </c>
      <c r="VE91">
        <v>4200</v>
      </c>
      <c r="VF91" t="s">
        <v>1147</v>
      </c>
      <c r="VI91">
        <v>30</v>
      </c>
      <c r="VJ91">
        <v>3</v>
      </c>
      <c r="VK91">
        <v>0</v>
      </c>
      <c r="VM91" t="s">
        <v>1135</v>
      </c>
      <c r="VN91" t="s">
        <v>3532</v>
      </c>
      <c r="VO91">
        <v>0</v>
      </c>
      <c r="VP91">
        <v>1</v>
      </c>
      <c r="VQ91">
        <v>1</v>
      </c>
      <c r="VS91">
        <v>900</v>
      </c>
      <c r="VT91">
        <v>6300</v>
      </c>
      <c r="VU91" t="s">
        <v>1147</v>
      </c>
      <c r="VX91">
        <v>30</v>
      </c>
      <c r="VY91">
        <v>3</v>
      </c>
      <c r="VZ91">
        <v>0</v>
      </c>
      <c r="WB91" t="s">
        <v>1135</v>
      </c>
      <c r="WC91" t="s">
        <v>3532</v>
      </c>
      <c r="WD91">
        <v>0</v>
      </c>
      <c r="WE91">
        <v>1</v>
      </c>
      <c r="WF91">
        <v>1</v>
      </c>
      <c r="WH91">
        <v>650</v>
      </c>
      <c r="WI91">
        <v>4550</v>
      </c>
      <c r="WJ91" t="s">
        <v>1147</v>
      </c>
      <c r="WM91">
        <v>30</v>
      </c>
      <c r="WN91">
        <v>3</v>
      </c>
      <c r="WO91">
        <v>0</v>
      </c>
      <c r="WQ91" t="s">
        <v>1135</v>
      </c>
      <c r="WR91" t="s">
        <v>3533</v>
      </c>
      <c r="WS91">
        <v>1</v>
      </c>
      <c r="WT91">
        <v>1</v>
      </c>
      <c r="WU91">
        <v>1</v>
      </c>
      <c r="WV91">
        <v>450</v>
      </c>
      <c r="WW91">
        <v>1350</v>
      </c>
      <c r="WX91">
        <v>9450</v>
      </c>
      <c r="WY91" t="s">
        <v>1147</v>
      </c>
      <c r="XB91">
        <v>30</v>
      </c>
      <c r="XC91">
        <v>3</v>
      </c>
      <c r="XD91">
        <v>0</v>
      </c>
      <c r="ABM91" t="s">
        <v>1135</v>
      </c>
      <c r="ABN91" t="s">
        <v>3532</v>
      </c>
      <c r="ABO91">
        <v>0</v>
      </c>
      <c r="ABP91">
        <v>1</v>
      </c>
      <c r="ABQ91">
        <v>1</v>
      </c>
      <c r="ABS91">
        <v>1200</v>
      </c>
      <c r="ABT91">
        <v>8400</v>
      </c>
      <c r="ABU91" t="s">
        <v>1147</v>
      </c>
      <c r="ABX91">
        <v>15</v>
      </c>
      <c r="ABY91">
        <v>3</v>
      </c>
      <c r="ABZ91">
        <v>0</v>
      </c>
      <c r="ACB91" t="s">
        <v>1135</v>
      </c>
      <c r="ACC91" t="s">
        <v>3532</v>
      </c>
      <c r="ACD91">
        <v>0</v>
      </c>
      <c r="ACE91">
        <v>1</v>
      </c>
      <c r="ACF91">
        <v>1</v>
      </c>
      <c r="ACH91">
        <v>500</v>
      </c>
      <c r="ACI91">
        <v>3500</v>
      </c>
      <c r="ACJ91" t="s">
        <v>1147</v>
      </c>
      <c r="ACM91">
        <v>15</v>
      </c>
      <c r="ACN91">
        <v>3</v>
      </c>
      <c r="ACO91">
        <v>0</v>
      </c>
      <c r="ACQ91" t="s">
        <v>1135</v>
      </c>
      <c r="ACR91" t="s">
        <v>3532</v>
      </c>
      <c r="ACS91">
        <v>0</v>
      </c>
      <c r="ACT91">
        <v>1</v>
      </c>
      <c r="ACU91">
        <v>1</v>
      </c>
      <c r="ACW91">
        <v>1500</v>
      </c>
      <c r="ACX91">
        <v>10500</v>
      </c>
      <c r="ACY91" t="s">
        <v>1147</v>
      </c>
      <c r="ADB91">
        <v>21</v>
      </c>
      <c r="ADC91">
        <v>3</v>
      </c>
      <c r="ADD91">
        <v>0</v>
      </c>
      <c r="ADF91" t="s">
        <v>1135</v>
      </c>
      <c r="ADG91" t="s">
        <v>3532</v>
      </c>
      <c r="ADH91">
        <v>0</v>
      </c>
      <c r="ADI91">
        <v>1</v>
      </c>
      <c r="ADJ91">
        <v>1</v>
      </c>
      <c r="ADL91">
        <v>1400</v>
      </c>
      <c r="ADM91">
        <v>9800</v>
      </c>
      <c r="ADN91" t="s">
        <v>1147</v>
      </c>
      <c r="ADQ91">
        <v>21</v>
      </c>
      <c r="ADR91">
        <v>3</v>
      </c>
      <c r="ADS91">
        <v>0</v>
      </c>
      <c r="AHD91" t="s">
        <v>1140</v>
      </c>
      <c r="AIY91" t="s">
        <v>1138</v>
      </c>
      <c r="AIZ91">
        <v>1</v>
      </c>
      <c r="AJA91">
        <v>0</v>
      </c>
      <c r="AJB91">
        <v>0</v>
      </c>
      <c r="AJC91">
        <v>0</v>
      </c>
      <c r="AMM91" t="s">
        <v>1169</v>
      </c>
      <c r="AMN91">
        <v>1</v>
      </c>
      <c r="AMO91">
        <v>0</v>
      </c>
      <c r="AMP91">
        <v>0</v>
      </c>
      <c r="AMQ91">
        <v>0</v>
      </c>
      <c r="AMR91">
        <v>0</v>
      </c>
      <c r="AMS91">
        <v>0</v>
      </c>
      <c r="AMU91" t="s">
        <v>1128</v>
      </c>
      <c r="AMV91" t="s">
        <v>1140</v>
      </c>
      <c r="ANG91" t="s">
        <v>1130</v>
      </c>
      <c r="ANH91">
        <v>0</v>
      </c>
      <c r="ANI91">
        <v>0</v>
      </c>
      <c r="ANJ91">
        <v>0</v>
      </c>
      <c r="ANK91">
        <v>0</v>
      </c>
      <c r="ANL91">
        <v>0</v>
      </c>
      <c r="ANM91">
        <v>0</v>
      </c>
      <c r="ANN91">
        <v>0</v>
      </c>
      <c r="ANO91">
        <v>1</v>
      </c>
      <c r="ANP91">
        <v>0</v>
      </c>
      <c r="ANU91">
        <v>418788055</v>
      </c>
      <c r="ANV91" s="2">
        <v>45036.67833333333</v>
      </c>
      <c r="ANY91" t="s">
        <v>1131</v>
      </c>
      <c r="ANZ91" t="s">
        <v>1132</v>
      </c>
      <c r="AOA91" t="s">
        <v>3441</v>
      </c>
    </row>
    <row r="92" spans="1:981 1027:1067" x14ac:dyDescent="0.35">
      <c r="A92">
        <v>91</v>
      </c>
      <c r="B92" t="s">
        <v>3577</v>
      </c>
      <c r="C92" s="2">
        <v>45036</v>
      </c>
      <c r="D92" t="s">
        <v>1161</v>
      </c>
      <c r="E92" s="2">
        <v>45036.452559305559</v>
      </c>
      <c r="F92" s="2">
        <v>45036.471641770833</v>
      </c>
      <c r="G92" t="s">
        <v>1109</v>
      </c>
      <c r="J92" t="s">
        <v>1110</v>
      </c>
      <c r="K92" s="2">
        <v>45036</v>
      </c>
      <c r="L92" t="s">
        <v>1162</v>
      </c>
      <c r="M92" t="s">
        <v>1163</v>
      </c>
      <c r="N92" t="s">
        <v>1164</v>
      </c>
      <c r="O92" t="s">
        <v>1114</v>
      </c>
      <c r="R92" t="s">
        <v>1115</v>
      </c>
      <c r="S92" t="s">
        <v>1165</v>
      </c>
      <c r="U92" t="s">
        <v>1117</v>
      </c>
      <c r="W92" t="s">
        <v>1133</v>
      </c>
      <c r="Z92" t="s">
        <v>1119</v>
      </c>
      <c r="AA92">
        <v>0</v>
      </c>
      <c r="AB92">
        <v>0</v>
      </c>
      <c r="AC92">
        <v>0</v>
      </c>
      <c r="AD92">
        <v>1</v>
      </c>
      <c r="AE92">
        <v>1</v>
      </c>
      <c r="ED92" t="s">
        <v>1119</v>
      </c>
      <c r="EE92">
        <v>0</v>
      </c>
      <c r="EF92">
        <v>0</v>
      </c>
      <c r="EG92">
        <v>0</v>
      </c>
      <c r="EH92">
        <v>0</v>
      </c>
      <c r="EI92">
        <v>1</v>
      </c>
      <c r="EJ92">
        <v>1</v>
      </c>
      <c r="IM92" t="s">
        <v>1119</v>
      </c>
      <c r="IN92">
        <v>0</v>
      </c>
      <c r="IO92">
        <v>0</v>
      </c>
      <c r="IP92">
        <v>0</v>
      </c>
      <c r="IQ92">
        <v>0</v>
      </c>
      <c r="IR92">
        <v>0</v>
      </c>
      <c r="IS92">
        <v>0</v>
      </c>
      <c r="IT92">
        <v>0</v>
      </c>
      <c r="IU92">
        <v>0</v>
      </c>
      <c r="IV92">
        <v>0</v>
      </c>
      <c r="IW92">
        <v>0</v>
      </c>
      <c r="IX92">
        <v>0</v>
      </c>
      <c r="IY92">
        <v>0</v>
      </c>
      <c r="IZ92">
        <v>0</v>
      </c>
      <c r="JA92">
        <v>0</v>
      </c>
      <c r="JB92">
        <v>0</v>
      </c>
      <c r="JC92">
        <v>1</v>
      </c>
      <c r="JD92">
        <v>1</v>
      </c>
      <c r="JE92">
        <v>3</v>
      </c>
      <c r="TD92" t="s">
        <v>3531</v>
      </c>
      <c r="TE92">
        <v>1</v>
      </c>
      <c r="TF92">
        <v>1</v>
      </c>
      <c r="TG92">
        <v>1</v>
      </c>
      <c r="TH92">
        <v>1</v>
      </c>
      <c r="TI92">
        <v>1</v>
      </c>
      <c r="TJ92">
        <v>0</v>
      </c>
      <c r="TK92">
        <v>0</v>
      </c>
      <c r="TL92">
        <v>0</v>
      </c>
      <c r="TM92">
        <v>0</v>
      </c>
      <c r="TN92">
        <v>0</v>
      </c>
      <c r="TO92">
        <v>0</v>
      </c>
      <c r="TP92">
        <v>0</v>
      </c>
      <c r="TQ92">
        <v>0</v>
      </c>
      <c r="TR92">
        <v>0</v>
      </c>
      <c r="TS92">
        <v>0</v>
      </c>
      <c r="TT92">
        <v>0</v>
      </c>
      <c r="TU92">
        <v>1</v>
      </c>
      <c r="TV92">
        <v>1</v>
      </c>
      <c r="TW92">
        <v>1</v>
      </c>
      <c r="TX92">
        <v>1</v>
      </c>
      <c r="TY92">
        <v>0</v>
      </c>
      <c r="TZ92">
        <v>0</v>
      </c>
      <c r="UA92">
        <v>0</v>
      </c>
      <c r="UB92">
        <v>0</v>
      </c>
      <c r="UC92">
        <v>0</v>
      </c>
      <c r="UD92">
        <v>0</v>
      </c>
      <c r="UE92">
        <v>0</v>
      </c>
      <c r="UF92">
        <v>0</v>
      </c>
      <c r="UG92">
        <v>9</v>
      </c>
      <c r="UI92" t="s">
        <v>1135</v>
      </c>
      <c r="UJ92" t="s">
        <v>3532</v>
      </c>
      <c r="UK92">
        <v>0</v>
      </c>
      <c r="UL92">
        <v>1</v>
      </c>
      <c r="UM92">
        <v>1</v>
      </c>
      <c r="UO92">
        <v>750</v>
      </c>
      <c r="UP92">
        <v>5250</v>
      </c>
      <c r="UQ92" t="s">
        <v>1147</v>
      </c>
      <c r="UT92">
        <v>15</v>
      </c>
      <c r="UU92">
        <v>3</v>
      </c>
      <c r="UV92">
        <v>0</v>
      </c>
      <c r="UX92" t="s">
        <v>1135</v>
      </c>
      <c r="UY92" t="s">
        <v>3532</v>
      </c>
      <c r="UZ92">
        <v>0</v>
      </c>
      <c r="VA92">
        <v>1</v>
      </c>
      <c r="VB92">
        <v>1</v>
      </c>
      <c r="VD92">
        <v>600</v>
      </c>
      <c r="VE92">
        <v>4200</v>
      </c>
      <c r="VF92" t="s">
        <v>1147</v>
      </c>
      <c r="VI92">
        <v>21</v>
      </c>
      <c r="VJ92">
        <v>2</v>
      </c>
      <c r="VK92">
        <v>0</v>
      </c>
      <c r="VM92" t="s">
        <v>1135</v>
      </c>
      <c r="VN92" t="s">
        <v>3532</v>
      </c>
      <c r="VO92">
        <v>0</v>
      </c>
      <c r="VP92">
        <v>1</v>
      </c>
      <c r="VQ92">
        <v>1</v>
      </c>
      <c r="VS92">
        <v>900</v>
      </c>
      <c r="VT92">
        <v>6300</v>
      </c>
      <c r="VU92" t="s">
        <v>1147</v>
      </c>
      <c r="VX92">
        <v>21</v>
      </c>
      <c r="VY92">
        <v>3</v>
      </c>
      <c r="VZ92">
        <v>0</v>
      </c>
      <c r="WB92" t="s">
        <v>1135</v>
      </c>
      <c r="WC92" t="s">
        <v>3532</v>
      </c>
      <c r="WD92">
        <v>0</v>
      </c>
      <c r="WE92">
        <v>1</v>
      </c>
      <c r="WF92">
        <v>1</v>
      </c>
      <c r="WH92">
        <v>650</v>
      </c>
      <c r="WI92">
        <v>4550</v>
      </c>
      <c r="WJ92" t="s">
        <v>1143</v>
      </c>
      <c r="WM92">
        <v>21</v>
      </c>
      <c r="WN92">
        <v>2</v>
      </c>
      <c r="WO92">
        <v>0</v>
      </c>
      <c r="WQ92" t="s">
        <v>1135</v>
      </c>
      <c r="WR92" t="s">
        <v>3535</v>
      </c>
      <c r="WS92">
        <v>1</v>
      </c>
      <c r="WT92">
        <v>1</v>
      </c>
      <c r="WU92">
        <v>1</v>
      </c>
      <c r="WV92">
        <v>450</v>
      </c>
      <c r="WW92">
        <v>1350</v>
      </c>
      <c r="WX92">
        <v>9450</v>
      </c>
      <c r="WY92" t="s">
        <v>1147</v>
      </c>
      <c r="XB92">
        <v>30</v>
      </c>
      <c r="XC92">
        <v>3</v>
      </c>
      <c r="XD92">
        <v>0</v>
      </c>
      <c r="ABM92" t="s">
        <v>1135</v>
      </c>
      <c r="ABN92" t="s">
        <v>3532</v>
      </c>
      <c r="ABO92">
        <v>0</v>
      </c>
      <c r="ABP92">
        <v>1</v>
      </c>
      <c r="ABQ92">
        <v>1</v>
      </c>
      <c r="ABS92">
        <v>1200</v>
      </c>
      <c r="ABT92">
        <v>8400</v>
      </c>
      <c r="ABU92" t="s">
        <v>1147</v>
      </c>
      <c r="ABX92">
        <v>21</v>
      </c>
      <c r="ABY92">
        <v>3</v>
      </c>
      <c r="ABZ92">
        <v>0</v>
      </c>
      <c r="ACB92" t="s">
        <v>1135</v>
      </c>
      <c r="ACC92" t="s">
        <v>3532</v>
      </c>
      <c r="ACD92">
        <v>0</v>
      </c>
      <c r="ACE92">
        <v>1</v>
      </c>
      <c r="ACF92">
        <v>1</v>
      </c>
      <c r="ACH92">
        <v>500</v>
      </c>
      <c r="ACI92">
        <v>3500</v>
      </c>
      <c r="ACJ92" t="s">
        <v>1147</v>
      </c>
      <c r="ACM92">
        <v>15</v>
      </c>
      <c r="ACN92">
        <v>3</v>
      </c>
      <c r="ACO92">
        <v>0</v>
      </c>
      <c r="ACQ92" t="s">
        <v>1135</v>
      </c>
      <c r="ACR92" t="s">
        <v>3533</v>
      </c>
      <c r="ACS92">
        <v>1</v>
      </c>
      <c r="ACT92">
        <v>1</v>
      </c>
      <c r="ACU92">
        <v>1</v>
      </c>
      <c r="ACV92">
        <v>500</v>
      </c>
      <c r="ACW92">
        <v>1500</v>
      </c>
      <c r="ACX92">
        <v>10500</v>
      </c>
      <c r="ACY92" t="s">
        <v>1143</v>
      </c>
      <c r="ADB92">
        <v>21</v>
      </c>
      <c r="ADC92">
        <v>3</v>
      </c>
      <c r="ADD92">
        <v>0</v>
      </c>
      <c r="ADF92" t="s">
        <v>1135</v>
      </c>
      <c r="ADG92" t="s">
        <v>3532</v>
      </c>
      <c r="ADH92">
        <v>0</v>
      </c>
      <c r="ADI92">
        <v>1</v>
      </c>
      <c r="ADJ92">
        <v>1</v>
      </c>
      <c r="ADL92">
        <v>1400</v>
      </c>
      <c r="ADM92">
        <v>9800</v>
      </c>
      <c r="ADN92" t="s">
        <v>1122</v>
      </c>
      <c r="ADQ92">
        <v>21</v>
      </c>
      <c r="ADR92">
        <v>3</v>
      </c>
      <c r="ADS92">
        <v>0</v>
      </c>
      <c r="AHD92" t="s">
        <v>1140</v>
      </c>
      <c r="AIY92" t="s">
        <v>1138</v>
      </c>
      <c r="AIZ92">
        <v>1</v>
      </c>
      <c r="AJA92">
        <v>0</v>
      </c>
      <c r="AJB92">
        <v>0</v>
      </c>
      <c r="AJC92">
        <v>0</v>
      </c>
      <c r="AMM92" t="s">
        <v>1169</v>
      </c>
      <c r="AMN92">
        <v>1</v>
      </c>
      <c r="AMO92">
        <v>0</v>
      </c>
      <c r="AMP92">
        <v>0</v>
      </c>
      <c r="AMQ92">
        <v>0</v>
      </c>
      <c r="AMR92">
        <v>0</v>
      </c>
      <c r="AMS92">
        <v>0</v>
      </c>
      <c r="AMU92" t="s">
        <v>1128</v>
      </c>
      <c r="AMV92" t="s">
        <v>1140</v>
      </c>
      <c r="ANG92" t="s">
        <v>1130</v>
      </c>
      <c r="ANH92">
        <v>0</v>
      </c>
      <c r="ANI92">
        <v>0</v>
      </c>
      <c r="ANJ92">
        <v>0</v>
      </c>
      <c r="ANK92">
        <v>0</v>
      </c>
      <c r="ANL92">
        <v>0</v>
      </c>
      <c r="ANM92">
        <v>0</v>
      </c>
      <c r="ANN92">
        <v>0</v>
      </c>
      <c r="ANO92">
        <v>1</v>
      </c>
      <c r="ANP92">
        <v>0</v>
      </c>
      <c r="ANU92">
        <v>418788073</v>
      </c>
      <c r="ANV92" s="2">
        <v>45036.678402777783</v>
      </c>
      <c r="ANY92" t="s">
        <v>1131</v>
      </c>
      <c r="ANZ92" t="s">
        <v>1132</v>
      </c>
      <c r="AOA92" t="s">
        <v>3441</v>
      </c>
    </row>
    <row r="93" spans="1:981 1027:1067" x14ac:dyDescent="0.35">
      <c r="A93">
        <v>92</v>
      </c>
      <c r="B93" t="s">
        <v>3578</v>
      </c>
      <c r="C93" s="2">
        <v>45036</v>
      </c>
      <c r="D93" t="s">
        <v>1200</v>
      </c>
      <c r="E93" s="2">
        <v>45036.379822743053</v>
      </c>
      <c r="F93" s="2">
        <v>45036.504761261567</v>
      </c>
      <c r="G93" t="s">
        <v>1109</v>
      </c>
      <c r="J93" t="s">
        <v>1110</v>
      </c>
      <c r="K93" s="2">
        <v>45036</v>
      </c>
      <c r="L93" t="s">
        <v>1201</v>
      </c>
      <c r="M93" t="s">
        <v>1202</v>
      </c>
      <c r="N93" t="s">
        <v>1203</v>
      </c>
      <c r="O93" t="s">
        <v>1114</v>
      </c>
      <c r="R93" t="s">
        <v>1115</v>
      </c>
      <c r="S93" t="s">
        <v>1204</v>
      </c>
      <c r="U93" t="s">
        <v>1117</v>
      </c>
      <c r="W93" t="s">
        <v>1133</v>
      </c>
      <c r="Z93" t="s">
        <v>1152</v>
      </c>
      <c r="AA93">
        <v>1</v>
      </c>
      <c r="AB93">
        <v>1</v>
      </c>
      <c r="AC93">
        <v>1</v>
      </c>
      <c r="AD93">
        <v>0</v>
      </c>
      <c r="AE93">
        <v>3</v>
      </c>
      <c r="AG93" t="s">
        <v>1135</v>
      </c>
      <c r="AH93">
        <v>1000</v>
      </c>
      <c r="AI93" t="s">
        <v>1145</v>
      </c>
      <c r="AL93">
        <v>5</v>
      </c>
      <c r="AM93">
        <v>3</v>
      </c>
      <c r="AN93">
        <v>0</v>
      </c>
      <c r="AP93" t="s">
        <v>1135</v>
      </c>
      <c r="AQ93" t="s">
        <v>1166</v>
      </c>
      <c r="AR93">
        <v>1</v>
      </c>
      <c r="AS93">
        <v>1</v>
      </c>
      <c r="AT93">
        <v>3000</v>
      </c>
      <c r="AU93">
        <v>4000</v>
      </c>
      <c r="AV93" t="s">
        <v>1145</v>
      </c>
      <c r="AY93">
        <v>4</v>
      </c>
      <c r="AZ93">
        <v>3</v>
      </c>
      <c r="BA93">
        <v>0</v>
      </c>
      <c r="BC93" t="s">
        <v>1135</v>
      </c>
      <c r="BD93" t="s">
        <v>1136</v>
      </c>
      <c r="BE93">
        <v>1</v>
      </c>
      <c r="BF93">
        <v>1</v>
      </c>
      <c r="BG93">
        <v>500</v>
      </c>
      <c r="BH93">
        <v>350</v>
      </c>
      <c r="BI93" t="s">
        <v>1145</v>
      </c>
      <c r="BL93">
        <v>4</v>
      </c>
      <c r="BM93">
        <v>3</v>
      </c>
      <c r="BN93">
        <v>0</v>
      </c>
      <c r="BP93" t="s">
        <v>1140</v>
      </c>
      <c r="CL93" t="s">
        <v>1138</v>
      </c>
      <c r="CM93">
        <v>1</v>
      </c>
      <c r="CN93">
        <v>0</v>
      </c>
      <c r="CO93">
        <v>0</v>
      </c>
      <c r="CP93">
        <v>0</v>
      </c>
      <c r="ED93" t="s">
        <v>1156</v>
      </c>
      <c r="EE93">
        <v>1</v>
      </c>
      <c r="EF93">
        <v>1</v>
      </c>
      <c r="EG93">
        <v>1</v>
      </c>
      <c r="EH93">
        <v>1</v>
      </c>
      <c r="EI93">
        <v>0</v>
      </c>
      <c r="EJ93">
        <v>4</v>
      </c>
      <c r="EL93" t="s">
        <v>1135</v>
      </c>
      <c r="EM93">
        <v>5000</v>
      </c>
      <c r="EN93" t="s">
        <v>1145</v>
      </c>
      <c r="EQ93">
        <v>2</v>
      </c>
      <c r="ER93">
        <v>2</v>
      </c>
      <c r="ES93">
        <v>1</v>
      </c>
      <c r="EU93" t="s">
        <v>1135</v>
      </c>
      <c r="EV93">
        <v>15000</v>
      </c>
      <c r="EW93" t="s">
        <v>1145</v>
      </c>
      <c r="EZ93">
        <v>6</v>
      </c>
      <c r="FA93">
        <v>3</v>
      </c>
      <c r="FB93">
        <v>0</v>
      </c>
      <c r="FD93" t="s">
        <v>1135</v>
      </c>
      <c r="FE93">
        <v>1000</v>
      </c>
      <c r="FF93" t="s">
        <v>1145</v>
      </c>
      <c r="FI93">
        <v>4</v>
      </c>
      <c r="FJ93">
        <v>3</v>
      </c>
      <c r="FK93">
        <v>0</v>
      </c>
      <c r="FM93" t="s">
        <v>1135</v>
      </c>
      <c r="FN93">
        <v>1500</v>
      </c>
      <c r="FO93" t="s">
        <v>1145</v>
      </c>
      <c r="FR93">
        <v>5</v>
      </c>
      <c r="FS93">
        <v>3</v>
      </c>
      <c r="FT93">
        <v>0</v>
      </c>
      <c r="FV93" t="s">
        <v>1140</v>
      </c>
      <c r="GS93" t="s">
        <v>1138</v>
      </c>
      <c r="GT93">
        <v>1</v>
      </c>
      <c r="GU93">
        <v>0</v>
      </c>
      <c r="GV93">
        <v>0</v>
      </c>
      <c r="GW93">
        <v>0</v>
      </c>
      <c r="IM93" t="s">
        <v>3579</v>
      </c>
      <c r="IN93">
        <v>0</v>
      </c>
      <c r="IO93">
        <v>0</v>
      </c>
      <c r="IP93">
        <v>1</v>
      </c>
      <c r="IQ93">
        <v>1</v>
      </c>
      <c r="IR93">
        <v>1</v>
      </c>
      <c r="IS93">
        <v>1</v>
      </c>
      <c r="IT93">
        <v>1</v>
      </c>
      <c r="IU93">
        <v>1</v>
      </c>
      <c r="IV93">
        <v>1</v>
      </c>
      <c r="IW93">
        <v>1</v>
      </c>
      <c r="IX93">
        <v>1</v>
      </c>
      <c r="IY93">
        <v>1</v>
      </c>
      <c r="IZ93">
        <v>1</v>
      </c>
      <c r="JA93">
        <v>1</v>
      </c>
      <c r="JB93">
        <v>1</v>
      </c>
      <c r="JC93">
        <v>0</v>
      </c>
      <c r="JD93">
        <v>13</v>
      </c>
      <c r="JE93">
        <v>20</v>
      </c>
      <c r="KC93" t="s">
        <v>1135</v>
      </c>
      <c r="KD93" t="s">
        <v>1158</v>
      </c>
      <c r="KE93">
        <v>0</v>
      </c>
      <c r="KF93">
        <v>1</v>
      </c>
      <c r="KG93">
        <v>1</v>
      </c>
      <c r="KI93">
        <v>28000</v>
      </c>
      <c r="KJ93">
        <v>37000</v>
      </c>
      <c r="KK93" t="s">
        <v>1145</v>
      </c>
      <c r="KN93">
        <v>7</v>
      </c>
      <c r="KO93">
        <v>10</v>
      </c>
      <c r="KP93">
        <v>1</v>
      </c>
      <c r="KR93" t="s">
        <v>1135</v>
      </c>
      <c r="KS93">
        <v>7000</v>
      </c>
      <c r="KT93" t="s">
        <v>1145</v>
      </c>
      <c r="KW93">
        <v>3</v>
      </c>
      <c r="KX93">
        <v>4</v>
      </c>
      <c r="KY93">
        <v>1</v>
      </c>
      <c r="LA93" t="s">
        <v>1135</v>
      </c>
      <c r="LB93">
        <v>5000</v>
      </c>
      <c r="LC93" t="s">
        <v>1145</v>
      </c>
      <c r="LF93">
        <v>5</v>
      </c>
      <c r="LG93">
        <v>4</v>
      </c>
      <c r="LH93">
        <v>0</v>
      </c>
      <c r="LJ93" t="s">
        <v>1135</v>
      </c>
      <c r="LK93">
        <v>300</v>
      </c>
      <c r="LL93" t="s">
        <v>1145</v>
      </c>
      <c r="LO93">
        <v>7</v>
      </c>
      <c r="LP93">
        <v>3</v>
      </c>
      <c r="LQ93">
        <v>0</v>
      </c>
      <c r="LS93" t="s">
        <v>1135</v>
      </c>
      <c r="LT93">
        <v>150</v>
      </c>
      <c r="LU93" t="s">
        <v>1145</v>
      </c>
      <c r="LX93">
        <v>6</v>
      </c>
      <c r="LY93">
        <v>4</v>
      </c>
      <c r="LZ93">
        <v>0</v>
      </c>
      <c r="MB93" t="s">
        <v>1135</v>
      </c>
      <c r="MC93" t="s">
        <v>1149</v>
      </c>
      <c r="MD93">
        <v>1</v>
      </c>
      <c r="ME93">
        <v>1</v>
      </c>
      <c r="MF93">
        <v>1</v>
      </c>
      <c r="MG93">
        <v>1500</v>
      </c>
      <c r="MH93">
        <v>1500</v>
      </c>
      <c r="MI93">
        <v>1500</v>
      </c>
      <c r="MJ93" t="s">
        <v>1145</v>
      </c>
      <c r="MM93">
        <v>7</v>
      </c>
      <c r="MN93">
        <v>5</v>
      </c>
      <c r="MO93">
        <v>0</v>
      </c>
      <c r="MQ93" t="s">
        <v>1135</v>
      </c>
      <c r="MR93">
        <v>2000</v>
      </c>
      <c r="MS93" t="s">
        <v>1145</v>
      </c>
      <c r="MV93">
        <v>6</v>
      </c>
      <c r="MW93">
        <v>4</v>
      </c>
      <c r="MX93">
        <v>0</v>
      </c>
      <c r="MZ93" t="s">
        <v>1135</v>
      </c>
      <c r="NA93">
        <v>3000</v>
      </c>
      <c r="NB93" t="s">
        <v>1145</v>
      </c>
      <c r="NE93">
        <v>6</v>
      </c>
      <c r="NF93">
        <v>6</v>
      </c>
      <c r="NG93">
        <v>1</v>
      </c>
      <c r="NI93" t="s">
        <v>1135</v>
      </c>
      <c r="NJ93">
        <v>2000</v>
      </c>
      <c r="NK93" t="s">
        <v>1145</v>
      </c>
      <c r="NN93">
        <v>5</v>
      </c>
      <c r="NO93">
        <v>4</v>
      </c>
      <c r="NP93">
        <v>0</v>
      </c>
      <c r="NR93" t="s">
        <v>1135</v>
      </c>
      <c r="NS93">
        <v>2000</v>
      </c>
      <c r="NT93" t="s">
        <v>1145</v>
      </c>
      <c r="NW93">
        <v>5</v>
      </c>
      <c r="NX93">
        <v>5</v>
      </c>
      <c r="NY93">
        <v>1</v>
      </c>
      <c r="OA93" t="s">
        <v>1135</v>
      </c>
      <c r="OB93">
        <v>2000</v>
      </c>
      <c r="OC93" t="s">
        <v>1145</v>
      </c>
      <c r="OF93">
        <v>6</v>
      </c>
      <c r="OG93">
        <v>8</v>
      </c>
      <c r="OH93">
        <v>1</v>
      </c>
      <c r="OJ93" t="s">
        <v>1135</v>
      </c>
      <c r="OK93" t="s">
        <v>1117</v>
      </c>
      <c r="OL93">
        <v>6000</v>
      </c>
      <c r="OO93" t="s">
        <v>1145</v>
      </c>
      <c r="OR93">
        <v>9</v>
      </c>
      <c r="OS93">
        <v>8</v>
      </c>
      <c r="OT93">
        <v>0</v>
      </c>
      <c r="OV93" t="s">
        <v>1135</v>
      </c>
      <c r="OW93">
        <v>500</v>
      </c>
      <c r="OX93" t="s">
        <v>1145</v>
      </c>
      <c r="PA93">
        <v>6</v>
      </c>
      <c r="PB93">
        <v>8</v>
      </c>
      <c r="PC93">
        <v>1</v>
      </c>
      <c r="PE93" t="s">
        <v>1140</v>
      </c>
      <c r="QM93" t="s">
        <v>1138</v>
      </c>
      <c r="QN93">
        <v>1</v>
      </c>
      <c r="QO93">
        <v>0</v>
      </c>
      <c r="QP93">
        <v>0</v>
      </c>
      <c r="QQ93">
        <v>0</v>
      </c>
      <c r="AMM93" t="s">
        <v>3580</v>
      </c>
      <c r="AMN93">
        <v>1</v>
      </c>
      <c r="AMO93">
        <v>0</v>
      </c>
      <c r="AMP93">
        <v>1</v>
      </c>
      <c r="AMQ93">
        <v>1</v>
      </c>
      <c r="AMR93">
        <v>0</v>
      </c>
      <c r="AMS93">
        <v>0</v>
      </c>
      <c r="AMU93" t="s">
        <v>1141</v>
      </c>
      <c r="AMV93" t="s">
        <v>1140</v>
      </c>
      <c r="ANG93" t="s">
        <v>3581</v>
      </c>
      <c r="ANH93">
        <v>1</v>
      </c>
      <c r="ANI93">
        <v>0</v>
      </c>
      <c r="ANJ93">
        <v>0</v>
      </c>
      <c r="ANK93">
        <v>1</v>
      </c>
      <c r="ANL93">
        <v>1</v>
      </c>
      <c r="ANM93">
        <v>1</v>
      </c>
      <c r="ANN93">
        <v>0</v>
      </c>
      <c r="ANO93">
        <v>0</v>
      </c>
      <c r="ANP93">
        <v>0</v>
      </c>
      <c r="ANR93" t="s">
        <v>1206</v>
      </c>
      <c r="ANU93">
        <v>418798652</v>
      </c>
      <c r="ANV93" s="2">
        <v>45036.701168981483</v>
      </c>
      <c r="ANY93" t="s">
        <v>1131</v>
      </c>
      <c r="ANZ93" t="s">
        <v>1132</v>
      </c>
      <c r="AOA93" t="s">
        <v>3441</v>
      </c>
    </row>
    <row r="94" spans="1:981 1027:1067" x14ac:dyDescent="0.35">
      <c r="A94">
        <v>93</v>
      </c>
      <c r="B94" t="s">
        <v>3582</v>
      </c>
      <c r="C94" s="2">
        <v>45036</v>
      </c>
      <c r="D94" t="s">
        <v>1200</v>
      </c>
      <c r="E94" s="2">
        <v>45036.423786840278</v>
      </c>
      <c r="F94" s="2">
        <v>45036.507839537036</v>
      </c>
      <c r="G94" t="s">
        <v>1109</v>
      </c>
      <c r="J94" t="s">
        <v>1110</v>
      </c>
      <c r="K94" s="2">
        <v>45036</v>
      </c>
      <c r="L94" t="s">
        <v>1201</v>
      </c>
      <c r="M94" t="s">
        <v>1202</v>
      </c>
      <c r="N94" t="s">
        <v>1203</v>
      </c>
      <c r="O94" t="s">
        <v>1114</v>
      </c>
      <c r="R94" t="s">
        <v>1115</v>
      </c>
      <c r="S94" t="s">
        <v>1204</v>
      </c>
      <c r="U94" t="s">
        <v>1117</v>
      </c>
      <c r="W94" t="s">
        <v>1133</v>
      </c>
      <c r="Z94" t="s">
        <v>1134</v>
      </c>
      <c r="AA94">
        <v>0</v>
      </c>
      <c r="AB94">
        <v>0</v>
      </c>
      <c r="AC94">
        <v>1</v>
      </c>
      <c r="AD94">
        <v>0</v>
      </c>
      <c r="AE94">
        <v>1</v>
      </c>
      <c r="BC94" t="s">
        <v>1135</v>
      </c>
      <c r="BD94" t="s">
        <v>1136</v>
      </c>
      <c r="BE94">
        <v>1</v>
      </c>
      <c r="BF94">
        <v>1</v>
      </c>
      <c r="BG94">
        <v>500</v>
      </c>
      <c r="BH94">
        <v>400</v>
      </c>
      <c r="BI94" t="s">
        <v>1145</v>
      </c>
      <c r="BL94">
        <v>6</v>
      </c>
      <c r="BM94">
        <v>7</v>
      </c>
      <c r="BN94">
        <v>1</v>
      </c>
      <c r="BP94" t="s">
        <v>1140</v>
      </c>
      <c r="CL94" t="s">
        <v>1138</v>
      </c>
      <c r="CM94">
        <v>1</v>
      </c>
      <c r="CN94">
        <v>0</v>
      </c>
      <c r="CO94">
        <v>0</v>
      </c>
      <c r="CP94">
        <v>0</v>
      </c>
      <c r="ED94" t="s">
        <v>1119</v>
      </c>
      <c r="EE94">
        <v>0</v>
      </c>
      <c r="EF94">
        <v>0</v>
      </c>
      <c r="EG94">
        <v>0</v>
      </c>
      <c r="EH94">
        <v>0</v>
      </c>
      <c r="EI94">
        <v>1</v>
      </c>
      <c r="EJ94">
        <v>1</v>
      </c>
      <c r="IM94" t="s">
        <v>1181</v>
      </c>
      <c r="IN94">
        <v>0</v>
      </c>
      <c r="IO94">
        <v>0</v>
      </c>
      <c r="IP94">
        <v>1</v>
      </c>
      <c r="IQ94">
        <v>0</v>
      </c>
      <c r="IR94">
        <v>0</v>
      </c>
      <c r="IS94">
        <v>0</v>
      </c>
      <c r="IT94">
        <v>0</v>
      </c>
      <c r="IU94">
        <v>0</v>
      </c>
      <c r="IV94">
        <v>0</v>
      </c>
      <c r="IW94">
        <v>0</v>
      </c>
      <c r="IX94">
        <v>0</v>
      </c>
      <c r="IY94">
        <v>0</v>
      </c>
      <c r="IZ94">
        <v>0</v>
      </c>
      <c r="JA94">
        <v>0</v>
      </c>
      <c r="JB94">
        <v>0</v>
      </c>
      <c r="JC94">
        <v>0</v>
      </c>
      <c r="JD94">
        <v>1</v>
      </c>
      <c r="JE94">
        <v>3</v>
      </c>
      <c r="KC94" t="s">
        <v>1135</v>
      </c>
      <c r="KD94" t="s">
        <v>1158</v>
      </c>
      <c r="KE94">
        <v>0</v>
      </c>
      <c r="KF94">
        <v>1</v>
      </c>
      <c r="KG94">
        <v>1</v>
      </c>
      <c r="KI94">
        <v>33000</v>
      </c>
      <c r="KJ94">
        <v>36000</v>
      </c>
      <c r="KK94" t="s">
        <v>1145</v>
      </c>
      <c r="KN94">
        <v>7</v>
      </c>
      <c r="KO94">
        <v>14</v>
      </c>
      <c r="KP94">
        <v>1</v>
      </c>
      <c r="PE94" t="s">
        <v>1117</v>
      </c>
      <c r="PG94" t="s">
        <v>1181</v>
      </c>
      <c r="PH94">
        <v>0</v>
      </c>
      <c r="PI94">
        <v>0</v>
      </c>
      <c r="PJ94">
        <v>1</v>
      </c>
      <c r="PK94">
        <v>0</v>
      </c>
      <c r="PL94">
        <v>0</v>
      </c>
      <c r="PM94">
        <v>0</v>
      </c>
      <c r="PN94">
        <v>0</v>
      </c>
      <c r="PO94">
        <v>0</v>
      </c>
      <c r="PP94">
        <v>0</v>
      </c>
      <c r="PQ94">
        <v>0</v>
      </c>
      <c r="PR94">
        <v>0</v>
      </c>
      <c r="PS94">
        <v>0</v>
      </c>
      <c r="PT94">
        <v>0</v>
      </c>
      <c r="PU94">
        <v>0</v>
      </c>
      <c r="PV94">
        <v>0</v>
      </c>
      <c r="PW94">
        <v>0</v>
      </c>
      <c r="PY94" t="s">
        <v>3428</v>
      </c>
      <c r="PZ94">
        <v>0</v>
      </c>
      <c r="QA94">
        <v>0</v>
      </c>
      <c r="QB94">
        <v>0</v>
      </c>
      <c r="QC94">
        <v>0</v>
      </c>
      <c r="QD94">
        <v>0</v>
      </c>
      <c r="QE94">
        <v>1</v>
      </c>
      <c r="QF94">
        <v>1</v>
      </c>
      <c r="QG94">
        <v>0</v>
      </c>
      <c r="QH94">
        <v>0</v>
      </c>
      <c r="QI94">
        <v>0</v>
      </c>
      <c r="QJ94">
        <v>0</v>
      </c>
      <c r="QM94" t="s">
        <v>1138</v>
      </c>
      <c r="QN94">
        <v>1</v>
      </c>
      <c r="QO94">
        <v>0</v>
      </c>
      <c r="QP94">
        <v>0</v>
      </c>
      <c r="QQ94">
        <v>0</v>
      </c>
      <c r="AMM94" t="s">
        <v>1127</v>
      </c>
      <c r="AMN94">
        <v>1</v>
      </c>
      <c r="AMO94">
        <v>0</v>
      </c>
      <c r="AMP94">
        <v>0</v>
      </c>
      <c r="AMQ94">
        <v>1</v>
      </c>
      <c r="AMR94">
        <v>0</v>
      </c>
      <c r="AMS94">
        <v>0</v>
      </c>
      <c r="AMU94" t="s">
        <v>1128</v>
      </c>
      <c r="AMV94" t="s">
        <v>1140</v>
      </c>
      <c r="ANG94" t="s">
        <v>3583</v>
      </c>
      <c r="ANH94">
        <v>0</v>
      </c>
      <c r="ANI94">
        <v>0</v>
      </c>
      <c r="ANJ94">
        <v>0</v>
      </c>
      <c r="ANK94">
        <v>0</v>
      </c>
      <c r="ANL94">
        <v>1</v>
      </c>
      <c r="ANM94">
        <v>1</v>
      </c>
      <c r="ANN94">
        <v>0</v>
      </c>
      <c r="ANO94">
        <v>0</v>
      </c>
      <c r="ANP94">
        <v>0</v>
      </c>
      <c r="ANR94" t="s">
        <v>3584</v>
      </c>
      <c r="ANU94">
        <v>418798660</v>
      </c>
      <c r="ANV94" s="2">
        <v>45036.701192129629</v>
      </c>
      <c r="ANY94" t="s">
        <v>1131</v>
      </c>
      <c r="ANZ94" t="s">
        <v>1132</v>
      </c>
      <c r="AOA94" t="s">
        <v>3441</v>
      </c>
    </row>
    <row r="95" spans="1:981 1027:1067" x14ac:dyDescent="0.35">
      <c r="A95">
        <v>94</v>
      </c>
      <c r="B95" t="s">
        <v>3585</v>
      </c>
      <c r="C95" s="2">
        <v>45036</v>
      </c>
      <c r="D95" t="s">
        <v>1200</v>
      </c>
      <c r="E95" s="2">
        <v>45036.436112858792</v>
      </c>
      <c r="F95" s="2">
        <v>45036.452212129632</v>
      </c>
      <c r="G95" t="s">
        <v>1109</v>
      </c>
      <c r="J95" t="s">
        <v>1110</v>
      </c>
      <c r="K95" s="2">
        <v>45036</v>
      </c>
      <c r="L95" t="s">
        <v>1201</v>
      </c>
      <c r="M95" t="s">
        <v>1202</v>
      </c>
      <c r="N95" t="s">
        <v>1203</v>
      </c>
      <c r="O95" t="s">
        <v>1114</v>
      </c>
      <c r="R95" t="s">
        <v>1115</v>
      </c>
      <c r="S95" t="s">
        <v>1204</v>
      </c>
      <c r="U95" t="s">
        <v>1117</v>
      </c>
      <c r="W95" t="s">
        <v>1144</v>
      </c>
      <c r="Z95" t="s">
        <v>3406</v>
      </c>
      <c r="AA95">
        <v>1</v>
      </c>
      <c r="AB95">
        <v>1</v>
      </c>
      <c r="AC95">
        <v>0</v>
      </c>
      <c r="AD95">
        <v>0</v>
      </c>
      <c r="AE95">
        <v>2</v>
      </c>
      <c r="AG95" t="s">
        <v>1135</v>
      </c>
      <c r="AH95">
        <v>1000</v>
      </c>
      <c r="AI95" t="s">
        <v>1145</v>
      </c>
      <c r="AL95">
        <v>8</v>
      </c>
      <c r="AM95">
        <v>14</v>
      </c>
      <c r="AN95">
        <v>1</v>
      </c>
      <c r="AP95" t="s">
        <v>1135</v>
      </c>
      <c r="AQ95" t="s">
        <v>1166</v>
      </c>
      <c r="AR95">
        <v>1</v>
      </c>
      <c r="AS95">
        <v>1</v>
      </c>
      <c r="AT95">
        <v>3000</v>
      </c>
      <c r="AU95">
        <v>4000</v>
      </c>
      <c r="AV95" t="s">
        <v>1145</v>
      </c>
      <c r="AY95">
        <v>17</v>
      </c>
      <c r="AZ95">
        <v>3</v>
      </c>
      <c r="BA95">
        <v>0</v>
      </c>
      <c r="BP95" t="s">
        <v>1140</v>
      </c>
      <c r="CL95" t="s">
        <v>1125</v>
      </c>
      <c r="CM95">
        <v>0</v>
      </c>
      <c r="CN95">
        <v>1</v>
      </c>
      <c r="CO95">
        <v>0</v>
      </c>
      <c r="CP95">
        <v>0</v>
      </c>
      <c r="CQ95" t="s">
        <v>1148</v>
      </c>
      <c r="CR95">
        <v>1</v>
      </c>
      <c r="CS95">
        <v>0</v>
      </c>
      <c r="CT95">
        <v>0</v>
      </c>
      <c r="CU95">
        <v>0</v>
      </c>
      <c r="CV95" t="s">
        <v>1219</v>
      </c>
      <c r="CW95">
        <v>1</v>
      </c>
      <c r="CX95">
        <v>0</v>
      </c>
      <c r="CY95">
        <v>0</v>
      </c>
      <c r="CZ95">
        <v>0</v>
      </c>
      <c r="DA95">
        <v>0</v>
      </c>
      <c r="DB95">
        <v>1</v>
      </c>
      <c r="DC95">
        <v>0</v>
      </c>
      <c r="DD95">
        <v>0</v>
      </c>
      <c r="DE95">
        <v>0</v>
      </c>
      <c r="DF95">
        <v>0</v>
      </c>
      <c r="DG95">
        <v>0</v>
      </c>
      <c r="DH95">
        <v>0</v>
      </c>
      <c r="ED95" t="s">
        <v>1139</v>
      </c>
      <c r="EE95">
        <v>1</v>
      </c>
      <c r="EF95">
        <v>0</v>
      </c>
      <c r="EG95">
        <v>0</v>
      </c>
      <c r="EH95">
        <v>0</v>
      </c>
      <c r="EI95">
        <v>0</v>
      </c>
      <c r="EJ95">
        <v>1</v>
      </c>
      <c r="EL95" t="s">
        <v>1135</v>
      </c>
      <c r="EM95">
        <v>5000</v>
      </c>
      <c r="EN95" t="s">
        <v>1145</v>
      </c>
      <c r="EQ95">
        <v>15</v>
      </c>
      <c r="ER95">
        <v>2</v>
      </c>
      <c r="ES95">
        <v>0</v>
      </c>
      <c r="FV95" t="s">
        <v>1140</v>
      </c>
      <c r="GS95" t="s">
        <v>1138</v>
      </c>
      <c r="GT95">
        <v>1</v>
      </c>
      <c r="GU95">
        <v>0</v>
      </c>
      <c r="GV95">
        <v>0</v>
      </c>
      <c r="GW95">
        <v>0</v>
      </c>
      <c r="IM95" t="s">
        <v>3586</v>
      </c>
      <c r="IN95">
        <v>0</v>
      </c>
      <c r="IO95">
        <v>0</v>
      </c>
      <c r="IP95">
        <v>0</v>
      </c>
      <c r="IQ95">
        <v>1</v>
      </c>
      <c r="IR95">
        <v>1</v>
      </c>
      <c r="IS95">
        <v>1</v>
      </c>
      <c r="IT95">
        <v>1</v>
      </c>
      <c r="IU95">
        <v>1</v>
      </c>
      <c r="IV95">
        <v>1</v>
      </c>
      <c r="IW95">
        <v>1</v>
      </c>
      <c r="IX95">
        <v>1</v>
      </c>
      <c r="IY95">
        <v>1</v>
      </c>
      <c r="IZ95">
        <v>0</v>
      </c>
      <c r="JA95">
        <v>0</v>
      </c>
      <c r="JB95">
        <v>1</v>
      </c>
      <c r="JC95">
        <v>0</v>
      </c>
      <c r="JD95">
        <v>10</v>
      </c>
      <c r="JE95">
        <v>13</v>
      </c>
      <c r="KR95" t="s">
        <v>1135</v>
      </c>
      <c r="KS95">
        <v>6000</v>
      </c>
      <c r="KT95" t="s">
        <v>1145</v>
      </c>
      <c r="KW95">
        <v>8</v>
      </c>
      <c r="KX95">
        <v>3</v>
      </c>
      <c r="KY95">
        <v>0</v>
      </c>
      <c r="LA95" t="s">
        <v>1135</v>
      </c>
      <c r="LB95">
        <v>5500</v>
      </c>
      <c r="LC95" t="s">
        <v>1145</v>
      </c>
      <c r="LF95">
        <v>11</v>
      </c>
      <c r="LG95">
        <v>4</v>
      </c>
      <c r="LH95">
        <v>0</v>
      </c>
      <c r="LJ95" t="s">
        <v>1135</v>
      </c>
      <c r="LK95">
        <v>500</v>
      </c>
      <c r="LL95" t="s">
        <v>1145</v>
      </c>
      <c r="LO95">
        <v>14</v>
      </c>
      <c r="LP95">
        <v>4</v>
      </c>
      <c r="LQ95">
        <v>0</v>
      </c>
      <c r="LS95" t="s">
        <v>1135</v>
      </c>
      <c r="LT95">
        <v>150</v>
      </c>
      <c r="LU95" t="s">
        <v>1145</v>
      </c>
      <c r="LX95">
        <v>18</v>
      </c>
      <c r="LY95">
        <v>3</v>
      </c>
      <c r="LZ95">
        <v>0</v>
      </c>
      <c r="MB95" t="s">
        <v>1135</v>
      </c>
      <c r="MC95" t="s">
        <v>1149</v>
      </c>
      <c r="MD95">
        <v>1</v>
      </c>
      <c r="ME95">
        <v>1</v>
      </c>
      <c r="MF95">
        <v>1</v>
      </c>
      <c r="MG95">
        <v>500</v>
      </c>
      <c r="MH95">
        <v>1200</v>
      </c>
      <c r="MI95">
        <v>2000</v>
      </c>
      <c r="MJ95" t="s">
        <v>1145</v>
      </c>
      <c r="MM95">
        <v>7</v>
      </c>
      <c r="MN95">
        <v>2</v>
      </c>
      <c r="MO95">
        <v>0</v>
      </c>
      <c r="MQ95" t="s">
        <v>1135</v>
      </c>
      <c r="MR95">
        <v>2000</v>
      </c>
      <c r="MS95" t="s">
        <v>1145</v>
      </c>
      <c r="MV95">
        <v>9</v>
      </c>
      <c r="MW95">
        <v>3</v>
      </c>
      <c r="MX95">
        <v>0</v>
      </c>
      <c r="MZ95" t="s">
        <v>1135</v>
      </c>
      <c r="NA95">
        <v>2750</v>
      </c>
      <c r="NB95" t="s">
        <v>1145</v>
      </c>
      <c r="NE95">
        <v>18</v>
      </c>
      <c r="NF95">
        <v>14</v>
      </c>
      <c r="NG95">
        <v>0</v>
      </c>
      <c r="NI95" t="s">
        <v>1135</v>
      </c>
      <c r="NJ95">
        <v>2500</v>
      </c>
      <c r="NK95" t="s">
        <v>1145</v>
      </c>
      <c r="NN95">
        <v>12</v>
      </c>
      <c r="NO95">
        <v>3</v>
      </c>
      <c r="NP95">
        <v>0</v>
      </c>
      <c r="NR95" t="s">
        <v>1135</v>
      </c>
      <c r="NS95">
        <v>2000</v>
      </c>
      <c r="NT95" t="s">
        <v>1145</v>
      </c>
      <c r="NW95">
        <v>10</v>
      </c>
      <c r="NX95">
        <v>3</v>
      </c>
      <c r="NY95">
        <v>0</v>
      </c>
      <c r="OV95" t="s">
        <v>1135</v>
      </c>
      <c r="OW95">
        <v>400</v>
      </c>
      <c r="OX95" t="s">
        <v>1145</v>
      </c>
      <c r="PA95">
        <v>7</v>
      </c>
      <c r="PB95">
        <v>3</v>
      </c>
      <c r="PC95">
        <v>0</v>
      </c>
      <c r="PE95" t="s">
        <v>1140</v>
      </c>
      <c r="QM95" t="s">
        <v>1125</v>
      </c>
      <c r="QN95">
        <v>0</v>
      </c>
      <c r="QO95">
        <v>1</v>
      </c>
      <c r="QP95">
        <v>0</v>
      </c>
      <c r="QQ95">
        <v>0</v>
      </c>
      <c r="QR95" t="s">
        <v>3587</v>
      </c>
      <c r="QS95">
        <v>0</v>
      </c>
      <c r="QT95">
        <v>0</v>
      </c>
      <c r="QU95">
        <v>0</v>
      </c>
      <c r="QV95">
        <v>1</v>
      </c>
      <c r="QW95">
        <v>1</v>
      </c>
      <c r="QX95">
        <v>0</v>
      </c>
      <c r="QY95">
        <v>0</v>
      </c>
      <c r="QZ95">
        <v>0</v>
      </c>
      <c r="RA95">
        <v>0</v>
      </c>
      <c r="RB95">
        <v>0</v>
      </c>
      <c r="RC95">
        <v>0</v>
      </c>
      <c r="RD95">
        <v>0</v>
      </c>
      <c r="RE95">
        <v>0</v>
      </c>
      <c r="RF95">
        <v>0</v>
      </c>
      <c r="RG95">
        <v>1</v>
      </c>
      <c r="RH95">
        <v>0</v>
      </c>
      <c r="RI95" t="s">
        <v>1126</v>
      </c>
      <c r="RJ95">
        <v>0</v>
      </c>
      <c r="RK95">
        <v>0</v>
      </c>
      <c r="RL95">
        <v>0</v>
      </c>
      <c r="RM95">
        <v>0</v>
      </c>
      <c r="RN95">
        <v>0</v>
      </c>
      <c r="RO95">
        <v>1</v>
      </c>
      <c r="RP95">
        <v>0</v>
      </c>
      <c r="RQ95">
        <v>0</v>
      </c>
      <c r="RR95">
        <v>0</v>
      </c>
      <c r="RS95">
        <v>0</v>
      </c>
      <c r="RT95">
        <v>0</v>
      </c>
      <c r="RU95">
        <v>0</v>
      </c>
      <c r="AMM95" t="s">
        <v>1127</v>
      </c>
      <c r="AMN95">
        <v>1</v>
      </c>
      <c r="AMO95">
        <v>0</v>
      </c>
      <c r="AMP95">
        <v>0</v>
      </c>
      <c r="AMQ95">
        <v>1</v>
      </c>
      <c r="AMR95">
        <v>0</v>
      </c>
      <c r="AMS95">
        <v>0</v>
      </c>
      <c r="AMU95" t="s">
        <v>1150</v>
      </c>
      <c r="AMV95" t="s">
        <v>1140</v>
      </c>
      <c r="ANG95" t="s">
        <v>3588</v>
      </c>
      <c r="ANH95">
        <v>0</v>
      </c>
      <c r="ANI95">
        <v>0</v>
      </c>
      <c r="ANJ95">
        <v>0</v>
      </c>
      <c r="ANK95">
        <v>1</v>
      </c>
      <c r="ANL95">
        <v>0</v>
      </c>
      <c r="ANM95">
        <v>1</v>
      </c>
      <c r="ANN95">
        <v>0</v>
      </c>
      <c r="ANO95">
        <v>0</v>
      </c>
      <c r="ANP95">
        <v>0</v>
      </c>
      <c r="ANR95" t="s">
        <v>1206</v>
      </c>
      <c r="ANU95">
        <v>418798666</v>
      </c>
      <c r="ANV95" s="2">
        <v>45036.701203703713</v>
      </c>
      <c r="ANY95" t="s">
        <v>1131</v>
      </c>
      <c r="ANZ95" t="s">
        <v>1132</v>
      </c>
      <c r="AOA95" t="s">
        <v>3441</v>
      </c>
    </row>
    <row r="96" spans="1:981 1027:1067" x14ac:dyDescent="0.35">
      <c r="A96">
        <v>95</v>
      </c>
      <c r="B96" t="s">
        <v>3589</v>
      </c>
      <c r="C96" s="2">
        <v>45036</v>
      </c>
      <c r="D96" t="s">
        <v>1200</v>
      </c>
      <c r="E96" s="2">
        <v>45036.456890277783</v>
      </c>
      <c r="F96" s="2">
        <v>45036.464150277781</v>
      </c>
      <c r="G96" t="s">
        <v>1109</v>
      </c>
      <c r="J96" t="s">
        <v>1110</v>
      </c>
      <c r="K96" s="2">
        <v>45036</v>
      </c>
      <c r="L96" t="s">
        <v>1201</v>
      </c>
      <c r="M96" t="s">
        <v>1202</v>
      </c>
      <c r="N96" t="s">
        <v>1203</v>
      </c>
      <c r="O96" t="s">
        <v>1114</v>
      </c>
      <c r="R96" t="s">
        <v>1115</v>
      </c>
      <c r="S96" t="s">
        <v>1204</v>
      </c>
      <c r="U96" t="s">
        <v>1117</v>
      </c>
      <c r="W96" t="s">
        <v>1133</v>
      </c>
      <c r="Z96" t="s">
        <v>1119</v>
      </c>
      <c r="AA96">
        <v>0</v>
      </c>
      <c r="AB96">
        <v>0</v>
      </c>
      <c r="AC96">
        <v>0</v>
      </c>
      <c r="AD96">
        <v>1</v>
      </c>
      <c r="AE96">
        <v>1</v>
      </c>
      <c r="ED96" t="s">
        <v>1184</v>
      </c>
      <c r="EE96">
        <v>0</v>
      </c>
      <c r="EF96">
        <v>1</v>
      </c>
      <c r="EG96">
        <v>0</v>
      </c>
      <c r="EH96">
        <v>0</v>
      </c>
      <c r="EI96">
        <v>0</v>
      </c>
      <c r="EJ96">
        <v>1</v>
      </c>
      <c r="EU96" t="s">
        <v>1135</v>
      </c>
      <c r="EV96">
        <v>5000</v>
      </c>
      <c r="EW96" t="s">
        <v>1145</v>
      </c>
      <c r="EZ96">
        <v>12000</v>
      </c>
      <c r="FA96">
        <v>5</v>
      </c>
      <c r="FB96">
        <v>0</v>
      </c>
      <c r="FV96" t="s">
        <v>1117</v>
      </c>
      <c r="FX96" t="s">
        <v>1184</v>
      </c>
      <c r="FY96">
        <v>0</v>
      </c>
      <c r="FZ96">
        <v>1</v>
      </c>
      <c r="GA96">
        <v>0</v>
      </c>
      <c r="GB96">
        <v>0</v>
      </c>
      <c r="GC96">
        <v>0</v>
      </c>
      <c r="GE96" t="s">
        <v>1218</v>
      </c>
      <c r="GF96">
        <v>0</v>
      </c>
      <c r="GG96">
        <v>0</v>
      </c>
      <c r="GH96">
        <v>0</v>
      </c>
      <c r="GI96">
        <v>0</v>
      </c>
      <c r="GJ96">
        <v>0</v>
      </c>
      <c r="GK96">
        <v>0</v>
      </c>
      <c r="GL96">
        <v>0</v>
      </c>
      <c r="GM96">
        <v>0</v>
      </c>
      <c r="GN96">
        <v>0</v>
      </c>
      <c r="GO96">
        <v>1</v>
      </c>
      <c r="GP96">
        <v>0</v>
      </c>
      <c r="GQ96" t="s">
        <v>3590</v>
      </c>
      <c r="GS96" t="s">
        <v>1138</v>
      </c>
      <c r="GT96">
        <v>1</v>
      </c>
      <c r="GU96">
        <v>0</v>
      </c>
      <c r="GV96">
        <v>0</v>
      </c>
      <c r="GW96">
        <v>0</v>
      </c>
      <c r="IM96" t="s">
        <v>3591</v>
      </c>
      <c r="IN96">
        <v>0</v>
      </c>
      <c r="IO96">
        <v>0</v>
      </c>
      <c r="IP96">
        <v>0</v>
      </c>
      <c r="IQ96">
        <v>0</v>
      </c>
      <c r="IR96">
        <v>0</v>
      </c>
      <c r="IS96">
        <v>0</v>
      </c>
      <c r="IT96">
        <v>0</v>
      </c>
      <c r="IU96">
        <v>0</v>
      </c>
      <c r="IV96">
        <v>0</v>
      </c>
      <c r="IW96">
        <v>0</v>
      </c>
      <c r="IX96">
        <v>0</v>
      </c>
      <c r="IY96">
        <v>1</v>
      </c>
      <c r="IZ96">
        <v>1</v>
      </c>
      <c r="JA96">
        <v>1</v>
      </c>
      <c r="JB96">
        <v>0</v>
      </c>
      <c r="JC96">
        <v>0</v>
      </c>
      <c r="JD96">
        <v>3</v>
      </c>
      <c r="JE96">
        <v>5</v>
      </c>
      <c r="NR96" t="s">
        <v>1135</v>
      </c>
      <c r="NS96">
        <v>2250</v>
      </c>
      <c r="NT96" t="s">
        <v>1145</v>
      </c>
      <c r="NW96">
        <v>20</v>
      </c>
      <c r="NX96">
        <v>10</v>
      </c>
      <c r="NY96">
        <v>0</v>
      </c>
      <c r="OA96" t="s">
        <v>1135</v>
      </c>
      <c r="OB96">
        <v>1500</v>
      </c>
      <c r="OC96" t="s">
        <v>1145</v>
      </c>
      <c r="OF96">
        <v>12</v>
      </c>
      <c r="OG96">
        <v>3</v>
      </c>
      <c r="OH96">
        <v>0</v>
      </c>
      <c r="OJ96" t="s">
        <v>1135</v>
      </c>
      <c r="OK96" t="s">
        <v>1117</v>
      </c>
      <c r="OL96">
        <v>7000</v>
      </c>
      <c r="OO96" t="s">
        <v>1145</v>
      </c>
      <c r="OR96">
        <v>21</v>
      </c>
      <c r="OS96">
        <v>14</v>
      </c>
      <c r="OT96">
        <v>0</v>
      </c>
      <c r="PE96" t="s">
        <v>1117</v>
      </c>
      <c r="PG96" t="s">
        <v>3592</v>
      </c>
      <c r="PH96">
        <v>0</v>
      </c>
      <c r="PI96">
        <v>0</v>
      </c>
      <c r="PJ96">
        <v>0</v>
      </c>
      <c r="PK96">
        <v>0</v>
      </c>
      <c r="PL96">
        <v>0</v>
      </c>
      <c r="PM96">
        <v>0</v>
      </c>
      <c r="PN96">
        <v>0</v>
      </c>
      <c r="PO96">
        <v>0</v>
      </c>
      <c r="PP96">
        <v>0</v>
      </c>
      <c r="PQ96">
        <v>0</v>
      </c>
      <c r="PR96">
        <v>0</v>
      </c>
      <c r="PS96">
        <v>1</v>
      </c>
      <c r="PT96">
        <v>1</v>
      </c>
      <c r="PU96">
        <v>0</v>
      </c>
      <c r="PV96">
        <v>0</v>
      </c>
      <c r="PW96">
        <v>0</v>
      </c>
      <c r="PY96" t="s">
        <v>1189</v>
      </c>
      <c r="PZ96">
        <v>0</v>
      </c>
      <c r="QA96">
        <v>0</v>
      </c>
      <c r="QB96">
        <v>0</v>
      </c>
      <c r="QC96">
        <v>0</v>
      </c>
      <c r="QD96">
        <v>0</v>
      </c>
      <c r="QE96">
        <v>0</v>
      </c>
      <c r="QF96">
        <v>1</v>
      </c>
      <c r="QG96">
        <v>0</v>
      </c>
      <c r="QH96">
        <v>0</v>
      </c>
      <c r="QI96">
        <v>0</v>
      </c>
      <c r="QJ96">
        <v>0</v>
      </c>
      <c r="QM96" t="s">
        <v>1138</v>
      </c>
      <c r="QN96">
        <v>1</v>
      </c>
      <c r="QO96">
        <v>0</v>
      </c>
      <c r="QP96">
        <v>0</v>
      </c>
      <c r="QQ96">
        <v>0</v>
      </c>
      <c r="AMM96" t="s">
        <v>1127</v>
      </c>
      <c r="AMN96">
        <v>1</v>
      </c>
      <c r="AMO96">
        <v>0</v>
      </c>
      <c r="AMP96">
        <v>0</v>
      </c>
      <c r="AMQ96">
        <v>1</v>
      </c>
      <c r="AMR96">
        <v>0</v>
      </c>
      <c r="AMS96">
        <v>0</v>
      </c>
      <c r="AMU96" t="s">
        <v>1150</v>
      </c>
      <c r="AMV96" t="s">
        <v>1140</v>
      </c>
      <c r="ANG96" t="s">
        <v>3593</v>
      </c>
      <c r="ANH96">
        <v>0</v>
      </c>
      <c r="ANI96">
        <v>0</v>
      </c>
      <c r="ANJ96">
        <v>0</v>
      </c>
      <c r="ANK96">
        <v>1</v>
      </c>
      <c r="ANL96">
        <v>1</v>
      </c>
      <c r="ANM96">
        <v>1</v>
      </c>
      <c r="ANN96">
        <v>0</v>
      </c>
      <c r="ANO96">
        <v>0</v>
      </c>
      <c r="ANP96">
        <v>0</v>
      </c>
      <c r="ANR96" t="s">
        <v>1206</v>
      </c>
      <c r="ANU96">
        <v>418798674</v>
      </c>
      <c r="ANV96" s="2">
        <v>45036.701215277782</v>
      </c>
      <c r="ANY96" t="s">
        <v>1131</v>
      </c>
      <c r="ANZ96" t="s">
        <v>1132</v>
      </c>
      <c r="AOA96" t="s">
        <v>3441</v>
      </c>
    </row>
    <row r="97" spans="1:521 1027:1067" x14ac:dyDescent="0.35">
      <c r="A97">
        <v>96</v>
      </c>
      <c r="B97" t="s">
        <v>3594</v>
      </c>
      <c r="C97" s="2">
        <v>45036</v>
      </c>
      <c r="D97" t="s">
        <v>1200</v>
      </c>
      <c r="E97" s="2">
        <v>45036.496070717592</v>
      </c>
      <c r="F97" s="2">
        <v>45036.49952751158</v>
      </c>
      <c r="G97" t="s">
        <v>1109</v>
      </c>
      <c r="J97" t="s">
        <v>1110</v>
      </c>
      <c r="K97" s="2">
        <v>45036</v>
      </c>
      <c r="L97" t="s">
        <v>1201</v>
      </c>
      <c r="M97" t="s">
        <v>1202</v>
      </c>
      <c r="N97" t="s">
        <v>1203</v>
      </c>
      <c r="O97" t="s">
        <v>1114</v>
      </c>
      <c r="R97" t="s">
        <v>1115</v>
      </c>
      <c r="S97" t="s">
        <v>1204</v>
      </c>
      <c r="U97" t="s">
        <v>1117</v>
      </c>
      <c r="W97" t="s">
        <v>1133</v>
      </c>
      <c r="Z97" t="s">
        <v>1119</v>
      </c>
      <c r="AA97">
        <v>0</v>
      </c>
      <c r="AB97">
        <v>0</v>
      </c>
      <c r="AC97">
        <v>0</v>
      </c>
      <c r="AD97">
        <v>1</v>
      </c>
      <c r="AE97">
        <v>1</v>
      </c>
      <c r="ED97" t="s">
        <v>3595</v>
      </c>
      <c r="EE97">
        <v>0</v>
      </c>
      <c r="EF97">
        <v>0</v>
      </c>
      <c r="EG97">
        <v>1</v>
      </c>
      <c r="EH97">
        <v>1</v>
      </c>
      <c r="EI97">
        <v>0</v>
      </c>
      <c r="EJ97">
        <v>2</v>
      </c>
      <c r="FD97" t="s">
        <v>1135</v>
      </c>
      <c r="FE97">
        <v>1750</v>
      </c>
      <c r="FF97" t="s">
        <v>1145</v>
      </c>
      <c r="FI97">
        <v>19</v>
      </c>
      <c r="FJ97">
        <v>15</v>
      </c>
      <c r="FK97">
        <v>0</v>
      </c>
      <c r="FM97" t="s">
        <v>1135</v>
      </c>
      <c r="FN97">
        <v>2500</v>
      </c>
      <c r="FO97" t="s">
        <v>1145</v>
      </c>
      <c r="FR97">
        <v>14</v>
      </c>
      <c r="FS97">
        <v>14</v>
      </c>
      <c r="FT97">
        <v>1</v>
      </c>
      <c r="FV97" t="s">
        <v>1117</v>
      </c>
      <c r="FX97" t="s">
        <v>3595</v>
      </c>
      <c r="FY97">
        <v>0</v>
      </c>
      <c r="FZ97">
        <v>0</v>
      </c>
      <c r="GA97">
        <v>1</v>
      </c>
      <c r="GB97">
        <v>1</v>
      </c>
      <c r="GC97">
        <v>0</v>
      </c>
      <c r="GE97" t="s">
        <v>1137</v>
      </c>
      <c r="GF97">
        <v>0</v>
      </c>
      <c r="GG97">
        <v>0</v>
      </c>
      <c r="GH97">
        <v>0</v>
      </c>
      <c r="GI97">
        <v>0</v>
      </c>
      <c r="GJ97">
        <v>1</v>
      </c>
      <c r="GK97">
        <v>0</v>
      </c>
      <c r="GL97">
        <v>0</v>
      </c>
      <c r="GM97">
        <v>0</v>
      </c>
      <c r="GN97">
        <v>0</v>
      </c>
      <c r="GO97">
        <v>0</v>
      </c>
      <c r="GP97">
        <v>0</v>
      </c>
      <c r="GS97" t="s">
        <v>1125</v>
      </c>
      <c r="GT97">
        <v>0</v>
      </c>
      <c r="GU97">
        <v>1</v>
      </c>
      <c r="GV97">
        <v>0</v>
      </c>
      <c r="GW97">
        <v>0</v>
      </c>
      <c r="GX97" t="s">
        <v>3595</v>
      </c>
      <c r="GY97">
        <v>0</v>
      </c>
      <c r="GZ97">
        <v>0</v>
      </c>
      <c r="HA97">
        <v>1</v>
      </c>
      <c r="HB97">
        <v>1</v>
      </c>
      <c r="HC97">
        <v>0</v>
      </c>
      <c r="HD97" t="s">
        <v>1126</v>
      </c>
      <c r="HE97">
        <v>0</v>
      </c>
      <c r="HF97">
        <v>0</v>
      </c>
      <c r="HG97">
        <v>0</v>
      </c>
      <c r="HH97">
        <v>0</v>
      </c>
      <c r="HI97">
        <v>0</v>
      </c>
      <c r="HJ97">
        <v>1</v>
      </c>
      <c r="HK97">
        <v>0</v>
      </c>
      <c r="HL97">
        <v>0</v>
      </c>
      <c r="HM97">
        <v>0</v>
      </c>
      <c r="HN97">
        <v>0</v>
      </c>
      <c r="HO97">
        <v>0</v>
      </c>
      <c r="HP97">
        <v>0</v>
      </c>
      <c r="IM97" t="s">
        <v>1119</v>
      </c>
      <c r="IN97">
        <v>0</v>
      </c>
      <c r="IO97">
        <v>0</v>
      </c>
      <c r="IP97">
        <v>0</v>
      </c>
      <c r="IQ97">
        <v>0</v>
      </c>
      <c r="IR97">
        <v>0</v>
      </c>
      <c r="IS97">
        <v>0</v>
      </c>
      <c r="IT97">
        <v>0</v>
      </c>
      <c r="IU97">
        <v>0</v>
      </c>
      <c r="IV97">
        <v>0</v>
      </c>
      <c r="IW97">
        <v>0</v>
      </c>
      <c r="IX97">
        <v>0</v>
      </c>
      <c r="IY97">
        <v>0</v>
      </c>
      <c r="IZ97">
        <v>0</v>
      </c>
      <c r="JA97">
        <v>0</v>
      </c>
      <c r="JB97">
        <v>0</v>
      </c>
      <c r="JC97">
        <v>1</v>
      </c>
      <c r="JD97">
        <v>1</v>
      </c>
      <c r="JE97">
        <v>4</v>
      </c>
      <c r="AMM97" t="s">
        <v>1169</v>
      </c>
      <c r="AMN97">
        <v>1</v>
      </c>
      <c r="AMO97">
        <v>0</v>
      </c>
      <c r="AMP97">
        <v>0</v>
      </c>
      <c r="AMQ97">
        <v>0</v>
      </c>
      <c r="AMR97">
        <v>0</v>
      </c>
      <c r="AMS97">
        <v>0</v>
      </c>
      <c r="AMU97" t="s">
        <v>1150</v>
      </c>
      <c r="AMV97" t="s">
        <v>1140</v>
      </c>
      <c r="ANG97" t="s">
        <v>3583</v>
      </c>
      <c r="ANH97">
        <v>0</v>
      </c>
      <c r="ANI97">
        <v>0</v>
      </c>
      <c r="ANJ97">
        <v>0</v>
      </c>
      <c r="ANK97">
        <v>0</v>
      </c>
      <c r="ANL97">
        <v>1</v>
      </c>
      <c r="ANM97">
        <v>1</v>
      </c>
      <c r="ANN97">
        <v>0</v>
      </c>
      <c r="ANO97">
        <v>0</v>
      </c>
      <c r="ANP97">
        <v>0</v>
      </c>
      <c r="ANR97" t="s">
        <v>1206</v>
      </c>
      <c r="ANU97">
        <v>418798682</v>
      </c>
      <c r="ANV97" s="2">
        <v>45036.701226851852</v>
      </c>
      <c r="ANY97" t="s">
        <v>1131</v>
      </c>
      <c r="ANZ97" t="s">
        <v>1132</v>
      </c>
      <c r="AOA97" t="s">
        <v>3441</v>
      </c>
    </row>
    <row r="98" spans="1:521 1027:1067" x14ac:dyDescent="0.35">
      <c r="A98">
        <v>97</v>
      </c>
      <c r="B98" t="s">
        <v>3596</v>
      </c>
      <c r="C98" s="2">
        <v>45036</v>
      </c>
      <c r="D98" t="s">
        <v>1200</v>
      </c>
      <c r="E98" s="2">
        <v>45036.633885474541</v>
      </c>
      <c r="F98" s="2">
        <v>45036.638810509263</v>
      </c>
      <c r="G98" t="s">
        <v>1109</v>
      </c>
      <c r="J98" t="s">
        <v>1110</v>
      </c>
      <c r="K98" s="2">
        <v>45036</v>
      </c>
      <c r="L98" t="s">
        <v>1201</v>
      </c>
      <c r="M98" t="s">
        <v>1202</v>
      </c>
      <c r="N98" t="s">
        <v>1203</v>
      </c>
      <c r="O98" t="s">
        <v>1114</v>
      </c>
      <c r="R98" t="s">
        <v>1115</v>
      </c>
      <c r="S98" t="s">
        <v>1204</v>
      </c>
      <c r="U98" t="s">
        <v>1117</v>
      </c>
      <c r="W98" t="s">
        <v>1133</v>
      </c>
      <c r="Z98" t="s">
        <v>1119</v>
      </c>
      <c r="AA98">
        <v>0</v>
      </c>
      <c r="AB98">
        <v>0</v>
      </c>
      <c r="AC98">
        <v>0</v>
      </c>
      <c r="AD98">
        <v>1</v>
      </c>
      <c r="AE98">
        <v>1</v>
      </c>
      <c r="ED98" t="s">
        <v>1119</v>
      </c>
      <c r="EE98">
        <v>0</v>
      </c>
      <c r="EF98">
        <v>0</v>
      </c>
      <c r="EG98">
        <v>0</v>
      </c>
      <c r="EH98">
        <v>0</v>
      </c>
      <c r="EI98">
        <v>1</v>
      </c>
      <c r="EJ98">
        <v>1</v>
      </c>
      <c r="IM98" t="s">
        <v>1142</v>
      </c>
      <c r="IN98">
        <v>1</v>
      </c>
      <c r="IO98">
        <v>0</v>
      </c>
      <c r="IP98">
        <v>0</v>
      </c>
      <c r="IQ98">
        <v>0</v>
      </c>
      <c r="IR98">
        <v>0</v>
      </c>
      <c r="IS98">
        <v>0</v>
      </c>
      <c r="IT98">
        <v>0</v>
      </c>
      <c r="IU98">
        <v>0</v>
      </c>
      <c r="IV98">
        <v>0</v>
      </c>
      <c r="IW98">
        <v>0</v>
      </c>
      <c r="IX98">
        <v>0</v>
      </c>
      <c r="IY98">
        <v>0</v>
      </c>
      <c r="IZ98">
        <v>0</v>
      </c>
      <c r="JA98">
        <v>0</v>
      </c>
      <c r="JB98">
        <v>0</v>
      </c>
      <c r="JC98">
        <v>0</v>
      </c>
      <c r="JD98">
        <v>1</v>
      </c>
      <c r="JE98">
        <v>3</v>
      </c>
      <c r="JG98" t="s">
        <v>1121</v>
      </c>
      <c r="JH98">
        <v>7500</v>
      </c>
      <c r="JI98" t="s">
        <v>1147</v>
      </c>
      <c r="JL98">
        <v>16</v>
      </c>
      <c r="JM98">
        <v>10</v>
      </c>
      <c r="JN98">
        <v>0</v>
      </c>
      <c r="PE98" t="s">
        <v>1117</v>
      </c>
      <c r="PG98" t="s">
        <v>1142</v>
      </c>
      <c r="PH98">
        <v>1</v>
      </c>
      <c r="PI98">
        <v>0</v>
      </c>
      <c r="PJ98">
        <v>0</v>
      </c>
      <c r="PK98">
        <v>0</v>
      </c>
      <c r="PL98">
        <v>0</v>
      </c>
      <c r="PM98">
        <v>0</v>
      </c>
      <c r="PN98">
        <v>0</v>
      </c>
      <c r="PO98">
        <v>0</v>
      </c>
      <c r="PP98">
        <v>0</v>
      </c>
      <c r="PQ98">
        <v>0</v>
      </c>
      <c r="PR98">
        <v>0</v>
      </c>
      <c r="PS98">
        <v>0</v>
      </c>
      <c r="PT98">
        <v>0</v>
      </c>
      <c r="PU98">
        <v>0</v>
      </c>
      <c r="PV98">
        <v>0</v>
      </c>
      <c r="PW98">
        <v>0</v>
      </c>
      <c r="PY98" t="s">
        <v>3597</v>
      </c>
      <c r="PZ98">
        <v>1</v>
      </c>
      <c r="QA98">
        <v>0</v>
      </c>
      <c r="QB98">
        <v>0</v>
      </c>
      <c r="QC98">
        <v>1</v>
      </c>
      <c r="QD98">
        <v>0</v>
      </c>
      <c r="QE98">
        <v>0</v>
      </c>
      <c r="QF98">
        <v>0</v>
      </c>
      <c r="QG98">
        <v>1</v>
      </c>
      <c r="QH98">
        <v>0</v>
      </c>
      <c r="QI98">
        <v>0</v>
      </c>
      <c r="QJ98">
        <v>0</v>
      </c>
      <c r="QM98" t="s">
        <v>1125</v>
      </c>
      <c r="QN98">
        <v>0</v>
      </c>
      <c r="QO98">
        <v>1</v>
      </c>
      <c r="QP98">
        <v>0</v>
      </c>
      <c r="QQ98">
        <v>0</v>
      </c>
      <c r="QR98" t="s">
        <v>1142</v>
      </c>
      <c r="QS98">
        <v>1</v>
      </c>
      <c r="QT98">
        <v>0</v>
      </c>
      <c r="QU98">
        <v>0</v>
      </c>
      <c r="QV98">
        <v>0</v>
      </c>
      <c r="QW98">
        <v>0</v>
      </c>
      <c r="QX98">
        <v>0</v>
      </c>
      <c r="QY98">
        <v>0</v>
      </c>
      <c r="QZ98">
        <v>0</v>
      </c>
      <c r="RA98">
        <v>0</v>
      </c>
      <c r="RB98">
        <v>0</v>
      </c>
      <c r="RC98">
        <v>0</v>
      </c>
      <c r="RD98">
        <v>0</v>
      </c>
      <c r="RE98">
        <v>0</v>
      </c>
      <c r="RF98">
        <v>0</v>
      </c>
      <c r="RG98">
        <v>0</v>
      </c>
      <c r="RH98">
        <v>0</v>
      </c>
      <c r="RI98" t="s">
        <v>3425</v>
      </c>
      <c r="RJ98">
        <v>1</v>
      </c>
      <c r="RK98">
        <v>0</v>
      </c>
      <c r="RL98">
        <v>0</v>
      </c>
      <c r="RM98">
        <v>0</v>
      </c>
      <c r="RN98">
        <v>0</v>
      </c>
      <c r="RO98">
        <v>0</v>
      </c>
      <c r="RP98">
        <v>0</v>
      </c>
      <c r="RQ98">
        <v>0</v>
      </c>
      <c r="RR98">
        <v>1</v>
      </c>
      <c r="RS98">
        <v>0</v>
      </c>
      <c r="RT98">
        <v>0</v>
      </c>
      <c r="RU98">
        <v>0</v>
      </c>
      <c r="AMM98" t="s">
        <v>1127</v>
      </c>
      <c r="AMN98">
        <v>1</v>
      </c>
      <c r="AMO98">
        <v>0</v>
      </c>
      <c r="AMP98">
        <v>0</v>
      </c>
      <c r="AMQ98">
        <v>1</v>
      </c>
      <c r="AMR98">
        <v>0</v>
      </c>
      <c r="AMS98">
        <v>0</v>
      </c>
      <c r="AMU98" t="s">
        <v>1150</v>
      </c>
      <c r="AMV98" t="s">
        <v>1140</v>
      </c>
      <c r="ANG98" t="s">
        <v>3598</v>
      </c>
      <c r="ANH98">
        <v>0</v>
      </c>
      <c r="ANI98">
        <v>0</v>
      </c>
      <c r="ANJ98">
        <v>0</v>
      </c>
      <c r="ANK98">
        <v>1</v>
      </c>
      <c r="ANL98">
        <v>1</v>
      </c>
      <c r="ANM98">
        <v>1</v>
      </c>
      <c r="ANN98">
        <v>0</v>
      </c>
      <c r="ANO98">
        <v>0</v>
      </c>
      <c r="ANP98">
        <v>0</v>
      </c>
      <c r="ANR98" t="s">
        <v>1206</v>
      </c>
      <c r="ANU98">
        <v>418798687</v>
      </c>
      <c r="ANV98" s="2">
        <v>45036.701238425929</v>
      </c>
      <c r="ANY98" t="s">
        <v>1131</v>
      </c>
      <c r="ANZ98" t="s">
        <v>1132</v>
      </c>
      <c r="AOA98" t="s">
        <v>3441</v>
      </c>
    </row>
    <row r="99" spans="1:521 1027:1067" x14ac:dyDescent="0.35">
      <c r="A99">
        <v>98</v>
      </c>
      <c r="B99" t="s">
        <v>3599</v>
      </c>
      <c r="C99" s="2">
        <v>45036</v>
      </c>
      <c r="D99" t="s">
        <v>1200</v>
      </c>
      <c r="E99" s="2">
        <v>45036.344334374997</v>
      </c>
      <c r="F99" s="2">
        <v>45036.393264120372</v>
      </c>
      <c r="G99" t="s">
        <v>1109</v>
      </c>
      <c r="J99" t="s">
        <v>1110</v>
      </c>
      <c r="K99" s="2">
        <v>45036</v>
      </c>
      <c r="L99" t="s">
        <v>1201</v>
      </c>
      <c r="M99" t="s">
        <v>1202</v>
      </c>
      <c r="N99" t="s">
        <v>1203</v>
      </c>
      <c r="O99" t="s">
        <v>1114</v>
      </c>
      <c r="R99" t="s">
        <v>1115</v>
      </c>
      <c r="S99" t="s">
        <v>1204</v>
      </c>
      <c r="U99" t="s">
        <v>1117</v>
      </c>
      <c r="W99" t="s">
        <v>1144</v>
      </c>
      <c r="Z99" t="s">
        <v>1148</v>
      </c>
      <c r="AA99">
        <v>1</v>
      </c>
      <c r="AB99">
        <v>0</v>
      </c>
      <c r="AC99">
        <v>0</v>
      </c>
      <c r="AD99">
        <v>0</v>
      </c>
      <c r="AE99">
        <v>1</v>
      </c>
      <c r="AG99" t="s">
        <v>1135</v>
      </c>
      <c r="AH99">
        <v>1000</v>
      </c>
      <c r="AI99" t="s">
        <v>1145</v>
      </c>
      <c r="AL99">
        <v>7</v>
      </c>
      <c r="AM99">
        <v>2</v>
      </c>
      <c r="AN99">
        <v>0</v>
      </c>
      <c r="BP99" t="s">
        <v>1140</v>
      </c>
      <c r="CL99" t="s">
        <v>1125</v>
      </c>
      <c r="CM99">
        <v>0</v>
      </c>
      <c r="CN99">
        <v>1</v>
      </c>
      <c r="CO99">
        <v>0</v>
      </c>
      <c r="CP99">
        <v>0</v>
      </c>
      <c r="CQ99" t="s">
        <v>1148</v>
      </c>
      <c r="CR99">
        <v>1</v>
      </c>
      <c r="CS99">
        <v>0</v>
      </c>
      <c r="CT99">
        <v>0</v>
      </c>
      <c r="CU99">
        <v>0</v>
      </c>
      <c r="CV99" t="s">
        <v>1180</v>
      </c>
      <c r="CW99">
        <v>1</v>
      </c>
      <c r="CX99">
        <v>0</v>
      </c>
      <c r="CY99">
        <v>0</v>
      </c>
      <c r="CZ99">
        <v>0</v>
      </c>
      <c r="DA99">
        <v>0</v>
      </c>
      <c r="DB99">
        <v>0</v>
      </c>
      <c r="DC99">
        <v>0</v>
      </c>
      <c r="DD99">
        <v>0</v>
      </c>
      <c r="DE99">
        <v>0</v>
      </c>
      <c r="DF99">
        <v>0</v>
      </c>
      <c r="DG99">
        <v>0</v>
      </c>
      <c r="DH99">
        <v>0</v>
      </c>
      <c r="ED99" t="s">
        <v>1119</v>
      </c>
      <c r="EE99">
        <v>0</v>
      </c>
      <c r="EF99">
        <v>0</v>
      </c>
      <c r="EG99">
        <v>0</v>
      </c>
      <c r="EH99">
        <v>0</v>
      </c>
      <c r="EI99">
        <v>1</v>
      </c>
      <c r="EJ99">
        <v>1</v>
      </c>
      <c r="IM99" t="s">
        <v>3600</v>
      </c>
      <c r="IN99">
        <v>0</v>
      </c>
      <c r="IO99">
        <v>0</v>
      </c>
      <c r="IP99">
        <v>0</v>
      </c>
      <c r="IQ99">
        <v>1</v>
      </c>
      <c r="IR99">
        <v>1</v>
      </c>
      <c r="IS99">
        <v>1</v>
      </c>
      <c r="IT99">
        <v>1</v>
      </c>
      <c r="IU99">
        <v>1</v>
      </c>
      <c r="IV99">
        <v>1</v>
      </c>
      <c r="IW99">
        <v>0</v>
      </c>
      <c r="IX99">
        <v>0</v>
      </c>
      <c r="IY99">
        <v>0</v>
      </c>
      <c r="IZ99">
        <v>0</v>
      </c>
      <c r="JA99">
        <v>0</v>
      </c>
      <c r="JB99">
        <v>0</v>
      </c>
      <c r="JC99">
        <v>0</v>
      </c>
      <c r="JD99">
        <v>6</v>
      </c>
      <c r="JE99">
        <v>8</v>
      </c>
      <c r="KR99" t="s">
        <v>1135</v>
      </c>
      <c r="KS99">
        <v>7000</v>
      </c>
      <c r="KT99" t="s">
        <v>1145</v>
      </c>
      <c r="KW99">
        <v>7</v>
      </c>
      <c r="KX99">
        <v>2</v>
      </c>
      <c r="KY99">
        <v>0</v>
      </c>
      <c r="LA99" t="s">
        <v>1135</v>
      </c>
      <c r="LB99">
        <v>5500</v>
      </c>
      <c r="LC99" t="s">
        <v>1145</v>
      </c>
      <c r="LF99">
        <v>7</v>
      </c>
      <c r="LG99">
        <v>2</v>
      </c>
      <c r="LH99">
        <v>0</v>
      </c>
      <c r="LJ99" t="s">
        <v>1135</v>
      </c>
      <c r="LK99">
        <v>600</v>
      </c>
      <c r="LL99" t="s">
        <v>1145</v>
      </c>
      <c r="LO99">
        <v>7</v>
      </c>
      <c r="LP99">
        <v>2</v>
      </c>
      <c r="LQ99">
        <v>0</v>
      </c>
      <c r="LS99" t="s">
        <v>1135</v>
      </c>
      <c r="LT99">
        <v>125</v>
      </c>
      <c r="LU99" t="s">
        <v>1145</v>
      </c>
      <c r="LX99">
        <v>7</v>
      </c>
      <c r="LY99">
        <v>2</v>
      </c>
      <c r="LZ99">
        <v>0</v>
      </c>
      <c r="MB99" t="s">
        <v>1135</v>
      </c>
      <c r="MC99" t="s">
        <v>1149</v>
      </c>
      <c r="MD99">
        <v>1</v>
      </c>
      <c r="ME99">
        <v>1</v>
      </c>
      <c r="MF99">
        <v>1</v>
      </c>
      <c r="MG99">
        <v>1000</v>
      </c>
      <c r="MH99">
        <v>1250</v>
      </c>
      <c r="MI99">
        <v>1500</v>
      </c>
      <c r="MJ99" t="s">
        <v>1145</v>
      </c>
      <c r="MM99">
        <v>7</v>
      </c>
      <c r="MN99">
        <v>2</v>
      </c>
      <c r="MO99">
        <v>0</v>
      </c>
      <c r="MQ99" t="s">
        <v>1135</v>
      </c>
      <c r="MR99">
        <v>1500</v>
      </c>
      <c r="MS99" t="s">
        <v>1145</v>
      </c>
      <c r="MV99">
        <v>7</v>
      </c>
      <c r="MW99">
        <v>2</v>
      </c>
      <c r="MX99">
        <v>0</v>
      </c>
      <c r="PE99" t="s">
        <v>1140</v>
      </c>
      <c r="QM99" t="s">
        <v>1138</v>
      </c>
      <c r="QN99">
        <v>1</v>
      </c>
      <c r="QO99">
        <v>0</v>
      </c>
      <c r="QP99">
        <v>0</v>
      </c>
      <c r="QQ99">
        <v>0</v>
      </c>
      <c r="AMM99" t="s">
        <v>1169</v>
      </c>
      <c r="AMN99">
        <v>1</v>
      </c>
      <c r="AMO99">
        <v>0</v>
      </c>
      <c r="AMP99">
        <v>0</v>
      </c>
      <c r="AMQ99">
        <v>0</v>
      </c>
      <c r="AMR99">
        <v>0</v>
      </c>
      <c r="AMS99">
        <v>0</v>
      </c>
      <c r="AMU99" t="s">
        <v>1150</v>
      </c>
      <c r="AMV99" t="s">
        <v>1140</v>
      </c>
      <c r="ANG99" t="s">
        <v>1130</v>
      </c>
      <c r="ANH99">
        <v>0</v>
      </c>
      <c r="ANI99">
        <v>0</v>
      </c>
      <c r="ANJ99">
        <v>0</v>
      </c>
      <c r="ANK99">
        <v>0</v>
      </c>
      <c r="ANL99">
        <v>0</v>
      </c>
      <c r="ANM99">
        <v>0</v>
      </c>
      <c r="ANN99">
        <v>0</v>
      </c>
      <c r="ANO99">
        <v>1</v>
      </c>
      <c r="ANP99">
        <v>0</v>
      </c>
      <c r="ANR99" t="s">
        <v>1183</v>
      </c>
      <c r="ANU99">
        <v>418798796</v>
      </c>
      <c r="ANV99" s="2">
        <v>45036.701585648138</v>
      </c>
      <c r="ANY99" t="s">
        <v>1131</v>
      </c>
      <c r="ANZ99" t="s">
        <v>1132</v>
      </c>
      <c r="AOA99" t="s">
        <v>3441</v>
      </c>
    </row>
    <row r="100" spans="1:521 1027:1067" x14ac:dyDescent="0.35">
      <c r="A100">
        <v>99</v>
      </c>
      <c r="B100" t="s">
        <v>3601</v>
      </c>
      <c r="C100" s="2">
        <v>45036</v>
      </c>
      <c r="D100" t="s">
        <v>1200</v>
      </c>
      <c r="E100" s="2">
        <v>45036.393735995371</v>
      </c>
      <c r="F100" s="2">
        <v>45036.40434173611</v>
      </c>
      <c r="G100" t="s">
        <v>1109</v>
      </c>
      <c r="J100" t="s">
        <v>1110</v>
      </c>
      <c r="K100" s="2">
        <v>45036</v>
      </c>
      <c r="L100" t="s">
        <v>1201</v>
      </c>
      <c r="M100" t="s">
        <v>1202</v>
      </c>
      <c r="N100" t="s">
        <v>1203</v>
      </c>
      <c r="O100" t="s">
        <v>1114</v>
      </c>
      <c r="R100" t="s">
        <v>1115</v>
      </c>
      <c r="S100" t="s">
        <v>1204</v>
      </c>
      <c r="U100" t="s">
        <v>1117</v>
      </c>
      <c r="W100" t="s">
        <v>1133</v>
      </c>
      <c r="Z100" t="s">
        <v>1119</v>
      </c>
      <c r="AA100">
        <v>0</v>
      </c>
      <c r="AB100">
        <v>0</v>
      </c>
      <c r="AC100">
        <v>0</v>
      </c>
      <c r="AD100">
        <v>1</v>
      </c>
      <c r="AE100">
        <v>1</v>
      </c>
      <c r="ED100" t="s">
        <v>1119</v>
      </c>
      <c r="EE100">
        <v>0</v>
      </c>
      <c r="EF100">
        <v>0</v>
      </c>
      <c r="EG100">
        <v>0</v>
      </c>
      <c r="EH100">
        <v>0</v>
      </c>
      <c r="EI100">
        <v>1</v>
      </c>
      <c r="EJ100">
        <v>1</v>
      </c>
      <c r="IM100" t="s">
        <v>1176</v>
      </c>
      <c r="IN100">
        <v>0</v>
      </c>
      <c r="IO100">
        <v>0</v>
      </c>
      <c r="IP100">
        <v>0</v>
      </c>
      <c r="IQ100">
        <v>0</v>
      </c>
      <c r="IR100">
        <v>0</v>
      </c>
      <c r="IS100">
        <v>0</v>
      </c>
      <c r="IT100">
        <v>0</v>
      </c>
      <c r="IU100">
        <v>0</v>
      </c>
      <c r="IV100">
        <v>0</v>
      </c>
      <c r="IW100">
        <v>0</v>
      </c>
      <c r="IX100">
        <v>0</v>
      </c>
      <c r="IY100">
        <v>0</v>
      </c>
      <c r="IZ100">
        <v>0</v>
      </c>
      <c r="JA100">
        <v>1</v>
      </c>
      <c r="JB100">
        <v>0</v>
      </c>
      <c r="JC100">
        <v>0</v>
      </c>
      <c r="JD100">
        <v>1</v>
      </c>
      <c r="JE100">
        <v>3</v>
      </c>
      <c r="OJ100" t="s">
        <v>1135</v>
      </c>
      <c r="OK100" t="s">
        <v>1117</v>
      </c>
      <c r="OL100">
        <v>5000</v>
      </c>
      <c r="OO100" t="s">
        <v>1145</v>
      </c>
      <c r="OR100">
        <v>7</v>
      </c>
      <c r="OS100">
        <v>2</v>
      </c>
      <c r="OT100">
        <v>0</v>
      </c>
      <c r="PE100" t="s">
        <v>1140</v>
      </c>
      <c r="QM100" t="s">
        <v>1125</v>
      </c>
      <c r="QN100">
        <v>0</v>
      </c>
      <c r="QO100">
        <v>1</v>
      </c>
      <c r="QP100">
        <v>0</v>
      </c>
      <c r="QQ100">
        <v>0</v>
      </c>
      <c r="QR100" t="s">
        <v>1176</v>
      </c>
      <c r="QS100">
        <v>0</v>
      </c>
      <c r="QT100">
        <v>0</v>
      </c>
      <c r="QU100">
        <v>0</v>
      </c>
      <c r="QV100">
        <v>0</v>
      </c>
      <c r="QW100">
        <v>0</v>
      </c>
      <c r="QX100">
        <v>0</v>
      </c>
      <c r="QY100">
        <v>0</v>
      </c>
      <c r="QZ100">
        <v>0</v>
      </c>
      <c r="RA100">
        <v>0</v>
      </c>
      <c r="RB100">
        <v>0</v>
      </c>
      <c r="RC100">
        <v>0</v>
      </c>
      <c r="RD100">
        <v>0</v>
      </c>
      <c r="RE100">
        <v>0</v>
      </c>
      <c r="RF100">
        <v>1</v>
      </c>
      <c r="RG100">
        <v>0</v>
      </c>
      <c r="RH100">
        <v>0</v>
      </c>
      <c r="RI100" t="s">
        <v>1180</v>
      </c>
      <c r="RJ100">
        <v>1</v>
      </c>
      <c r="RK100">
        <v>0</v>
      </c>
      <c r="RL100">
        <v>0</v>
      </c>
      <c r="RM100">
        <v>0</v>
      </c>
      <c r="RN100">
        <v>0</v>
      </c>
      <c r="RO100">
        <v>0</v>
      </c>
      <c r="RP100">
        <v>0</v>
      </c>
      <c r="RQ100">
        <v>0</v>
      </c>
      <c r="RR100">
        <v>0</v>
      </c>
      <c r="RS100">
        <v>0</v>
      </c>
      <c r="RT100">
        <v>0</v>
      </c>
      <c r="RU100">
        <v>0</v>
      </c>
      <c r="AMM100" t="s">
        <v>1127</v>
      </c>
      <c r="AMN100">
        <v>1</v>
      </c>
      <c r="AMO100">
        <v>0</v>
      </c>
      <c r="AMP100">
        <v>0</v>
      </c>
      <c r="AMQ100">
        <v>1</v>
      </c>
      <c r="AMR100">
        <v>0</v>
      </c>
      <c r="AMS100">
        <v>0</v>
      </c>
      <c r="AMU100" t="s">
        <v>1150</v>
      </c>
      <c r="AMV100" t="s">
        <v>1140</v>
      </c>
      <c r="ANG100" t="s">
        <v>1130</v>
      </c>
      <c r="ANH100">
        <v>0</v>
      </c>
      <c r="ANI100">
        <v>0</v>
      </c>
      <c r="ANJ100">
        <v>0</v>
      </c>
      <c r="ANK100">
        <v>0</v>
      </c>
      <c r="ANL100">
        <v>0</v>
      </c>
      <c r="ANM100">
        <v>0</v>
      </c>
      <c r="ANN100">
        <v>0</v>
      </c>
      <c r="ANO100">
        <v>1</v>
      </c>
      <c r="ANP100">
        <v>0</v>
      </c>
      <c r="ANR100" t="s">
        <v>1183</v>
      </c>
      <c r="ANU100">
        <v>418798802</v>
      </c>
      <c r="ANV100" s="2">
        <v>45036.701597222222</v>
      </c>
      <c r="ANY100" t="s">
        <v>1131</v>
      </c>
      <c r="ANZ100" t="s">
        <v>1132</v>
      </c>
      <c r="AOA100" t="s">
        <v>3441</v>
      </c>
    </row>
    <row r="101" spans="1:521 1027:1067" x14ac:dyDescent="0.35">
      <c r="A101">
        <v>100</v>
      </c>
      <c r="B101" t="s">
        <v>3602</v>
      </c>
      <c r="C101" s="2">
        <v>45036</v>
      </c>
      <c r="D101" t="s">
        <v>1200</v>
      </c>
      <c r="E101" s="2">
        <v>45036.416868773144</v>
      </c>
      <c r="F101" s="2">
        <v>45036.439733032406</v>
      </c>
      <c r="G101" t="s">
        <v>1109</v>
      </c>
      <c r="J101" t="s">
        <v>1110</v>
      </c>
      <c r="K101" s="2">
        <v>45036</v>
      </c>
      <c r="L101" t="s">
        <v>1201</v>
      </c>
      <c r="M101" t="s">
        <v>1202</v>
      </c>
      <c r="N101" t="s">
        <v>1203</v>
      </c>
      <c r="O101" t="s">
        <v>1114</v>
      </c>
      <c r="R101" t="s">
        <v>1115</v>
      </c>
      <c r="S101" t="s">
        <v>1204</v>
      </c>
      <c r="U101" t="s">
        <v>1117</v>
      </c>
      <c r="W101" t="s">
        <v>1144</v>
      </c>
      <c r="Z101" t="s">
        <v>1212</v>
      </c>
      <c r="AA101">
        <v>1</v>
      </c>
      <c r="AB101">
        <v>1</v>
      </c>
      <c r="AC101">
        <v>0</v>
      </c>
      <c r="AD101">
        <v>0</v>
      </c>
      <c r="AE101">
        <v>2</v>
      </c>
      <c r="AG101" t="s">
        <v>1135</v>
      </c>
      <c r="AH101">
        <v>1100</v>
      </c>
      <c r="AI101" t="s">
        <v>1145</v>
      </c>
      <c r="AL101">
        <v>7</v>
      </c>
      <c r="AM101">
        <v>2</v>
      </c>
      <c r="AN101">
        <v>0</v>
      </c>
      <c r="AP101" t="s">
        <v>1135</v>
      </c>
      <c r="AQ101" t="s">
        <v>1153</v>
      </c>
      <c r="AR101">
        <v>1</v>
      </c>
      <c r="AS101">
        <v>0</v>
      </c>
      <c r="AT101">
        <v>3500</v>
      </c>
      <c r="AV101" t="s">
        <v>1145</v>
      </c>
      <c r="AY101">
        <v>7</v>
      </c>
      <c r="AZ101">
        <v>2</v>
      </c>
      <c r="BA101">
        <v>0</v>
      </c>
      <c r="BP101" t="s">
        <v>1140</v>
      </c>
      <c r="CL101" t="s">
        <v>1125</v>
      </c>
      <c r="CM101">
        <v>0</v>
      </c>
      <c r="CN101">
        <v>1</v>
      </c>
      <c r="CO101">
        <v>0</v>
      </c>
      <c r="CP101">
        <v>0</v>
      </c>
      <c r="CQ101" t="s">
        <v>1212</v>
      </c>
      <c r="CR101">
        <v>1</v>
      </c>
      <c r="CS101">
        <v>1</v>
      </c>
      <c r="CT101">
        <v>0</v>
      </c>
      <c r="CU101">
        <v>0</v>
      </c>
      <c r="CV101" t="s">
        <v>1126</v>
      </c>
      <c r="CW101">
        <v>0</v>
      </c>
      <c r="CX101">
        <v>0</v>
      </c>
      <c r="CY101">
        <v>0</v>
      </c>
      <c r="CZ101">
        <v>0</v>
      </c>
      <c r="DA101">
        <v>0</v>
      </c>
      <c r="DB101">
        <v>1</v>
      </c>
      <c r="DC101">
        <v>0</v>
      </c>
      <c r="DD101">
        <v>0</v>
      </c>
      <c r="DE101">
        <v>0</v>
      </c>
      <c r="DF101">
        <v>0</v>
      </c>
      <c r="DG101">
        <v>0</v>
      </c>
      <c r="DH101">
        <v>0</v>
      </c>
      <c r="ED101" t="s">
        <v>1139</v>
      </c>
      <c r="EE101">
        <v>1</v>
      </c>
      <c r="EF101">
        <v>0</v>
      </c>
      <c r="EG101">
        <v>0</v>
      </c>
      <c r="EH101">
        <v>0</v>
      </c>
      <c r="EI101">
        <v>0</v>
      </c>
      <c r="EJ101">
        <v>1</v>
      </c>
      <c r="EL101" t="s">
        <v>1135</v>
      </c>
      <c r="EM101">
        <v>5000</v>
      </c>
      <c r="EN101" t="s">
        <v>1145</v>
      </c>
      <c r="EQ101">
        <v>7</v>
      </c>
      <c r="ER101">
        <v>2</v>
      </c>
      <c r="ES101">
        <v>0</v>
      </c>
      <c r="FV101" t="s">
        <v>1140</v>
      </c>
      <c r="GS101" t="s">
        <v>1138</v>
      </c>
      <c r="GT101">
        <v>1</v>
      </c>
      <c r="GU101">
        <v>0</v>
      </c>
      <c r="GV101">
        <v>0</v>
      </c>
      <c r="GW101">
        <v>0</v>
      </c>
      <c r="IM101" t="s">
        <v>3426</v>
      </c>
      <c r="IN101">
        <v>0</v>
      </c>
      <c r="IO101">
        <v>0</v>
      </c>
      <c r="IP101">
        <v>0</v>
      </c>
      <c r="IQ101">
        <v>1</v>
      </c>
      <c r="IR101">
        <v>1</v>
      </c>
      <c r="IS101">
        <v>1</v>
      </c>
      <c r="IT101">
        <v>1</v>
      </c>
      <c r="IU101">
        <v>1</v>
      </c>
      <c r="IV101">
        <v>1</v>
      </c>
      <c r="IW101">
        <v>1</v>
      </c>
      <c r="IX101">
        <v>0</v>
      </c>
      <c r="IY101">
        <v>0</v>
      </c>
      <c r="IZ101">
        <v>0</v>
      </c>
      <c r="JA101">
        <v>0</v>
      </c>
      <c r="JB101">
        <v>0</v>
      </c>
      <c r="JC101">
        <v>0</v>
      </c>
      <c r="JD101">
        <v>7</v>
      </c>
      <c r="JE101">
        <v>10</v>
      </c>
      <c r="KR101" t="s">
        <v>1135</v>
      </c>
      <c r="KS101">
        <v>7000</v>
      </c>
      <c r="KT101" t="s">
        <v>1145</v>
      </c>
      <c r="KW101">
        <v>7</v>
      </c>
      <c r="KX101">
        <v>3</v>
      </c>
      <c r="KY101">
        <v>0</v>
      </c>
      <c r="LA101" t="s">
        <v>1135</v>
      </c>
      <c r="LB101">
        <v>6000</v>
      </c>
      <c r="LC101" t="s">
        <v>1145</v>
      </c>
      <c r="LF101">
        <v>7</v>
      </c>
      <c r="LG101">
        <v>2</v>
      </c>
      <c r="LH101">
        <v>0</v>
      </c>
      <c r="LJ101" t="s">
        <v>1135</v>
      </c>
      <c r="LK101">
        <v>1500</v>
      </c>
      <c r="LL101" t="s">
        <v>1145</v>
      </c>
      <c r="LO101">
        <v>7</v>
      </c>
      <c r="LP101">
        <v>2</v>
      </c>
      <c r="LQ101">
        <v>0</v>
      </c>
      <c r="LS101" t="s">
        <v>1135</v>
      </c>
      <c r="LT101">
        <v>125</v>
      </c>
      <c r="LU101" t="s">
        <v>1145</v>
      </c>
      <c r="LX101">
        <v>7</v>
      </c>
      <c r="LY101">
        <v>2</v>
      </c>
      <c r="LZ101">
        <v>0</v>
      </c>
      <c r="MB101" t="s">
        <v>1135</v>
      </c>
      <c r="MC101" t="s">
        <v>1149</v>
      </c>
      <c r="MD101">
        <v>1</v>
      </c>
      <c r="ME101">
        <v>1</v>
      </c>
      <c r="MF101">
        <v>1</v>
      </c>
      <c r="MG101">
        <v>500</v>
      </c>
      <c r="MH101">
        <v>750</v>
      </c>
      <c r="MI101">
        <v>1000</v>
      </c>
      <c r="MJ101" t="s">
        <v>1145</v>
      </c>
      <c r="MM101">
        <v>7</v>
      </c>
      <c r="MN101">
        <v>2</v>
      </c>
      <c r="MO101">
        <v>0</v>
      </c>
      <c r="MQ101" t="s">
        <v>1135</v>
      </c>
      <c r="MR101">
        <v>1500</v>
      </c>
      <c r="MS101" t="s">
        <v>1145</v>
      </c>
      <c r="MV101">
        <v>7</v>
      </c>
      <c r="MW101">
        <v>2</v>
      </c>
      <c r="MX101">
        <v>0</v>
      </c>
      <c r="MZ101" t="s">
        <v>1135</v>
      </c>
      <c r="NA101">
        <v>3000</v>
      </c>
      <c r="NB101" t="s">
        <v>1145</v>
      </c>
      <c r="NE101">
        <v>7</v>
      </c>
      <c r="NF101">
        <v>2</v>
      </c>
      <c r="NG101">
        <v>0</v>
      </c>
      <c r="PE101" t="s">
        <v>1140</v>
      </c>
      <c r="QM101" t="s">
        <v>1125</v>
      </c>
      <c r="QN101">
        <v>0</v>
      </c>
      <c r="QO101">
        <v>1</v>
      </c>
      <c r="QP101">
        <v>0</v>
      </c>
      <c r="QQ101">
        <v>0</v>
      </c>
      <c r="QR101" t="s">
        <v>3603</v>
      </c>
      <c r="QS101">
        <v>0</v>
      </c>
      <c r="QT101">
        <v>0</v>
      </c>
      <c r="QU101">
        <v>0</v>
      </c>
      <c r="QV101">
        <v>1</v>
      </c>
      <c r="QW101">
        <v>1</v>
      </c>
      <c r="QX101">
        <v>0</v>
      </c>
      <c r="QY101">
        <v>0</v>
      </c>
      <c r="QZ101">
        <v>1</v>
      </c>
      <c r="RA101">
        <v>0</v>
      </c>
      <c r="RB101">
        <v>1</v>
      </c>
      <c r="RC101">
        <v>0</v>
      </c>
      <c r="RD101">
        <v>0</v>
      </c>
      <c r="RE101">
        <v>0</v>
      </c>
      <c r="RF101">
        <v>0</v>
      </c>
      <c r="RG101">
        <v>0</v>
      </c>
      <c r="RH101">
        <v>0</v>
      </c>
      <c r="RI101" t="s">
        <v>1172</v>
      </c>
      <c r="RJ101">
        <v>1</v>
      </c>
      <c r="RK101">
        <v>0</v>
      </c>
      <c r="RL101">
        <v>0</v>
      </c>
      <c r="RM101">
        <v>0</v>
      </c>
      <c r="RN101">
        <v>0</v>
      </c>
      <c r="RO101">
        <v>1</v>
      </c>
      <c r="RP101">
        <v>0</v>
      </c>
      <c r="RQ101">
        <v>0</v>
      </c>
      <c r="RR101">
        <v>0</v>
      </c>
      <c r="RS101">
        <v>0</v>
      </c>
      <c r="RT101">
        <v>0</v>
      </c>
      <c r="RU101">
        <v>0</v>
      </c>
      <c r="AMM101" t="s">
        <v>3405</v>
      </c>
      <c r="AMN101">
        <v>1</v>
      </c>
      <c r="AMO101">
        <v>0</v>
      </c>
      <c r="AMP101">
        <v>0</v>
      </c>
      <c r="AMQ101">
        <v>1</v>
      </c>
      <c r="AMR101">
        <v>0</v>
      </c>
      <c r="AMS101">
        <v>0</v>
      </c>
      <c r="AMU101" t="s">
        <v>1128</v>
      </c>
      <c r="AMV101" t="s">
        <v>1140</v>
      </c>
      <c r="ANG101" t="s">
        <v>1130</v>
      </c>
      <c r="ANH101">
        <v>0</v>
      </c>
      <c r="ANI101">
        <v>0</v>
      </c>
      <c r="ANJ101">
        <v>0</v>
      </c>
      <c r="ANK101">
        <v>0</v>
      </c>
      <c r="ANL101">
        <v>0</v>
      </c>
      <c r="ANM101">
        <v>0</v>
      </c>
      <c r="ANN101">
        <v>0</v>
      </c>
      <c r="ANO101">
        <v>1</v>
      </c>
      <c r="ANP101">
        <v>0</v>
      </c>
      <c r="ANR101" t="s">
        <v>1183</v>
      </c>
      <c r="ANU101">
        <v>418798828</v>
      </c>
      <c r="ANV101" s="2">
        <v>45036.701631944437</v>
      </c>
      <c r="ANY101" t="s">
        <v>1131</v>
      </c>
      <c r="ANZ101" t="s">
        <v>1132</v>
      </c>
      <c r="AOA101" t="s">
        <v>3441</v>
      </c>
    </row>
    <row r="102" spans="1:521 1027:1067" x14ac:dyDescent="0.35">
      <c r="A102">
        <v>101</v>
      </c>
      <c r="B102" t="s">
        <v>3604</v>
      </c>
      <c r="C102" s="2">
        <v>45036</v>
      </c>
      <c r="D102" t="s">
        <v>1200</v>
      </c>
      <c r="E102" s="2">
        <v>45036.444529629633</v>
      </c>
      <c r="F102" s="2">
        <v>45036.447605868059</v>
      </c>
      <c r="G102" t="s">
        <v>1109</v>
      </c>
      <c r="J102" t="s">
        <v>1110</v>
      </c>
      <c r="K102" s="2">
        <v>45036</v>
      </c>
      <c r="L102" t="s">
        <v>1201</v>
      </c>
      <c r="M102" t="s">
        <v>1202</v>
      </c>
      <c r="N102" t="s">
        <v>1203</v>
      </c>
      <c r="O102" t="s">
        <v>1114</v>
      </c>
      <c r="R102" t="s">
        <v>1115</v>
      </c>
      <c r="S102" t="s">
        <v>1204</v>
      </c>
      <c r="U102" t="s">
        <v>1117</v>
      </c>
      <c r="W102" t="s">
        <v>1144</v>
      </c>
      <c r="Z102" t="s">
        <v>1119</v>
      </c>
      <c r="AA102">
        <v>0</v>
      </c>
      <c r="AB102">
        <v>0</v>
      </c>
      <c r="AC102">
        <v>0</v>
      </c>
      <c r="AD102">
        <v>1</v>
      </c>
      <c r="AE102">
        <v>1</v>
      </c>
      <c r="ED102" t="s">
        <v>1119</v>
      </c>
      <c r="EE102">
        <v>0</v>
      </c>
      <c r="EF102">
        <v>0</v>
      </c>
      <c r="EG102">
        <v>0</v>
      </c>
      <c r="EH102">
        <v>0</v>
      </c>
      <c r="EI102">
        <v>1</v>
      </c>
      <c r="EJ102">
        <v>1</v>
      </c>
      <c r="IM102" t="s">
        <v>1170</v>
      </c>
      <c r="IN102">
        <v>0</v>
      </c>
      <c r="IO102">
        <v>1</v>
      </c>
      <c r="IP102">
        <v>0</v>
      </c>
      <c r="IQ102">
        <v>0</v>
      </c>
      <c r="IR102">
        <v>0</v>
      </c>
      <c r="IS102">
        <v>0</v>
      </c>
      <c r="IT102">
        <v>0</v>
      </c>
      <c r="IU102">
        <v>0</v>
      </c>
      <c r="IV102">
        <v>0</v>
      </c>
      <c r="IW102">
        <v>0</v>
      </c>
      <c r="IX102">
        <v>0</v>
      </c>
      <c r="IY102">
        <v>0</v>
      </c>
      <c r="IZ102">
        <v>0</v>
      </c>
      <c r="JA102">
        <v>0</v>
      </c>
      <c r="JB102">
        <v>0</v>
      </c>
      <c r="JC102">
        <v>0</v>
      </c>
      <c r="JD102">
        <v>1</v>
      </c>
      <c r="JE102">
        <v>3</v>
      </c>
      <c r="JP102" t="s">
        <v>1135</v>
      </c>
      <c r="JQ102" t="s">
        <v>1174</v>
      </c>
      <c r="JR102">
        <v>1</v>
      </c>
      <c r="JS102">
        <v>0</v>
      </c>
      <c r="JT102">
        <v>7000</v>
      </c>
      <c r="JV102" t="s">
        <v>1145</v>
      </c>
      <c r="JY102">
        <v>14</v>
      </c>
      <c r="JZ102">
        <v>3</v>
      </c>
      <c r="KA102">
        <v>0</v>
      </c>
      <c r="PE102" t="s">
        <v>1140</v>
      </c>
      <c r="QM102" t="s">
        <v>1138</v>
      </c>
      <c r="QN102">
        <v>1</v>
      </c>
      <c r="QO102">
        <v>0</v>
      </c>
      <c r="QP102">
        <v>0</v>
      </c>
      <c r="QQ102">
        <v>0</v>
      </c>
      <c r="AMM102" t="s">
        <v>1169</v>
      </c>
      <c r="AMN102">
        <v>1</v>
      </c>
      <c r="AMO102">
        <v>0</v>
      </c>
      <c r="AMP102">
        <v>0</v>
      </c>
      <c r="AMQ102">
        <v>0</v>
      </c>
      <c r="AMR102">
        <v>0</v>
      </c>
      <c r="AMS102">
        <v>0</v>
      </c>
      <c r="AMU102" t="s">
        <v>1141</v>
      </c>
      <c r="AMV102" t="s">
        <v>1140</v>
      </c>
      <c r="ANG102" t="s">
        <v>1130</v>
      </c>
      <c r="ANH102">
        <v>0</v>
      </c>
      <c r="ANI102">
        <v>0</v>
      </c>
      <c r="ANJ102">
        <v>0</v>
      </c>
      <c r="ANK102">
        <v>0</v>
      </c>
      <c r="ANL102">
        <v>0</v>
      </c>
      <c r="ANM102">
        <v>0</v>
      </c>
      <c r="ANN102">
        <v>0</v>
      </c>
      <c r="ANO102">
        <v>1</v>
      </c>
      <c r="ANP102">
        <v>0</v>
      </c>
      <c r="ANR102" t="s">
        <v>1183</v>
      </c>
      <c r="ANU102">
        <v>418798840</v>
      </c>
      <c r="ANV102" s="2">
        <v>45036.701643518521</v>
      </c>
      <c r="ANY102" t="s">
        <v>1131</v>
      </c>
      <c r="ANZ102" t="s">
        <v>1132</v>
      </c>
      <c r="AOA102" t="s">
        <v>3441</v>
      </c>
    </row>
    <row r="103" spans="1:521 1027:1067" x14ac:dyDescent="0.35">
      <c r="A103">
        <v>102</v>
      </c>
      <c r="B103" t="s">
        <v>3605</v>
      </c>
      <c r="C103" s="2">
        <v>45036</v>
      </c>
      <c r="D103" t="s">
        <v>1200</v>
      </c>
      <c r="E103" s="2">
        <v>45036.4551922338</v>
      </c>
      <c r="F103" s="2">
        <v>45036.463894386572</v>
      </c>
      <c r="G103" t="s">
        <v>1109</v>
      </c>
      <c r="J103" t="s">
        <v>1110</v>
      </c>
      <c r="K103" s="2">
        <v>45036</v>
      </c>
      <c r="L103" t="s">
        <v>1201</v>
      </c>
      <c r="M103" t="s">
        <v>1202</v>
      </c>
      <c r="N103" t="s">
        <v>1203</v>
      </c>
      <c r="O103" t="s">
        <v>1114</v>
      </c>
      <c r="R103" t="s">
        <v>1115</v>
      </c>
      <c r="S103" t="s">
        <v>1204</v>
      </c>
      <c r="U103" t="s">
        <v>1117</v>
      </c>
      <c r="W103" t="s">
        <v>1133</v>
      </c>
      <c r="Z103" t="s">
        <v>1134</v>
      </c>
      <c r="AA103">
        <v>0</v>
      </c>
      <c r="AB103">
        <v>0</v>
      </c>
      <c r="AC103">
        <v>1</v>
      </c>
      <c r="AD103">
        <v>0</v>
      </c>
      <c r="AE103">
        <v>1</v>
      </c>
      <c r="BC103" t="s">
        <v>1135</v>
      </c>
      <c r="BD103" t="s">
        <v>1136</v>
      </c>
      <c r="BE103">
        <v>1</v>
      </c>
      <c r="BF103">
        <v>1</v>
      </c>
      <c r="BG103">
        <v>300</v>
      </c>
      <c r="BH103">
        <v>250</v>
      </c>
      <c r="BI103" t="s">
        <v>1145</v>
      </c>
      <c r="BL103">
        <v>7</v>
      </c>
      <c r="BM103">
        <v>3</v>
      </c>
      <c r="BN103">
        <v>0</v>
      </c>
      <c r="BP103" t="s">
        <v>1117</v>
      </c>
      <c r="BR103" t="s">
        <v>1134</v>
      </c>
      <c r="BS103">
        <v>0</v>
      </c>
      <c r="BT103">
        <v>0</v>
      </c>
      <c r="BU103">
        <v>1</v>
      </c>
      <c r="BV103">
        <v>0</v>
      </c>
      <c r="BX103" t="s">
        <v>1137</v>
      </c>
      <c r="BY103">
        <v>0</v>
      </c>
      <c r="BZ103">
        <v>0</v>
      </c>
      <c r="CA103">
        <v>0</v>
      </c>
      <c r="CB103">
        <v>0</v>
      </c>
      <c r="CC103">
        <v>1</v>
      </c>
      <c r="CD103">
        <v>0</v>
      </c>
      <c r="CE103">
        <v>0</v>
      </c>
      <c r="CF103">
        <v>0</v>
      </c>
      <c r="CG103">
        <v>0</v>
      </c>
      <c r="CH103">
        <v>0</v>
      </c>
      <c r="CI103">
        <v>0</v>
      </c>
      <c r="CL103" t="s">
        <v>1125</v>
      </c>
      <c r="CM103">
        <v>0</v>
      </c>
      <c r="CN103">
        <v>1</v>
      </c>
      <c r="CO103">
        <v>0</v>
      </c>
      <c r="CP103">
        <v>0</v>
      </c>
      <c r="CQ103" t="s">
        <v>1134</v>
      </c>
      <c r="CR103">
        <v>0</v>
      </c>
      <c r="CS103">
        <v>0</v>
      </c>
      <c r="CT103">
        <v>1</v>
      </c>
      <c r="CU103">
        <v>0</v>
      </c>
      <c r="CV103" t="s">
        <v>1180</v>
      </c>
      <c r="CW103">
        <v>1</v>
      </c>
      <c r="CX103">
        <v>0</v>
      </c>
      <c r="CY103">
        <v>0</v>
      </c>
      <c r="CZ103">
        <v>0</v>
      </c>
      <c r="DA103">
        <v>0</v>
      </c>
      <c r="DB103">
        <v>0</v>
      </c>
      <c r="DC103">
        <v>0</v>
      </c>
      <c r="DD103">
        <v>0</v>
      </c>
      <c r="DE103">
        <v>0</v>
      </c>
      <c r="DF103">
        <v>0</v>
      </c>
      <c r="DG103">
        <v>0</v>
      </c>
      <c r="DH103">
        <v>0</v>
      </c>
      <c r="ED103" t="s">
        <v>1119</v>
      </c>
      <c r="EE103">
        <v>0</v>
      </c>
      <c r="EF103">
        <v>0</v>
      </c>
      <c r="EG103">
        <v>0</v>
      </c>
      <c r="EH103">
        <v>0</v>
      </c>
      <c r="EI103">
        <v>1</v>
      </c>
      <c r="EJ103">
        <v>1</v>
      </c>
      <c r="IM103" t="s">
        <v>1119</v>
      </c>
      <c r="IN103">
        <v>0</v>
      </c>
      <c r="IO103">
        <v>0</v>
      </c>
      <c r="IP103">
        <v>0</v>
      </c>
      <c r="IQ103">
        <v>0</v>
      </c>
      <c r="IR103">
        <v>0</v>
      </c>
      <c r="IS103">
        <v>0</v>
      </c>
      <c r="IT103">
        <v>0</v>
      </c>
      <c r="IU103">
        <v>0</v>
      </c>
      <c r="IV103">
        <v>0</v>
      </c>
      <c r="IW103">
        <v>0</v>
      </c>
      <c r="IX103">
        <v>0</v>
      </c>
      <c r="IY103">
        <v>0</v>
      </c>
      <c r="IZ103">
        <v>0</v>
      </c>
      <c r="JA103">
        <v>0</v>
      </c>
      <c r="JB103">
        <v>0</v>
      </c>
      <c r="JC103">
        <v>1</v>
      </c>
      <c r="JD103">
        <v>1</v>
      </c>
      <c r="JE103">
        <v>3</v>
      </c>
      <c r="AMM103" t="s">
        <v>1127</v>
      </c>
      <c r="AMN103">
        <v>1</v>
      </c>
      <c r="AMO103">
        <v>0</v>
      </c>
      <c r="AMP103">
        <v>0</v>
      </c>
      <c r="AMQ103">
        <v>1</v>
      </c>
      <c r="AMR103">
        <v>0</v>
      </c>
      <c r="AMS103">
        <v>0</v>
      </c>
      <c r="AMU103" t="s">
        <v>1150</v>
      </c>
      <c r="AMV103" t="s">
        <v>1140</v>
      </c>
      <c r="ANG103" t="s">
        <v>1130</v>
      </c>
      <c r="ANH103">
        <v>0</v>
      </c>
      <c r="ANI103">
        <v>0</v>
      </c>
      <c r="ANJ103">
        <v>0</v>
      </c>
      <c r="ANK103">
        <v>0</v>
      </c>
      <c r="ANL103">
        <v>0</v>
      </c>
      <c r="ANM103">
        <v>0</v>
      </c>
      <c r="ANN103">
        <v>0</v>
      </c>
      <c r="ANO103">
        <v>1</v>
      </c>
      <c r="ANP103">
        <v>0</v>
      </c>
      <c r="ANR103" t="s">
        <v>3606</v>
      </c>
      <c r="ANU103">
        <v>418798853</v>
      </c>
      <c r="ANV103" s="2">
        <v>45036.701655092591</v>
      </c>
      <c r="ANY103" t="s">
        <v>1131</v>
      </c>
      <c r="ANZ103" t="s">
        <v>1132</v>
      </c>
      <c r="AOA103" t="s">
        <v>3441</v>
      </c>
    </row>
    <row r="104" spans="1:521 1027:1067" x14ac:dyDescent="0.35">
      <c r="A104">
        <v>103</v>
      </c>
      <c r="B104" t="s">
        <v>3607</v>
      </c>
      <c r="C104" s="2">
        <v>45036</v>
      </c>
      <c r="D104" t="s">
        <v>1200</v>
      </c>
      <c r="E104" s="2">
        <v>45036.475300393518</v>
      </c>
      <c r="F104" s="2">
        <v>45036.49888619213</v>
      </c>
      <c r="G104" t="s">
        <v>1109</v>
      </c>
      <c r="J104" t="s">
        <v>1110</v>
      </c>
      <c r="K104" s="2">
        <v>45036</v>
      </c>
      <c r="L104" t="s">
        <v>1201</v>
      </c>
      <c r="M104" t="s">
        <v>1202</v>
      </c>
      <c r="N104" t="s">
        <v>1203</v>
      </c>
      <c r="O104" t="s">
        <v>1114</v>
      </c>
      <c r="R104" t="s">
        <v>1115</v>
      </c>
      <c r="S104" t="s">
        <v>1204</v>
      </c>
      <c r="U104" t="s">
        <v>1117</v>
      </c>
      <c r="W104" t="s">
        <v>1144</v>
      </c>
      <c r="Z104" t="s">
        <v>1187</v>
      </c>
      <c r="AA104">
        <v>0</v>
      </c>
      <c r="AB104">
        <v>1</v>
      </c>
      <c r="AC104">
        <v>1</v>
      </c>
      <c r="AD104">
        <v>0</v>
      </c>
      <c r="AE104">
        <v>2</v>
      </c>
      <c r="AP104" t="s">
        <v>1135</v>
      </c>
      <c r="AQ104" t="s">
        <v>1166</v>
      </c>
      <c r="AR104">
        <v>1</v>
      </c>
      <c r="AS104">
        <v>1</v>
      </c>
      <c r="AT104">
        <v>3500</v>
      </c>
      <c r="AU104">
        <v>4500</v>
      </c>
      <c r="AV104" t="s">
        <v>1145</v>
      </c>
      <c r="AY104">
        <v>7</v>
      </c>
      <c r="AZ104">
        <v>2</v>
      </c>
      <c r="BA104">
        <v>0</v>
      </c>
      <c r="BC104" t="s">
        <v>1135</v>
      </c>
      <c r="BD104" t="s">
        <v>1136</v>
      </c>
      <c r="BE104">
        <v>1</v>
      </c>
      <c r="BF104">
        <v>1</v>
      </c>
      <c r="BG104">
        <v>300</v>
      </c>
      <c r="BH104">
        <v>250</v>
      </c>
      <c r="BI104" t="s">
        <v>1145</v>
      </c>
      <c r="BL104">
        <v>7</v>
      </c>
      <c r="BM104">
        <v>2</v>
      </c>
      <c r="BN104">
        <v>0</v>
      </c>
      <c r="BP104" t="s">
        <v>1140</v>
      </c>
      <c r="CL104" t="s">
        <v>1138</v>
      </c>
      <c r="CM104">
        <v>1</v>
      </c>
      <c r="CN104">
        <v>0</v>
      </c>
      <c r="CO104">
        <v>0</v>
      </c>
      <c r="CP104">
        <v>0</v>
      </c>
      <c r="ED104" t="s">
        <v>3420</v>
      </c>
      <c r="EE104">
        <v>1</v>
      </c>
      <c r="EF104">
        <v>1</v>
      </c>
      <c r="EG104">
        <v>0</v>
      </c>
      <c r="EH104">
        <v>0</v>
      </c>
      <c r="EI104">
        <v>0</v>
      </c>
      <c r="EJ104">
        <v>2</v>
      </c>
      <c r="EL104" t="s">
        <v>1135</v>
      </c>
      <c r="EM104">
        <v>5000</v>
      </c>
      <c r="EN104" t="s">
        <v>1145</v>
      </c>
      <c r="EQ104">
        <v>7</v>
      </c>
      <c r="ER104">
        <v>2</v>
      </c>
      <c r="ES104">
        <v>0</v>
      </c>
      <c r="EU104" t="s">
        <v>1135</v>
      </c>
      <c r="EV104">
        <v>15000</v>
      </c>
      <c r="EW104" t="s">
        <v>1145</v>
      </c>
      <c r="EZ104">
        <v>7</v>
      </c>
      <c r="FA104">
        <v>2</v>
      </c>
      <c r="FB104">
        <v>0</v>
      </c>
      <c r="FV104" t="s">
        <v>1140</v>
      </c>
      <c r="GS104" t="s">
        <v>1138</v>
      </c>
      <c r="GT104">
        <v>1</v>
      </c>
      <c r="GU104">
        <v>0</v>
      </c>
      <c r="GV104">
        <v>0</v>
      </c>
      <c r="GW104">
        <v>0</v>
      </c>
      <c r="IM104" t="s">
        <v>3608</v>
      </c>
      <c r="IN104">
        <v>0</v>
      </c>
      <c r="IO104">
        <v>0</v>
      </c>
      <c r="IP104">
        <v>0</v>
      </c>
      <c r="IQ104">
        <v>1</v>
      </c>
      <c r="IR104">
        <v>1</v>
      </c>
      <c r="IS104">
        <v>1</v>
      </c>
      <c r="IT104">
        <v>1</v>
      </c>
      <c r="IU104">
        <v>1</v>
      </c>
      <c r="IV104">
        <v>1</v>
      </c>
      <c r="IW104">
        <v>1</v>
      </c>
      <c r="IX104">
        <v>1</v>
      </c>
      <c r="IY104">
        <v>1</v>
      </c>
      <c r="IZ104">
        <v>1</v>
      </c>
      <c r="JA104">
        <v>1</v>
      </c>
      <c r="JB104">
        <v>1</v>
      </c>
      <c r="JC104">
        <v>0</v>
      </c>
      <c r="JD104">
        <v>12</v>
      </c>
      <c r="JE104">
        <v>16</v>
      </c>
      <c r="KR104" t="s">
        <v>1135</v>
      </c>
      <c r="KS104">
        <v>7500</v>
      </c>
      <c r="KT104" t="s">
        <v>1145</v>
      </c>
      <c r="KW104">
        <v>7</v>
      </c>
      <c r="KX104">
        <v>2</v>
      </c>
      <c r="KY104">
        <v>0</v>
      </c>
      <c r="LA104" t="s">
        <v>1135</v>
      </c>
      <c r="LB104">
        <v>5500</v>
      </c>
      <c r="LC104" t="s">
        <v>1145</v>
      </c>
      <c r="LF104">
        <v>7</v>
      </c>
      <c r="LG104">
        <v>2</v>
      </c>
      <c r="LH104">
        <v>0</v>
      </c>
      <c r="LJ104" t="s">
        <v>1135</v>
      </c>
      <c r="LK104">
        <v>1000</v>
      </c>
      <c r="LL104" t="s">
        <v>1145</v>
      </c>
      <c r="LO104">
        <v>7</v>
      </c>
      <c r="LP104">
        <v>2</v>
      </c>
      <c r="LQ104">
        <v>0</v>
      </c>
      <c r="LS104" t="s">
        <v>1135</v>
      </c>
      <c r="LT104">
        <v>500</v>
      </c>
      <c r="LU104" t="s">
        <v>1145</v>
      </c>
      <c r="LX104">
        <v>7</v>
      </c>
      <c r="LY104">
        <v>2</v>
      </c>
      <c r="LZ104">
        <v>0</v>
      </c>
      <c r="MB104" t="s">
        <v>1135</v>
      </c>
      <c r="MC104" t="s">
        <v>1149</v>
      </c>
      <c r="MD104">
        <v>1</v>
      </c>
      <c r="ME104">
        <v>1</v>
      </c>
      <c r="MF104">
        <v>1</v>
      </c>
      <c r="MG104">
        <v>500</v>
      </c>
      <c r="MH104">
        <v>750</v>
      </c>
      <c r="MI104">
        <v>1000</v>
      </c>
      <c r="MJ104" t="s">
        <v>1145</v>
      </c>
      <c r="MM104">
        <v>7</v>
      </c>
      <c r="MN104">
        <v>2</v>
      </c>
      <c r="MO104">
        <v>0</v>
      </c>
      <c r="MQ104" t="s">
        <v>1135</v>
      </c>
      <c r="MR104">
        <v>1500</v>
      </c>
      <c r="MS104" t="s">
        <v>1145</v>
      </c>
      <c r="MV104">
        <v>7</v>
      </c>
      <c r="MW104">
        <v>2</v>
      </c>
      <c r="MX104">
        <v>0</v>
      </c>
      <c r="MZ104" t="s">
        <v>1135</v>
      </c>
      <c r="NA104">
        <v>2000</v>
      </c>
      <c r="NB104" t="s">
        <v>1145</v>
      </c>
      <c r="NE104">
        <v>7</v>
      </c>
      <c r="NF104">
        <v>2</v>
      </c>
      <c r="NG104">
        <v>0</v>
      </c>
      <c r="NI104" t="s">
        <v>1135</v>
      </c>
      <c r="NJ104">
        <v>2000</v>
      </c>
      <c r="NK104" t="s">
        <v>1145</v>
      </c>
      <c r="NN104">
        <v>7</v>
      </c>
      <c r="NO104">
        <v>2</v>
      </c>
      <c r="NP104">
        <v>0</v>
      </c>
      <c r="NR104" t="s">
        <v>1135</v>
      </c>
      <c r="NS104">
        <v>2000</v>
      </c>
      <c r="NT104" t="s">
        <v>1145</v>
      </c>
      <c r="NW104">
        <v>7</v>
      </c>
      <c r="NX104">
        <v>2</v>
      </c>
      <c r="NY104">
        <v>0</v>
      </c>
      <c r="OA104" t="s">
        <v>1135</v>
      </c>
      <c r="OB104">
        <v>1500</v>
      </c>
      <c r="OC104" t="s">
        <v>1145</v>
      </c>
      <c r="OF104">
        <v>7</v>
      </c>
      <c r="OG104">
        <v>2</v>
      </c>
      <c r="OH104">
        <v>0</v>
      </c>
      <c r="OJ104" t="s">
        <v>1135</v>
      </c>
      <c r="OK104" t="s">
        <v>1117</v>
      </c>
      <c r="OL104">
        <v>6000</v>
      </c>
      <c r="OO104" t="s">
        <v>1145</v>
      </c>
      <c r="OR104">
        <v>7</v>
      </c>
      <c r="OS104">
        <v>2</v>
      </c>
      <c r="OT104">
        <v>0</v>
      </c>
      <c r="OV104" t="s">
        <v>1135</v>
      </c>
      <c r="OW104">
        <v>300</v>
      </c>
      <c r="OX104" t="s">
        <v>1145</v>
      </c>
      <c r="PA104">
        <v>7</v>
      </c>
      <c r="PB104">
        <v>2</v>
      </c>
      <c r="PC104">
        <v>0</v>
      </c>
      <c r="PE104" t="s">
        <v>1140</v>
      </c>
      <c r="QM104" t="s">
        <v>1125</v>
      </c>
      <c r="QN104">
        <v>0</v>
      </c>
      <c r="QO104">
        <v>1</v>
      </c>
      <c r="QP104">
        <v>0</v>
      </c>
      <c r="QQ104">
        <v>0</v>
      </c>
      <c r="QR104" t="s">
        <v>1173</v>
      </c>
      <c r="QS104">
        <v>0</v>
      </c>
      <c r="QT104">
        <v>0</v>
      </c>
      <c r="QU104">
        <v>0</v>
      </c>
      <c r="QV104">
        <v>1</v>
      </c>
      <c r="QW104">
        <v>1</v>
      </c>
      <c r="QX104">
        <v>1</v>
      </c>
      <c r="QY104">
        <v>1</v>
      </c>
      <c r="QZ104">
        <v>1</v>
      </c>
      <c r="RA104">
        <v>1</v>
      </c>
      <c r="RB104">
        <v>1</v>
      </c>
      <c r="RC104">
        <v>0</v>
      </c>
      <c r="RD104">
        <v>0</v>
      </c>
      <c r="RE104">
        <v>0</v>
      </c>
      <c r="RF104">
        <v>0</v>
      </c>
      <c r="RG104">
        <v>0</v>
      </c>
      <c r="RH104">
        <v>0</v>
      </c>
      <c r="RI104" t="s">
        <v>1180</v>
      </c>
      <c r="RJ104">
        <v>1</v>
      </c>
      <c r="RK104">
        <v>0</v>
      </c>
      <c r="RL104">
        <v>0</v>
      </c>
      <c r="RM104">
        <v>0</v>
      </c>
      <c r="RN104">
        <v>0</v>
      </c>
      <c r="RO104">
        <v>0</v>
      </c>
      <c r="RP104">
        <v>0</v>
      </c>
      <c r="RQ104">
        <v>0</v>
      </c>
      <c r="RR104">
        <v>0</v>
      </c>
      <c r="RS104">
        <v>0</v>
      </c>
      <c r="RT104">
        <v>0</v>
      </c>
      <c r="RU104">
        <v>0</v>
      </c>
      <c r="AMM104" t="s">
        <v>1127</v>
      </c>
      <c r="AMN104">
        <v>1</v>
      </c>
      <c r="AMO104">
        <v>0</v>
      </c>
      <c r="AMP104">
        <v>0</v>
      </c>
      <c r="AMQ104">
        <v>1</v>
      </c>
      <c r="AMR104">
        <v>0</v>
      </c>
      <c r="AMS104">
        <v>0</v>
      </c>
      <c r="AMU104" t="s">
        <v>1150</v>
      </c>
      <c r="AMV104" t="s">
        <v>1140</v>
      </c>
      <c r="ANG104" t="s">
        <v>1130</v>
      </c>
      <c r="ANH104">
        <v>0</v>
      </c>
      <c r="ANI104">
        <v>0</v>
      </c>
      <c r="ANJ104">
        <v>0</v>
      </c>
      <c r="ANK104">
        <v>0</v>
      </c>
      <c r="ANL104">
        <v>0</v>
      </c>
      <c r="ANM104">
        <v>0</v>
      </c>
      <c r="ANN104">
        <v>0</v>
      </c>
      <c r="ANO104">
        <v>1</v>
      </c>
      <c r="ANP104">
        <v>0</v>
      </c>
      <c r="ANR104" t="s">
        <v>1183</v>
      </c>
      <c r="ANU104">
        <v>418798866</v>
      </c>
      <c r="ANV104" s="2">
        <v>45036.701666666668</v>
      </c>
      <c r="ANY104" t="s">
        <v>1131</v>
      </c>
      <c r="ANZ104" t="s">
        <v>1132</v>
      </c>
      <c r="AOA104" t="s">
        <v>3441</v>
      </c>
    </row>
    <row r="105" spans="1:521 1027:1067" x14ac:dyDescent="0.35">
      <c r="A105">
        <v>104</v>
      </c>
      <c r="B105" t="s">
        <v>3609</v>
      </c>
      <c r="C105" s="2">
        <v>45036</v>
      </c>
      <c r="D105" t="s">
        <v>1200</v>
      </c>
      <c r="E105" s="2">
        <v>45036.512564027777</v>
      </c>
      <c r="F105" s="2">
        <v>45036.520720706023</v>
      </c>
      <c r="G105" t="s">
        <v>1109</v>
      </c>
      <c r="J105" t="s">
        <v>1110</v>
      </c>
      <c r="K105" s="2">
        <v>45036</v>
      </c>
      <c r="L105" t="s">
        <v>1201</v>
      </c>
      <c r="M105" t="s">
        <v>1202</v>
      </c>
      <c r="N105" t="s">
        <v>1203</v>
      </c>
      <c r="O105" t="s">
        <v>1114</v>
      </c>
      <c r="R105" t="s">
        <v>1115</v>
      </c>
      <c r="S105" t="s">
        <v>1204</v>
      </c>
      <c r="U105" t="s">
        <v>1117</v>
      </c>
      <c r="W105" t="s">
        <v>1133</v>
      </c>
      <c r="Z105" t="s">
        <v>1119</v>
      </c>
      <c r="AA105">
        <v>0</v>
      </c>
      <c r="AB105">
        <v>0</v>
      </c>
      <c r="AC105">
        <v>0</v>
      </c>
      <c r="AD105">
        <v>1</v>
      </c>
      <c r="AE105">
        <v>1</v>
      </c>
      <c r="ED105" t="s">
        <v>1184</v>
      </c>
      <c r="EE105">
        <v>0</v>
      </c>
      <c r="EF105">
        <v>1</v>
      </c>
      <c r="EG105">
        <v>0</v>
      </c>
      <c r="EH105">
        <v>0</v>
      </c>
      <c r="EI105">
        <v>0</v>
      </c>
      <c r="EJ105">
        <v>1</v>
      </c>
      <c r="EU105" t="s">
        <v>1135</v>
      </c>
      <c r="EV105">
        <v>15000</v>
      </c>
      <c r="EW105" t="s">
        <v>1145</v>
      </c>
      <c r="EZ105">
        <v>7</v>
      </c>
      <c r="FA105">
        <v>3</v>
      </c>
      <c r="FB105">
        <v>0</v>
      </c>
      <c r="FV105" t="s">
        <v>1140</v>
      </c>
      <c r="GS105" t="s">
        <v>1138</v>
      </c>
      <c r="GT105">
        <v>1</v>
      </c>
      <c r="GU105">
        <v>0</v>
      </c>
      <c r="GV105">
        <v>0</v>
      </c>
      <c r="GW105">
        <v>0</v>
      </c>
      <c r="IM105" t="s">
        <v>3610</v>
      </c>
      <c r="IN105">
        <v>0</v>
      </c>
      <c r="IO105">
        <v>0</v>
      </c>
      <c r="IP105">
        <v>0</v>
      </c>
      <c r="IQ105">
        <v>0</v>
      </c>
      <c r="IR105">
        <v>0</v>
      </c>
      <c r="IS105">
        <v>0</v>
      </c>
      <c r="IT105">
        <v>0</v>
      </c>
      <c r="IU105">
        <v>0</v>
      </c>
      <c r="IV105">
        <v>0</v>
      </c>
      <c r="IW105">
        <v>0</v>
      </c>
      <c r="IX105">
        <v>1</v>
      </c>
      <c r="IY105">
        <v>1</v>
      </c>
      <c r="IZ105">
        <v>1</v>
      </c>
      <c r="JA105">
        <v>0</v>
      </c>
      <c r="JB105">
        <v>1</v>
      </c>
      <c r="JC105">
        <v>0</v>
      </c>
      <c r="JD105">
        <v>4</v>
      </c>
      <c r="JE105">
        <v>6</v>
      </c>
      <c r="NI105" t="s">
        <v>1135</v>
      </c>
      <c r="NJ105">
        <v>2000</v>
      </c>
      <c r="NK105" t="s">
        <v>1145</v>
      </c>
      <c r="NN105">
        <v>7</v>
      </c>
      <c r="NO105">
        <v>3</v>
      </c>
      <c r="NP105">
        <v>0</v>
      </c>
      <c r="NR105" t="s">
        <v>1135</v>
      </c>
      <c r="NS105">
        <v>2000</v>
      </c>
      <c r="NT105" t="s">
        <v>1145</v>
      </c>
      <c r="NW105">
        <v>7</v>
      </c>
      <c r="NX105">
        <v>2</v>
      </c>
      <c r="NY105">
        <v>0</v>
      </c>
      <c r="OA105" t="s">
        <v>1135</v>
      </c>
      <c r="OB105">
        <v>1500</v>
      </c>
      <c r="OC105" t="s">
        <v>1145</v>
      </c>
      <c r="OF105">
        <v>7</v>
      </c>
      <c r="OG105">
        <v>2</v>
      </c>
      <c r="OH105">
        <v>0</v>
      </c>
      <c r="OV105" t="s">
        <v>1135</v>
      </c>
      <c r="OW105">
        <v>300</v>
      </c>
      <c r="OX105" t="s">
        <v>1145</v>
      </c>
      <c r="PA105">
        <v>7</v>
      </c>
      <c r="PB105">
        <v>2</v>
      </c>
      <c r="PC105">
        <v>0</v>
      </c>
      <c r="PE105" t="s">
        <v>1140</v>
      </c>
      <c r="QM105" t="s">
        <v>1138</v>
      </c>
      <c r="QN105">
        <v>1</v>
      </c>
      <c r="QO105">
        <v>0</v>
      </c>
      <c r="QP105">
        <v>0</v>
      </c>
      <c r="QQ105">
        <v>0</v>
      </c>
      <c r="AMM105" t="s">
        <v>1169</v>
      </c>
      <c r="AMN105">
        <v>1</v>
      </c>
      <c r="AMO105">
        <v>0</v>
      </c>
      <c r="AMP105">
        <v>0</v>
      </c>
      <c r="AMQ105">
        <v>0</v>
      </c>
      <c r="AMR105">
        <v>0</v>
      </c>
      <c r="AMS105">
        <v>0</v>
      </c>
      <c r="AMU105" t="s">
        <v>1141</v>
      </c>
      <c r="AMV105" t="s">
        <v>1140</v>
      </c>
      <c r="ANG105" t="s">
        <v>1130</v>
      </c>
      <c r="ANH105">
        <v>0</v>
      </c>
      <c r="ANI105">
        <v>0</v>
      </c>
      <c r="ANJ105">
        <v>0</v>
      </c>
      <c r="ANK105">
        <v>0</v>
      </c>
      <c r="ANL105">
        <v>0</v>
      </c>
      <c r="ANM105">
        <v>0</v>
      </c>
      <c r="ANN105">
        <v>0</v>
      </c>
      <c r="ANO105">
        <v>1</v>
      </c>
      <c r="ANP105">
        <v>0</v>
      </c>
      <c r="ANR105" t="s">
        <v>1183</v>
      </c>
      <c r="ANU105">
        <v>418798876</v>
      </c>
      <c r="ANV105" s="2">
        <v>45036.701689814807</v>
      </c>
      <c r="ANY105" t="s">
        <v>1131</v>
      </c>
      <c r="ANZ105" t="s">
        <v>1132</v>
      </c>
      <c r="AOA105" t="s">
        <v>3441</v>
      </c>
    </row>
    <row r="106" spans="1:521 1027:1067" x14ac:dyDescent="0.35">
      <c r="A106">
        <v>105</v>
      </c>
      <c r="B106" t="s">
        <v>3611</v>
      </c>
      <c r="C106" s="2">
        <v>45036</v>
      </c>
      <c r="D106" t="s">
        <v>1200</v>
      </c>
      <c r="E106" s="2">
        <v>45036.521353946759</v>
      </c>
      <c r="F106" s="2">
        <v>45036.524566770837</v>
      </c>
      <c r="G106" t="s">
        <v>1109</v>
      </c>
      <c r="J106" t="s">
        <v>1110</v>
      </c>
      <c r="K106" s="2">
        <v>45036</v>
      </c>
      <c r="L106" t="s">
        <v>1201</v>
      </c>
      <c r="M106" t="s">
        <v>1202</v>
      </c>
      <c r="N106" t="s">
        <v>1203</v>
      </c>
      <c r="O106" t="s">
        <v>1114</v>
      </c>
      <c r="R106" t="s">
        <v>1115</v>
      </c>
      <c r="S106" t="s">
        <v>1204</v>
      </c>
      <c r="U106" t="s">
        <v>1117</v>
      </c>
      <c r="W106" t="s">
        <v>1144</v>
      </c>
      <c r="Z106" t="s">
        <v>1119</v>
      </c>
      <c r="AA106">
        <v>0</v>
      </c>
      <c r="AB106">
        <v>0</v>
      </c>
      <c r="AC106">
        <v>0</v>
      </c>
      <c r="AD106">
        <v>1</v>
      </c>
      <c r="AE106">
        <v>1</v>
      </c>
      <c r="ED106" t="s">
        <v>1211</v>
      </c>
      <c r="EE106">
        <v>1</v>
      </c>
      <c r="EF106">
        <v>0</v>
      </c>
      <c r="EG106">
        <v>1</v>
      </c>
      <c r="EH106">
        <v>1</v>
      </c>
      <c r="EI106">
        <v>0</v>
      </c>
      <c r="EJ106">
        <v>3</v>
      </c>
      <c r="EL106" t="s">
        <v>1135</v>
      </c>
      <c r="EM106">
        <v>5000</v>
      </c>
      <c r="EN106" t="s">
        <v>1145</v>
      </c>
      <c r="EQ106">
        <v>7</v>
      </c>
      <c r="ER106">
        <v>2</v>
      </c>
      <c r="ES106">
        <v>0</v>
      </c>
      <c r="FD106" t="s">
        <v>1135</v>
      </c>
      <c r="FE106">
        <v>2000</v>
      </c>
      <c r="FF106" t="s">
        <v>1145</v>
      </c>
      <c r="FI106">
        <v>7</v>
      </c>
      <c r="FJ106">
        <v>2</v>
      </c>
      <c r="FK106">
        <v>0</v>
      </c>
      <c r="FM106" t="s">
        <v>1135</v>
      </c>
      <c r="FN106">
        <v>2500</v>
      </c>
      <c r="FO106" t="s">
        <v>1145</v>
      </c>
      <c r="FR106">
        <v>7</v>
      </c>
      <c r="FS106">
        <v>2</v>
      </c>
      <c r="FT106">
        <v>0</v>
      </c>
      <c r="FV106" t="s">
        <v>1140</v>
      </c>
      <c r="GS106" t="s">
        <v>1138</v>
      </c>
      <c r="GT106">
        <v>1</v>
      </c>
      <c r="GU106">
        <v>0</v>
      </c>
      <c r="GV106">
        <v>0</v>
      </c>
      <c r="GW106">
        <v>0</v>
      </c>
      <c r="IM106" t="s">
        <v>1119</v>
      </c>
      <c r="IN106">
        <v>0</v>
      </c>
      <c r="IO106">
        <v>0</v>
      </c>
      <c r="IP106">
        <v>0</v>
      </c>
      <c r="IQ106">
        <v>0</v>
      </c>
      <c r="IR106">
        <v>0</v>
      </c>
      <c r="IS106">
        <v>0</v>
      </c>
      <c r="IT106">
        <v>0</v>
      </c>
      <c r="IU106">
        <v>0</v>
      </c>
      <c r="IV106">
        <v>0</v>
      </c>
      <c r="IW106">
        <v>0</v>
      </c>
      <c r="IX106">
        <v>0</v>
      </c>
      <c r="IY106">
        <v>0</v>
      </c>
      <c r="IZ106">
        <v>0</v>
      </c>
      <c r="JA106">
        <v>0</v>
      </c>
      <c r="JB106">
        <v>0</v>
      </c>
      <c r="JC106">
        <v>1</v>
      </c>
      <c r="JD106">
        <v>1</v>
      </c>
      <c r="JE106">
        <v>5</v>
      </c>
      <c r="AMM106" t="s">
        <v>1169</v>
      </c>
      <c r="AMN106">
        <v>1</v>
      </c>
      <c r="AMO106">
        <v>0</v>
      </c>
      <c r="AMP106">
        <v>0</v>
      </c>
      <c r="AMQ106">
        <v>0</v>
      </c>
      <c r="AMR106">
        <v>0</v>
      </c>
      <c r="AMS106">
        <v>0</v>
      </c>
      <c r="AMU106" t="s">
        <v>1141</v>
      </c>
      <c r="AMV106" t="s">
        <v>1140</v>
      </c>
      <c r="ANG106" t="s">
        <v>1130</v>
      </c>
      <c r="ANH106">
        <v>0</v>
      </c>
      <c r="ANI106">
        <v>0</v>
      </c>
      <c r="ANJ106">
        <v>0</v>
      </c>
      <c r="ANK106">
        <v>0</v>
      </c>
      <c r="ANL106">
        <v>0</v>
      </c>
      <c r="ANM106">
        <v>0</v>
      </c>
      <c r="ANN106">
        <v>0</v>
      </c>
      <c r="ANO106">
        <v>1</v>
      </c>
      <c r="ANP106">
        <v>0</v>
      </c>
      <c r="ANR106" t="s">
        <v>1183</v>
      </c>
      <c r="ANU106">
        <v>418798906</v>
      </c>
      <c r="ANV106" s="2">
        <v>45036.701724537037</v>
      </c>
      <c r="ANY106" t="s">
        <v>1131</v>
      </c>
      <c r="ANZ106" t="s">
        <v>1132</v>
      </c>
      <c r="AOA106" t="s">
        <v>3441</v>
      </c>
    </row>
    <row r="107" spans="1:521 1027:1067" x14ac:dyDescent="0.35">
      <c r="A107">
        <v>106</v>
      </c>
      <c r="B107" t="s">
        <v>3612</v>
      </c>
      <c r="C107" s="2">
        <v>45036</v>
      </c>
      <c r="D107" t="s">
        <v>1200</v>
      </c>
      <c r="E107" s="2">
        <v>45036.524648194449</v>
      </c>
      <c r="F107" s="2">
        <v>45036.526363831021</v>
      </c>
      <c r="G107" t="s">
        <v>1109</v>
      </c>
      <c r="J107" t="s">
        <v>1110</v>
      </c>
      <c r="K107" s="2">
        <v>45036</v>
      </c>
      <c r="L107" t="s">
        <v>1201</v>
      </c>
      <c r="M107" t="s">
        <v>1202</v>
      </c>
      <c r="N107" t="s">
        <v>1203</v>
      </c>
      <c r="O107" t="s">
        <v>1114</v>
      </c>
      <c r="R107" t="s">
        <v>1115</v>
      </c>
      <c r="S107" t="s">
        <v>1204</v>
      </c>
      <c r="U107" t="s">
        <v>1117</v>
      </c>
      <c r="W107" t="s">
        <v>1144</v>
      </c>
      <c r="Z107" t="s">
        <v>1119</v>
      </c>
      <c r="AA107">
        <v>0</v>
      </c>
      <c r="AB107">
        <v>0</v>
      </c>
      <c r="AC107">
        <v>0</v>
      </c>
      <c r="AD107">
        <v>1</v>
      </c>
      <c r="AE107">
        <v>1</v>
      </c>
      <c r="ED107" t="s">
        <v>3595</v>
      </c>
      <c r="EE107">
        <v>0</v>
      </c>
      <c r="EF107">
        <v>0</v>
      </c>
      <c r="EG107">
        <v>1</v>
      </c>
      <c r="EH107">
        <v>1</v>
      </c>
      <c r="EI107">
        <v>0</v>
      </c>
      <c r="EJ107">
        <v>2</v>
      </c>
      <c r="FD107" t="s">
        <v>1135</v>
      </c>
      <c r="FE107">
        <v>2000</v>
      </c>
      <c r="FF107" t="s">
        <v>1145</v>
      </c>
      <c r="FI107">
        <v>7</v>
      </c>
      <c r="FJ107">
        <v>2</v>
      </c>
      <c r="FK107">
        <v>0</v>
      </c>
      <c r="FM107" t="s">
        <v>1135</v>
      </c>
      <c r="FN107">
        <v>2500</v>
      </c>
      <c r="FO107" t="s">
        <v>1145</v>
      </c>
      <c r="FR107">
        <v>7</v>
      </c>
      <c r="FS107">
        <v>2</v>
      </c>
      <c r="FT107">
        <v>0</v>
      </c>
      <c r="FV107" t="s">
        <v>1140</v>
      </c>
      <c r="GS107" t="s">
        <v>1138</v>
      </c>
      <c r="GT107">
        <v>1</v>
      </c>
      <c r="GU107">
        <v>0</v>
      </c>
      <c r="GV107">
        <v>0</v>
      </c>
      <c r="GW107">
        <v>0</v>
      </c>
      <c r="IM107" t="s">
        <v>1119</v>
      </c>
      <c r="IN107">
        <v>0</v>
      </c>
      <c r="IO107">
        <v>0</v>
      </c>
      <c r="IP107">
        <v>0</v>
      </c>
      <c r="IQ107">
        <v>0</v>
      </c>
      <c r="IR107">
        <v>0</v>
      </c>
      <c r="IS107">
        <v>0</v>
      </c>
      <c r="IT107">
        <v>0</v>
      </c>
      <c r="IU107">
        <v>0</v>
      </c>
      <c r="IV107">
        <v>0</v>
      </c>
      <c r="IW107">
        <v>0</v>
      </c>
      <c r="IX107">
        <v>0</v>
      </c>
      <c r="IY107">
        <v>0</v>
      </c>
      <c r="IZ107">
        <v>0</v>
      </c>
      <c r="JA107">
        <v>0</v>
      </c>
      <c r="JB107">
        <v>0</v>
      </c>
      <c r="JC107">
        <v>1</v>
      </c>
      <c r="JD107">
        <v>1</v>
      </c>
      <c r="JE107">
        <v>4</v>
      </c>
      <c r="AMM107" t="s">
        <v>1169</v>
      </c>
      <c r="AMN107">
        <v>1</v>
      </c>
      <c r="AMO107">
        <v>0</v>
      </c>
      <c r="AMP107">
        <v>0</v>
      </c>
      <c r="AMQ107">
        <v>0</v>
      </c>
      <c r="AMR107">
        <v>0</v>
      </c>
      <c r="AMS107">
        <v>0</v>
      </c>
      <c r="AMU107" t="s">
        <v>1141</v>
      </c>
      <c r="AMV107" t="s">
        <v>1140</v>
      </c>
      <c r="ANG107" t="s">
        <v>1130</v>
      </c>
      <c r="ANH107">
        <v>0</v>
      </c>
      <c r="ANI107">
        <v>0</v>
      </c>
      <c r="ANJ107">
        <v>0</v>
      </c>
      <c r="ANK107">
        <v>0</v>
      </c>
      <c r="ANL107">
        <v>0</v>
      </c>
      <c r="ANM107">
        <v>0</v>
      </c>
      <c r="ANN107">
        <v>0</v>
      </c>
      <c r="ANO107">
        <v>1</v>
      </c>
      <c r="ANP107">
        <v>0</v>
      </c>
      <c r="ANR107" t="s">
        <v>1183</v>
      </c>
      <c r="ANU107">
        <v>418798925</v>
      </c>
      <c r="ANV107" s="2">
        <v>45036.701747685191</v>
      </c>
      <c r="ANY107" t="s">
        <v>1131</v>
      </c>
      <c r="ANZ107" t="s">
        <v>1132</v>
      </c>
      <c r="AOA107" t="s">
        <v>3441</v>
      </c>
    </row>
    <row r="108" spans="1:521 1027:1067" x14ac:dyDescent="0.35">
      <c r="A108">
        <v>107</v>
      </c>
      <c r="B108" t="s">
        <v>3613</v>
      </c>
      <c r="C108" s="2">
        <v>45036</v>
      </c>
      <c r="D108" t="s">
        <v>1200</v>
      </c>
      <c r="E108" s="2">
        <v>45036.606960983787</v>
      </c>
      <c r="F108" s="2">
        <v>45036.611066342593</v>
      </c>
      <c r="G108" t="s">
        <v>1109</v>
      </c>
      <c r="J108" t="s">
        <v>1110</v>
      </c>
      <c r="K108" s="2">
        <v>45036</v>
      </c>
      <c r="L108" t="s">
        <v>1201</v>
      </c>
      <c r="M108" t="s">
        <v>1202</v>
      </c>
      <c r="N108" t="s">
        <v>1203</v>
      </c>
      <c r="O108" t="s">
        <v>1207</v>
      </c>
      <c r="R108" t="s">
        <v>1115</v>
      </c>
      <c r="S108" t="s">
        <v>1204</v>
      </c>
      <c r="U108" t="s">
        <v>1117</v>
      </c>
      <c r="W108" t="s">
        <v>1144</v>
      </c>
      <c r="Z108" t="s">
        <v>1119</v>
      </c>
      <c r="AA108">
        <v>0</v>
      </c>
      <c r="AB108">
        <v>0</v>
      </c>
      <c r="AC108">
        <v>0</v>
      </c>
      <c r="AD108">
        <v>1</v>
      </c>
      <c r="AE108">
        <v>1</v>
      </c>
      <c r="ED108" t="s">
        <v>1119</v>
      </c>
      <c r="EE108">
        <v>0</v>
      </c>
      <c r="EF108">
        <v>0</v>
      </c>
      <c r="EG108">
        <v>0</v>
      </c>
      <c r="EH108">
        <v>0</v>
      </c>
      <c r="EI108">
        <v>1</v>
      </c>
      <c r="EJ108">
        <v>1</v>
      </c>
      <c r="IM108" t="s">
        <v>1170</v>
      </c>
      <c r="IN108">
        <v>0</v>
      </c>
      <c r="IO108">
        <v>1</v>
      </c>
      <c r="IP108">
        <v>0</v>
      </c>
      <c r="IQ108">
        <v>0</v>
      </c>
      <c r="IR108">
        <v>0</v>
      </c>
      <c r="IS108">
        <v>0</v>
      </c>
      <c r="IT108">
        <v>0</v>
      </c>
      <c r="IU108">
        <v>0</v>
      </c>
      <c r="IV108">
        <v>0</v>
      </c>
      <c r="IW108">
        <v>0</v>
      </c>
      <c r="IX108">
        <v>0</v>
      </c>
      <c r="IY108">
        <v>0</v>
      </c>
      <c r="IZ108">
        <v>0</v>
      </c>
      <c r="JA108">
        <v>0</v>
      </c>
      <c r="JB108">
        <v>0</v>
      </c>
      <c r="JC108">
        <v>0</v>
      </c>
      <c r="JD108">
        <v>1</v>
      </c>
      <c r="JE108">
        <v>3</v>
      </c>
      <c r="JP108" t="s">
        <v>1135</v>
      </c>
      <c r="JQ108" t="s">
        <v>1174</v>
      </c>
      <c r="JR108">
        <v>1</v>
      </c>
      <c r="JS108">
        <v>0</v>
      </c>
      <c r="JT108">
        <v>6000</v>
      </c>
      <c r="JV108" t="s">
        <v>1145</v>
      </c>
      <c r="JY108">
        <v>30</v>
      </c>
      <c r="JZ108">
        <v>3</v>
      </c>
      <c r="KA108">
        <v>0</v>
      </c>
      <c r="PE108" t="s">
        <v>1117</v>
      </c>
      <c r="PG108" t="s">
        <v>1170</v>
      </c>
      <c r="PH108">
        <v>0</v>
      </c>
      <c r="PI108">
        <v>1</v>
      </c>
      <c r="PJ108">
        <v>0</v>
      </c>
      <c r="PK108">
        <v>0</v>
      </c>
      <c r="PL108">
        <v>0</v>
      </c>
      <c r="PM108">
        <v>0</v>
      </c>
      <c r="PN108">
        <v>0</v>
      </c>
      <c r="PO108">
        <v>0</v>
      </c>
      <c r="PP108">
        <v>0</v>
      </c>
      <c r="PQ108">
        <v>0</v>
      </c>
      <c r="PR108">
        <v>0</v>
      </c>
      <c r="PS108">
        <v>0</v>
      </c>
      <c r="PT108">
        <v>0</v>
      </c>
      <c r="PU108">
        <v>0</v>
      </c>
      <c r="PV108">
        <v>0</v>
      </c>
      <c r="PW108">
        <v>0</v>
      </c>
      <c r="PY108" t="s">
        <v>1218</v>
      </c>
      <c r="PZ108">
        <v>0</v>
      </c>
      <c r="QA108">
        <v>0</v>
      </c>
      <c r="QB108">
        <v>0</v>
      </c>
      <c r="QC108">
        <v>0</v>
      </c>
      <c r="QD108">
        <v>0</v>
      </c>
      <c r="QE108">
        <v>0</v>
      </c>
      <c r="QF108">
        <v>0</v>
      </c>
      <c r="QG108">
        <v>0</v>
      </c>
      <c r="QH108">
        <v>0</v>
      </c>
      <c r="QI108">
        <v>1</v>
      </c>
      <c r="QJ108">
        <v>0</v>
      </c>
      <c r="QK108" t="s">
        <v>3614</v>
      </c>
      <c r="QM108" t="s">
        <v>1214</v>
      </c>
      <c r="QN108">
        <v>0</v>
      </c>
      <c r="QO108">
        <v>0</v>
      </c>
      <c r="QP108">
        <v>1</v>
      </c>
      <c r="QQ108">
        <v>0</v>
      </c>
      <c r="RW108" t="s">
        <v>1170</v>
      </c>
      <c r="RX108">
        <v>0</v>
      </c>
      <c r="RY108">
        <v>1</v>
      </c>
      <c r="RZ108">
        <v>0</v>
      </c>
      <c r="SA108">
        <v>0</v>
      </c>
      <c r="SB108">
        <v>0</v>
      </c>
      <c r="SC108">
        <v>0</v>
      </c>
      <c r="SD108">
        <v>0</v>
      </c>
      <c r="SE108">
        <v>0</v>
      </c>
      <c r="SF108">
        <v>0</v>
      </c>
      <c r="SG108">
        <v>0</v>
      </c>
      <c r="SH108">
        <v>0</v>
      </c>
      <c r="SI108">
        <v>0</v>
      </c>
      <c r="SJ108">
        <v>0</v>
      </c>
      <c r="SK108">
        <v>0</v>
      </c>
      <c r="SL108">
        <v>0</v>
      </c>
      <c r="SM108">
        <v>0</v>
      </c>
      <c r="SN108" t="s">
        <v>1218</v>
      </c>
      <c r="SO108">
        <v>0</v>
      </c>
      <c r="SP108">
        <v>0</v>
      </c>
      <c r="SQ108">
        <v>0</v>
      </c>
      <c r="SR108">
        <v>0</v>
      </c>
      <c r="SS108">
        <v>0</v>
      </c>
      <c r="ST108">
        <v>0</v>
      </c>
      <c r="SU108">
        <v>0</v>
      </c>
      <c r="SV108">
        <v>0</v>
      </c>
      <c r="SW108">
        <v>0</v>
      </c>
      <c r="SX108">
        <v>0</v>
      </c>
      <c r="SY108">
        <v>1</v>
      </c>
      <c r="SZ108">
        <v>0</v>
      </c>
      <c r="TA108" t="s">
        <v>3615</v>
      </c>
      <c r="AMM108" t="s">
        <v>1127</v>
      </c>
      <c r="AMN108">
        <v>1</v>
      </c>
      <c r="AMO108">
        <v>0</v>
      </c>
      <c r="AMP108">
        <v>0</v>
      </c>
      <c r="AMQ108">
        <v>1</v>
      </c>
      <c r="AMR108">
        <v>0</v>
      </c>
      <c r="AMS108">
        <v>0</v>
      </c>
      <c r="AMU108" t="s">
        <v>1150</v>
      </c>
      <c r="AMV108" t="s">
        <v>1140</v>
      </c>
      <c r="ANG108" t="s">
        <v>1130</v>
      </c>
      <c r="ANH108">
        <v>0</v>
      </c>
      <c r="ANI108">
        <v>0</v>
      </c>
      <c r="ANJ108">
        <v>0</v>
      </c>
      <c r="ANK108">
        <v>0</v>
      </c>
      <c r="ANL108">
        <v>0</v>
      </c>
      <c r="ANM108">
        <v>0</v>
      </c>
      <c r="ANN108">
        <v>0</v>
      </c>
      <c r="ANO108">
        <v>1</v>
      </c>
      <c r="ANP108">
        <v>0</v>
      </c>
      <c r="ANR108" t="s">
        <v>1183</v>
      </c>
      <c r="ANU108">
        <v>418798936</v>
      </c>
      <c r="ANV108" s="2">
        <v>45036.70175925926</v>
      </c>
      <c r="ANY108" t="s">
        <v>1131</v>
      </c>
      <c r="ANZ108" t="s">
        <v>1132</v>
      </c>
      <c r="AOA108" t="s">
        <v>3441</v>
      </c>
    </row>
    <row r="109" spans="1:521 1027:1067" x14ac:dyDescent="0.35">
      <c r="A109">
        <v>108</v>
      </c>
      <c r="B109" t="s">
        <v>3616</v>
      </c>
      <c r="C109" s="2">
        <v>45036</v>
      </c>
      <c r="D109" t="s">
        <v>1200</v>
      </c>
      <c r="E109" s="2">
        <v>45036.617011921291</v>
      </c>
      <c r="F109" s="2">
        <v>45036.621320543993</v>
      </c>
      <c r="G109" t="s">
        <v>1109</v>
      </c>
      <c r="J109" t="s">
        <v>1110</v>
      </c>
      <c r="K109" s="2">
        <v>45036</v>
      </c>
      <c r="L109" t="s">
        <v>1201</v>
      </c>
      <c r="M109" t="s">
        <v>1202</v>
      </c>
      <c r="N109" t="s">
        <v>1203</v>
      </c>
      <c r="O109" t="s">
        <v>1114</v>
      </c>
      <c r="R109" t="s">
        <v>1115</v>
      </c>
      <c r="S109" t="s">
        <v>1204</v>
      </c>
      <c r="U109" t="s">
        <v>1117</v>
      </c>
      <c r="W109" t="s">
        <v>1144</v>
      </c>
      <c r="Z109" t="s">
        <v>1119</v>
      </c>
      <c r="AA109">
        <v>0</v>
      </c>
      <c r="AB109">
        <v>0</v>
      </c>
      <c r="AC109">
        <v>0</v>
      </c>
      <c r="AD109">
        <v>1</v>
      </c>
      <c r="AE109">
        <v>1</v>
      </c>
      <c r="ED109" t="s">
        <v>1119</v>
      </c>
      <c r="EE109">
        <v>0</v>
      </c>
      <c r="EF109">
        <v>0</v>
      </c>
      <c r="EG109">
        <v>0</v>
      </c>
      <c r="EH109">
        <v>0</v>
      </c>
      <c r="EI109">
        <v>1</v>
      </c>
      <c r="EJ109">
        <v>1</v>
      </c>
      <c r="IM109" t="s">
        <v>1181</v>
      </c>
      <c r="IN109">
        <v>0</v>
      </c>
      <c r="IO109">
        <v>0</v>
      </c>
      <c r="IP109">
        <v>1</v>
      </c>
      <c r="IQ109">
        <v>0</v>
      </c>
      <c r="IR109">
        <v>0</v>
      </c>
      <c r="IS109">
        <v>0</v>
      </c>
      <c r="IT109">
        <v>0</v>
      </c>
      <c r="IU109">
        <v>0</v>
      </c>
      <c r="IV109">
        <v>0</v>
      </c>
      <c r="IW109">
        <v>0</v>
      </c>
      <c r="IX109">
        <v>0</v>
      </c>
      <c r="IY109">
        <v>0</v>
      </c>
      <c r="IZ109">
        <v>0</v>
      </c>
      <c r="JA109">
        <v>0</v>
      </c>
      <c r="JB109">
        <v>0</v>
      </c>
      <c r="JC109">
        <v>0</v>
      </c>
      <c r="JD109">
        <v>1</v>
      </c>
      <c r="JE109">
        <v>3</v>
      </c>
      <c r="KC109" t="s">
        <v>1135</v>
      </c>
      <c r="KD109" t="s">
        <v>1158</v>
      </c>
      <c r="KE109">
        <v>0</v>
      </c>
      <c r="KF109">
        <v>1</v>
      </c>
      <c r="KG109">
        <v>1</v>
      </c>
      <c r="KI109">
        <v>27500</v>
      </c>
      <c r="KJ109">
        <v>32500</v>
      </c>
      <c r="KK109" t="s">
        <v>1145</v>
      </c>
      <c r="KN109">
        <v>30</v>
      </c>
      <c r="KO109">
        <v>3</v>
      </c>
      <c r="KP109">
        <v>0</v>
      </c>
      <c r="PE109" t="s">
        <v>1140</v>
      </c>
      <c r="QM109" t="s">
        <v>1125</v>
      </c>
      <c r="QN109">
        <v>0</v>
      </c>
      <c r="QO109">
        <v>1</v>
      </c>
      <c r="QP109">
        <v>0</v>
      </c>
      <c r="QQ109">
        <v>0</v>
      </c>
      <c r="QR109" t="s">
        <v>1181</v>
      </c>
      <c r="QS109">
        <v>0</v>
      </c>
      <c r="QT109">
        <v>0</v>
      </c>
      <c r="QU109">
        <v>1</v>
      </c>
      <c r="QV109">
        <v>0</v>
      </c>
      <c r="QW109">
        <v>0</v>
      </c>
      <c r="QX109">
        <v>0</v>
      </c>
      <c r="QY109">
        <v>0</v>
      </c>
      <c r="QZ109">
        <v>0</v>
      </c>
      <c r="RA109">
        <v>0</v>
      </c>
      <c r="RB109">
        <v>0</v>
      </c>
      <c r="RC109">
        <v>0</v>
      </c>
      <c r="RD109">
        <v>0</v>
      </c>
      <c r="RE109">
        <v>0</v>
      </c>
      <c r="RF109">
        <v>0</v>
      </c>
      <c r="RG109">
        <v>0</v>
      </c>
      <c r="RH109">
        <v>0</v>
      </c>
      <c r="RI109" t="s">
        <v>1180</v>
      </c>
      <c r="RJ109">
        <v>1</v>
      </c>
      <c r="RK109">
        <v>0</v>
      </c>
      <c r="RL109">
        <v>0</v>
      </c>
      <c r="RM109">
        <v>0</v>
      </c>
      <c r="RN109">
        <v>0</v>
      </c>
      <c r="RO109">
        <v>0</v>
      </c>
      <c r="RP109">
        <v>0</v>
      </c>
      <c r="RQ109">
        <v>0</v>
      </c>
      <c r="RR109">
        <v>0</v>
      </c>
      <c r="RS109">
        <v>0</v>
      </c>
      <c r="RT109">
        <v>0</v>
      </c>
      <c r="RU109">
        <v>0</v>
      </c>
      <c r="AMM109" t="s">
        <v>1127</v>
      </c>
      <c r="AMN109">
        <v>1</v>
      </c>
      <c r="AMO109">
        <v>0</v>
      </c>
      <c r="AMP109">
        <v>0</v>
      </c>
      <c r="AMQ109">
        <v>1</v>
      </c>
      <c r="AMR109">
        <v>0</v>
      </c>
      <c r="AMS109">
        <v>0</v>
      </c>
      <c r="AMU109" t="s">
        <v>1141</v>
      </c>
      <c r="AMV109" t="s">
        <v>1140</v>
      </c>
      <c r="ANG109" t="s">
        <v>1130</v>
      </c>
      <c r="ANH109">
        <v>0</v>
      </c>
      <c r="ANI109">
        <v>0</v>
      </c>
      <c r="ANJ109">
        <v>0</v>
      </c>
      <c r="ANK109">
        <v>0</v>
      </c>
      <c r="ANL109">
        <v>0</v>
      </c>
      <c r="ANM109">
        <v>0</v>
      </c>
      <c r="ANN109">
        <v>0</v>
      </c>
      <c r="ANO109">
        <v>1</v>
      </c>
      <c r="ANP109">
        <v>0</v>
      </c>
      <c r="ANR109" t="s">
        <v>1183</v>
      </c>
      <c r="ANU109">
        <v>418798947</v>
      </c>
      <c r="ANV109" s="2">
        <v>45036.70177083333</v>
      </c>
      <c r="ANY109" t="s">
        <v>1131</v>
      </c>
      <c r="ANZ109" t="s">
        <v>1132</v>
      </c>
      <c r="AOA109" t="s">
        <v>3441</v>
      </c>
    </row>
    <row r="110" spans="1:521 1027:1067" x14ac:dyDescent="0.35">
      <c r="A110">
        <v>109</v>
      </c>
      <c r="B110" t="s">
        <v>3617</v>
      </c>
      <c r="C110" s="2">
        <v>45036</v>
      </c>
      <c r="D110" t="s">
        <v>1200</v>
      </c>
      <c r="E110" s="2">
        <v>45036.621426817132</v>
      </c>
      <c r="F110" s="2">
        <v>45036.62308362269</v>
      </c>
      <c r="G110" t="s">
        <v>1109</v>
      </c>
      <c r="J110" t="s">
        <v>1110</v>
      </c>
      <c r="K110" s="2">
        <v>45036</v>
      </c>
      <c r="L110" t="s">
        <v>1201</v>
      </c>
      <c r="M110" t="s">
        <v>1202</v>
      </c>
      <c r="N110" t="s">
        <v>1203</v>
      </c>
      <c r="O110" t="s">
        <v>1114</v>
      </c>
      <c r="R110" t="s">
        <v>1115</v>
      </c>
      <c r="S110" t="s">
        <v>1204</v>
      </c>
      <c r="U110" t="s">
        <v>1117</v>
      </c>
      <c r="W110" t="s">
        <v>1144</v>
      </c>
      <c r="Z110" t="s">
        <v>1119</v>
      </c>
      <c r="AA110">
        <v>0</v>
      </c>
      <c r="AB110">
        <v>0</v>
      </c>
      <c r="AC110">
        <v>0</v>
      </c>
      <c r="AD110">
        <v>1</v>
      </c>
      <c r="AE110">
        <v>1</v>
      </c>
      <c r="ED110" t="s">
        <v>1119</v>
      </c>
      <c r="EE110">
        <v>0</v>
      </c>
      <c r="EF110">
        <v>0</v>
      </c>
      <c r="EG110">
        <v>0</v>
      </c>
      <c r="EH110">
        <v>0</v>
      </c>
      <c r="EI110">
        <v>1</v>
      </c>
      <c r="EJ110">
        <v>1</v>
      </c>
      <c r="IM110" t="s">
        <v>1181</v>
      </c>
      <c r="IN110">
        <v>0</v>
      </c>
      <c r="IO110">
        <v>0</v>
      </c>
      <c r="IP110">
        <v>1</v>
      </c>
      <c r="IQ110">
        <v>0</v>
      </c>
      <c r="IR110">
        <v>0</v>
      </c>
      <c r="IS110">
        <v>0</v>
      </c>
      <c r="IT110">
        <v>0</v>
      </c>
      <c r="IU110">
        <v>0</v>
      </c>
      <c r="IV110">
        <v>0</v>
      </c>
      <c r="IW110">
        <v>0</v>
      </c>
      <c r="IX110">
        <v>0</v>
      </c>
      <c r="IY110">
        <v>0</v>
      </c>
      <c r="IZ110">
        <v>0</v>
      </c>
      <c r="JA110">
        <v>0</v>
      </c>
      <c r="JB110">
        <v>0</v>
      </c>
      <c r="JC110">
        <v>0</v>
      </c>
      <c r="JD110">
        <v>1</v>
      </c>
      <c r="JE110">
        <v>3</v>
      </c>
      <c r="KC110" t="s">
        <v>1135</v>
      </c>
      <c r="KD110" t="s">
        <v>1158</v>
      </c>
      <c r="KE110">
        <v>0</v>
      </c>
      <c r="KF110">
        <v>1</v>
      </c>
      <c r="KG110">
        <v>1</v>
      </c>
      <c r="KI110">
        <v>27500</v>
      </c>
      <c r="KJ110">
        <v>32500</v>
      </c>
      <c r="KK110" t="s">
        <v>1145</v>
      </c>
      <c r="KN110">
        <v>30</v>
      </c>
      <c r="KO110">
        <v>3</v>
      </c>
      <c r="KP110">
        <v>0</v>
      </c>
      <c r="PE110" t="s">
        <v>1140</v>
      </c>
      <c r="QM110" t="s">
        <v>1125</v>
      </c>
      <c r="QN110">
        <v>0</v>
      </c>
      <c r="QO110">
        <v>1</v>
      </c>
      <c r="QP110">
        <v>0</v>
      </c>
      <c r="QQ110">
        <v>0</v>
      </c>
      <c r="QR110" t="s">
        <v>1181</v>
      </c>
      <c r="QS110">
        <v>0</v>
      </c>
      <c r="QT110">
        <v>0</v>
      </c>
      <c r="QU110">
        <v>1</v>
      </c>
      <c r="QV110">
        <v>0</v>
      </c>
      <c r="QW110">
        <v>0</v>
      </c>
      <c r="QX110">
        <v>0</v>
      </c>
      <c r="QY110">
        <v>0</v>
      </c>
      <c r="QZ110">
        <v>0</v>
      </c>
      <c r="RA110">
        <v>0</v>
      </c>
      <c r="RB110">
        <v>0</v>
      </c>
      <c r="RC110">
        <v>0</v>
      </c>
      <c r="RD110">
        <v>0</v>
      </c>
      <c r="RE110">
        <v>0</v>
      </c>
      <c r="RF110">
        <v>0</v>
      </c>
      <c r="RG110">
        <v>0</v>
      </c>
      <c r="RH110">
        <v>0</v>
      </c>
      <c r="RI110" t="s">
        <v>1180</v>
      </c>
      <c r="RJ110">
        <v>1</v>
      </c>
      <c r="RK110">
        <v>0</v>
      </c>
      <c r="RL110">
        <v>0</v>
      </c>
      <c r="RM110">
        <v>0</v>
      </c>
      <c r="RN110">
        <v>0</v>
      </c>
      <c r="RO110">
        <v>0</v>
      </c>
      <c r="RP110">
        <v>0</v>
      </c>
      <c r="RQ110">
        <v>0</v>
      </c>
      <c r="RR110">
        <v>0</v>
      </c>
      <c r="RS110">
        <v>0</v>
      </c>
      <c r="RT110">
        <v>0</v>
      </c>
      <c r="RU110">
        <v>0</v>
      </c>
      <c r="AMM110" t="s">
        <v>1127</v>
      </c>
      <c r="AMN110">
        <v>1</v>
      </c>
      <c r="AMO110">
        <v>0</v>
      </c>
      <c r="AMP110">
        <v>0</v>
      </c>
      <c r="AMQ110">
        <v>1</v>
      </c>
      <c r="AMR110">
        <v>0</v>
      </c>
      <c r="AMS110">
        <v>0</v>
      </c>
      <c r="AMU110" t="s">
        <v>1150</v>
      </c>
      <c r="AMV110" t="s">
        <v>1140</v>
      </c>
      <c r="ANG110" t="s">
        <v>1130</v>
      </c>
      <c r="ANH110">
        <v>0</v>
      </c>
      <c r="ANI110">
        <v>0</v>
      </c>
      <c r="ANJ110">
        <v>0</v>
      </c>
      <c r="ANK110">
        <v>0</v>
      </c>
      <c r="ANL110">
        <v>0</v>
      </c>
      <c r="ANM110">
        <v>0</v>
      </c>
      <c r="ANN110">
        <v>0</v>
      </c>
      <c r="ANO110">
        <v>1</v>
      </c>
      <c r="ANP110">
        <v>0</v>
      </c>
      <c r="ANR110" t="s">
        <v>1183</v>
      </c>
      <c r="ANU110">
        <v>418798955</v>
      </c>
      <c r="ANV110" s="2">
        <v>45036.701782407406</v>
      </c>
      <c r="ANY110" t="s">
        <v>1131</v>
      </c>
      <c r="ANZ110" t="s">
        <v>1132</v>
      </c>
      <c r="AOA110" t="s">
        <v>3441</v>
      </c>
    </row>
    <row r="111" spans="1:521 1027:1067" x14ac:dyDescent="0.35">
      <c r="A111">
        <v>110</v>
      </c>
      <c r="B111" t="s">
        <v>3618</v>
      </c>
      <c r="C111" s="2">
        <v>45039</v>
      </c>
      <c r="D111" t="s">
        <v>1225</v>
      </c>
      <c r="E111" s="2">
        <v>45039.749657592591</v>
      </c>
      <c r="F111" s="2">
        <v>45039.754617372688</v>
      </c>
      <c r="G111" t="s">
        <v>1109</v>
      </c>
      <c r="J111" t="s">
        <v>1226</v>
      </c>
      <c r="K111" s="2">
        <v>45039</v>
      </c>
      <c r="L111" t="s">
        <v>1227</v>
      </c>
      <c r="M111" t="s">
        <v>1228</v>
      </c>
      <c r="N111" t="s">
        <v>1229</v>
      </c>
      <c r="O111" t="s">
        <v>1207</v>
      </c>
      <c r="R111" t="s">
        <v>1230</v>
      </c>
      <c r="S111" t="s">
        <v>1231</v>
      </c>
      <c r="U111" t="s">
        <v>1117</v>
      </c>
      <c r="W111" t="s">
        <v>1144</v>
      </c>
      <c r="Z111" t="s">
        <v>1119</v>
      </c>
      <c r="AA111">
        <v>0</v>
      </c>
      <c r="AB111">
        <v>0</v>
      </c>
      <c r="AC111">
        <v>0</v>
      </c>
      <c r="AD111">
        <v>1</v>
      </c>
      <c r="AE111">
        <v>1</v>
      </c>
      <c r="ED111" t="s">
        <v>1119</v>
      </c>
      <c r="EE111">
        <v>0</v>
      </c>
      <c r="EF111">
        <v>0</v>
      </c>
      <c r="EG111">
        <v>0</v>
      </c>
      <c r="EH111">
        <v>0</v>
      </c>
      <c r="EI111">
        <v>1</v>
      </c>
      <c r="EJ111">
        <v>1</v>
      </c>
      <c r="IM111" t="s">
        <v>1124</v>
      </c>
      <c r="IN111">
        <v>1</v>
      </c>
      <c r="IO111">
        <v>1</v>
      </c>
      <c r="IP111">
        <v>0</v>
      </c>
      <c r="IQ111">
        <v>0</v>
      </c>
      <c r="IR111">
        <v>0</v>
      </c>
      <c r="IS111">
        <v>0</v>
      </c>
      <c r="IT111">
        <v>0</v>
      </c>
      <c r="IU111">
        <v>0</v>
      </c>
      <c r="IV111">
        <v>0</v>
      </c>
      <c r="IW111">
        <v>0</v>
      </c>
      <c r="IX111">
        <v>0</v>
      </c>
      <c r="IY111">
        <v>0</v>
      </c>
      <c r="IZ111">
        <v>0</v>
      </c>
      <c r="JA111">
        <v>0</v>
      </c>
      <c r="JB111">
        <v>0</v>
      </c>
      <c r="JC111">
        <v>0</v>
      </c>
      <c r="JD111">
        <v>2</v>
      </c>
      <c r="JE111">
        <v>4</v>
      </c>
      <c r="JG111" t="s">
        <v>1135</v>
      </c>
      <c r="JH111">
        <v>200</v>
      </c>
      <c r="JI111" t="s">
        <v>1122</v>
      </c>
      <c r="JL111">
        <v>60</v>
      </c>
      <c r="JM111">
        <v>7</v>
      </c>
      <c r="JN111">
        <v>0</v>
      </c>
      <c r="JP111" t="s">
        <v>1135</v>
      </c>
      <c r="JQ111" t="s">
        <v>1171</v>
      </c>
      <c r="JR111">
        <v>0</v>
      </c>
      <c r="JS111">
        <v>1</v>
      </c>
      <c r="JU111">
        <v>100</v>
      </c>
      <c r="JV111" t="s">
        <v>1122</v>
      </c>
      <c r="JY111">
        <v>60</v>
      </c>
      <c r="JZ111">
        <v>14</v>
      </c>
      <c r="KA111">
        <v>0</v>
      </c>
      <c r="PE111" t="s">
        <v>1140</v>
      </c>
      <c r="QM111" t="s">
        <v>1125</v>
      </c>
      <c r="QN111">
        <v>0</v>
      </c>
      <c r="QO111">
        <v>1</v>
      </c>
      <c r="QP111">
        <v>0</v>
      </c>
      <c r="QQ111">
        <v>0</v>
      </c>
      <c r="QR111" t="s">
        <v>1142</v>
      </c>
      <c r="QS111">
        <v>1</v>
      </c>
      <c r="QT111">
        <v>0</v>
      </c>
      <c r="QU111">
        <v>0</v>
      </c>
      <c r="QV111">
        <v>0</v>
      </c>
      <c r="QW111">
        <v>0</v>
      </c>
      <c r="QX111">
        <v>0</v>
      </c>
      <c r="QY111">
        <v>0</v>
      </c>
      <c r="QZ111">
        <v>0</v>
      </c>
      <c r="RA111">
        <v>0</v>
      </c>
      <c r="RB111">
        <v>0</v>
      </c>
      <c r="RC111">
        <v>0</v>
      </c>
      <c r="RD111">
        <v>0</v>
      </c>
      <c r="RE111">
        <v>0</v>
      </c>
      <c r="RF111">
        <v>0</v>
      </c>
      <c r="RG111">
        <v>0</v>
      </c>
      <c r="RH111">
        <v>0</v>
      </c>
      <c r="RI111" t="s">
        <v>1126</v>
      </c>
      <c r="RJ111">
        <v>0</v>
      </c>
      <c r="RK111">
        <v>0</v>
      </c>
      <c r="RL111">
        <v>0</v>
      </c>
      <c r="RM111">
        <v>0</v>
      </c>
      <c r="RN111">
        <v>0</v>
      </c>
      <c r="RO111">
        <v>1</v>
      </c>
      <c r="RP111">
        <v>0</v>
      </c>
      <c r="RQ111">
        <v>0</v>
      </c>
      <c r="RR111">
        <v>0</v>
      </c>
      <c r="RS111">
        <v>0</v>
      </c>
      <c r="RT111">
        <v>0</v>
      </c>
      <c r="RU111">
        <v>0</v>
      </c>
      <c r="AMM111" t="s">
        <v>1169</v>
      </c>
      <c r="AMN111">
        <v>1</v>
      </c>
      <c r="AMO111">
        <v>0</v>
      </c>
      <c r="AMP111">
        <v>0</v>
      </c>
      <c r="AMQ111">
        <v>0</v>
      </c>
      <c r="AMR111">
        <v>0</v>
      </c>
      <c r="AMS111">
        <v>0</v>
      </c>
      <c r="AMU111" t="s">
        <v>1141</v>
      </c>
      <c r="AMV111" t="s">
        <v>1140</v>
      </c>
      <c r="ANG111" t="s">
        <v>1130</v>
      </c>
      <c r="ANH111">
        <v>0</v>
      </c>
      <c r="ANI111">
        <v>0</v>
      </c>
      <c r="ANJ111">
        <v>0</v>
      </c>
      <c r="ANK111">
        <v>0</v>
      </c>
      <c r="ANL111">
        <v>0</v>
      </c>
      <c r="ANM111">
        <v>0</v>
      </c>
      <c r="ANN111">
        <v>0</v>
      </c>
      <c r="ANO111">
        <v>1</v>
      </c>
      <c r="ANP111">
        <v>0</v>
      </c>
      <c r="ANU111">
        <v>419555375</v>
      </c>
      <c r="ANV111" s="2">
        <v>45040.690972222219</v>
      </c>
      <c r="ANY111" t="s">
        <v>1131</v>
      </c>
      <c r="ANZ111" t="s">
        <v>1132</v>
      </c>
      <c r="AOA111" t="s">
        <v>3417</v>
      </c>
    </row>
    <row r="112" spans="1:521 1027:1067" x14ac:dyDescent="0.35">
      <c r="A112">
        <v>111</v>
      </c>
      <c r="B112" t="s">
        <v>3619</v>
      </c>
      <c r="C112" s="2">
        <v>45040</v>
      </c>
      <c r="D112" t="s">
        <v>1225</v>
      </c>
      <c r="E112" s="2">
        <v>45040.333611956019</v>
      </c>
      <c r="F112" s="2">
        <v>45040.339989687498</v>
      </c>
      <c r="G112" t="s">
        <v>1109</v>
      </c>
      <c r="J112" t="s">
        <v>1226</v>
      </c>
      <c r="K112" s="2">
        <v>45040</v>
      </c>
      <c r="L112" t="s">
        <v>1227</v>
      </c>
      <c r="M112" t="s">
        <v>1228</v>
      </c>
      <c r="N112" t="s">
        <v>1229</v>
      </c>
      <c r="O112" t="s">
        <v>1207</v>
      </c>
      <c r="R112" t="s">
        <v>1230</v>
      </c>
      <c r="S112" t="s">
        <v>1231</v>
      </c>
      <c r="U112" t="s">
        <v>1117</v>
      </c>
      <c r="W112" t="s">
        <v>1144</v>
      </c>
      <c r="Z112" t="s">
        <v>1119</v>
      </c>
      <c r="AA112">
        <v>0</v>
      </c>
      <c r="AB112">
        <v>0</v>
      </c>
      <c r="AC112">
        <v>0</v>
      </c>
      <c r="AD112">
        <v>1</v>
      </c>
      <c r="AE112">
        <v>1</v>
      </c>
      <c r="ED112" t="s">
        <v>1119</v>
      </c>
      <c r="EE112">
        <v>0</v>
      </c>
      <c r="EF112">
        <v>0</v>
      </c>
      <c r="EG112">
        <v>0</v>
      </c>
      <c r="EH112">
        <v>0</v>
      </c>
      <c r="EI112">
        <v>1</v>
      </c>
      <c r="EJ112">
        <v>1</v>
      </c>
      <c r="IM112" t="s">
        <v>1124</v>
      </c>
      <c r="IN112">
        <v>1</v>
      </c>
      <c r="IO112">
        <v>1</v>
      </c>
      <c r="IP112">
        <v>0</v>
      </c>
      <c r="IQ112">
        <v>0</v>
      </c>
      <c r="IR112">
        <v>0</v>
      </c>
      <c r="IS112">
        <v>0</v>
      </c>
      <c r="IT112">
        <v>0</v>
      </c>
      <c r="IU112">
        <v>0</v>
      </c>
      <c r="IV112">
        <v>0</v>
      </c>
      <c r="IW112">
        <v>0</v>
      </c>
      <c r="IX112">
        <v>0</v>
      </c>
      <c r="IY112">
        <v>0</v>
      </c>
      <c r="IZ112">
        <v>0</v>
      </c>
      <c r="JA112">
        <v>0</v>
      </c>
      <c r="JB112">
        <v>0</v>
      </c>
      <c r="JC112">
        <v>0</v>
      </c>
      <c r="JD112">
        <v>2</v>
      </c>
      <c r="JE112">
        <v>4</v>
      </c>
      <c r="JG112" t="s">
        <v>1135</v>
      </c>
      <c r="JH112">
        <v>200</v>
      </c>
      <c r="JI112" t="s">
        <v>1122</v>
      </c>
      <c r="JL112">
        <v>90</v>
      </c>
      <c r="JM112">
        <v>7</v>
      </c>
      <c r="JN112">
        <v>0</v>
      </c>
      <c r="JP112" t="s">
        <v>1135</v>
      </c>
      <c r="JQ112" t="s">
        <v>1123</v>
      </c>
      <c r="JR112">
        <v>1</v>
      </c>
      <c r="JS112">
        <v>1</v>
      </c>
      <c r="JT112">
        <v>5000</v>
      </c>
      <c r="JU112">
        <v>100</v>
      </c>
      <c r="JV112" t="s">
        <v>1122</v>
      </c>
      <c r="JY112">
        <v>60</v>
      </c>
      <c r="JZ112">
        <v>14</v>
      </c>
      <c r="KA112">
        <v>0</v>
      </c>
      <c r="PE112" t="s">
        <v>1140</v>
      </c>
      <c r="QM112" t="s">
        <v>1138</v>
      </c>
      <c r="QN112">
        <v>1</v>
      </c>
      <c r="QO112">
        <v>0</v>
      </c>
      <c r="QP112">
        <v>0</v>
      </c>
      <c r="QQ112">
        <v>0</v>
      </c>
      <c r="AMM112" t="s">
        <v>1169</v>
      </c>
      <c r="AMN112">
        <v>1</v>
      </c>
      <c r="AMO112">
        <v>0</v>
      </c>
      <c r="AMP112">
        <v>0</v>
      </c>
      <c r="AMQ112">
        <v>0</v>
      </c>
      <c r="AMR112">
        <v>0</v>
      </c>
      <c r="AMS112">
        <v>0</v>
      </c>
      <c r="AMU112" t="s">
        <v>1128</v>
      </c>
      <c r="AMV112" t="s">
        <v>1140</v>
      </c>
      <c r="ANG112" t="s">
        <v>1130</v>
      </c>
      <c r="ANH112">
        <v>0</v>
      </c>
      <c r="ANI112">
        <v>0</v>
      </c>
      <c r="ANJ112">
        <v>0</v>
      </c>
      <c r="ANK112">
        <v>0</v>
      </c>
      <c r="ANL112">
        <v>0</v>
      </c>
      <c r="ANM112">
        <v>0</v>
      </c>
      <c r="ANN112">
        <v>0</v>
      </c>
      <c r="ANO112">
        <v>1</v>
      </c>
      <c r="ANP112">
        <v>0</v>
      </c>
      <c r="ANU112">
        <v>419555379</v>
      </c>
      <c r="ANV112" s="2">
        <v>45040.690983796303</v>
      </c>
      <c r="ANY112" t="s">
        <v>1131</v>
      </c>
      <c r="ANZ112" t="s">
        <v>1132</v>
      </c>
      <c r="AOA112" t="s">
        <v>3417</v>
      </c>
    </row>
    <row r="113" spans="1:489 1027:1067" x14ac:dyDescent="0.35">
      <c r="A113">
        <v>112</v>
      </c>
      <c r="B113" t="s">
        <v>3620</v>
      </c>
      <c r="C113" s="2">
        <v>45040</v>
      </c>
      <c r="D113" t="s">
        <v>1225</v>
      </c>
      <c r="E113" s="2">
        <v>45040.340868611107</v>
      </c>
      <c r="F113" s="2">
        <v>45040.348825844907</v>
      </c>
      <c r="G113" t="s">
        <v>1109</v>
      </c>
      <c r="J113" t="s">
        <v>1226</v>
      </c>
      <c r="K113" s="2">
        <v>45040</v>
      </c>
      <c r="L113" t="s">
        <v>1227</v>
      </c>
      <c r="M113" t="s">
        <v>1228</v>
      </c>
      <c r="N113" t="s">
        <v>1229</v>
      </c>
      <c r="O113" t="s">
        <v>1207</v>
      </c>
      <c r="R113" t="s">
        <v>1230</v>
      </c>
      <c r="S113" t="s">
        <v>1231</v>
      </c>
      <c r="U113" t="s">
        <v>1117</v>
      </c>
      <c r="W113" t="s">
        <v>1133</v>
      </c>
      <c r="Z113" t="s">
        <v>1134</v>
      </c>
      <c r="AA113">
        <v>0</v>
      </c>
      <c r="AB113">
        <v>0</v>
      </c>
      <c r="AC113">
        <v>1</v>
      </c>
      <c r="AD113">
        <v>0</v>
      </c>
      <c r="AE113">
        <v>1</v>
      </c>
      <c r="BC113" t="s">
        <v>1135</v>
      </c>
      <c r="BD113" t="s">
        <v>1136</v>
      </c>
      <c r="BE113">
        <v>1</v>
      </c>
      <c r="BF113">
        <v>1</v>
      </c>
      <c r="BG113">
        <v>500</v>
      </c>
      <c r="BH113">
        <v>300</v>
      </c>
      <c r="BI113" t="s">
        <v>1147</v>
      </c>
      <c r="BL113">
        <v>60</v>
      </c>
      <c r="BM113">
        <v>1</v>
      </c>
      <c r="BN113">
        <v>0</v>
      </c>
      <c r="BP113" t="s">
        <v>1140</v>
      </c>
      <c r="CL113" t="s">
        <v>1138</v>
      </c>
      <c r="CM113">
        <v>1</v>
      </c>
      <c r="CN113">
        <v>0</v>
      </c>
      <c r="CO113">
        <v>0</v>
      </c>
      <c r="CP113">
        <v>0</v>
      </c>
      <c r="ED113" t="s">
        <v>1119</v>
      </c>
      <c r="EE113">
        <v>0</v>
      </c>
      <c r="EF113">
        <v>0</v>
      </c>
      <c r="EG113">
        <v>0</v>
      </c>
      <c r="EH113">
        <v>0</v>
      </c>
      <c r="EI113">
        <v>1</v>
      </c>
      <c r="EJ113">
        <v>1</v>
      </c>
      <c r="IM113" t="s">
        <v>1232</v>
      </c>
      <c r="IN113">
        <v>0</v>
      </c>
      <c r="IO113">
        <v>0</v>
      </c>
      <c r="IP113">
        <v>0</v>
      </c>
      <c r="IQ113">
        <v>0</v>
      </c>
      <c r="IR113">
        <v>0</v>
      </c>
      <c r="IS113">
        <v>0</v>
      </c>
      <c r="IT113">
        <v>0</v>
      </c>
      <c r="IU113">
        <v>0</v>
      </c>
      <c r="IV113">
        <v>0</v>
      </c>
      <c r="IW113">
        <v>0</v>
      </c>
      <c r="IX113">
        <v>0</v>
      </c>
      <c r="IY113">
        <v>0</v>
      </c>
      <c r="IZ113">
        <v>1</v>
      </c>
      <c r="JA113">
        <v>0</v>
      </c>
      <c r="JB113">
        <v>1</v>
      </c>
      <c r="JC113">
        <v>0</v>
      </c>
      <c r="JD113">
        <v>2</v>
      </c>
      <c r="JE113">
        <v>4</v>
      </c>
      <c r="OA113" t="s">
        <v>1135</v>
      </c>
      <c r="OB113">
        <v>1500</v>
      </c>
      <c r="OC113" t="s">
        <v>1147</v>
      </c>
      <c r="OF113">
        <v>90</v>
      </c>
      <c r="OG113">
        <v>1</v>
      </c>
      <c r="OH113">
        <v>0</v>
      </c>
      <c r="OV113" t="s">
        <v>1135</v>
      </c>
      <c r="OW113">
        <v>250</v>
      </c>
      <c r="OX113" t="s">
        <v>1147</v>
      </c>
      <c r="PA113">
        <v>90</v>
      </c>
      <c r="PB113">
        <v>1</v>
      </c>
      <c r="PC113">
        <v>0</v>
      </c>
      <c r="PE113" t="s">
        <v>1140</v>
      </c>
      <c r="QM113" t="s">
        <v>1138</v>
      </c>
      <c r="QN113">
        <v>1</v>
      </c>
      <c r="QO113">
        <v>0</v>
      </c>
      <c r="QP113">
        <v>0</v>
      </c>
      <c r="QQ113">
        <v>0</v>
      </c>
      <c r="AMM113" t="s">
        <v>1169</v>
      </c>
      <c r="AMN113">
        <v>1</v>
      </c>
      <c r="AMO113">
        <v>0</v>
      </c>
      <c r="AMP113">
        <v>0</v>
      </c>
      <c r="AMQ113">
        <v>0</v>
      </c>
      <c r="AMR113">
        <v>0</v>
      </c>
      <c r="AMS113">
        <v>0</v>
      </c>
      <c r="AMU113" t="s">
        <v>1141</v>
      </c>
      <c r="AMV113" t="s">
        <v>1140</v>
      </c>
      <c r="ANG113" t="s">
        <v>1130</v>
      </c>
      <c r="ANH113">
        <v>0</v>
      </c>
      <c r="ANI113">
        <v>0</v>
      </c>
      <c r="ANJ113">
        <v>0</v>
      </c>
      <c r="ANK113">
        <v>0</v>
      </c>
      <c r="ANL113">
        <v>0</v>
      </c>
      <c r="ANM113">
        <v>0</v>
      </c>
      <c r="ANN113">
        <v>0</v>
      </c>
      <c r="ANO113">
        <v>1</v>
      </c>
      <c r="ANP113">
        <v>0</v>
      </c>
      <c r="ANU113">
        <v>419555385</v>
      </c>
      <c r="ANV113" s="2">
        <v>45040.690995370373</v>
      </c>
      <c r="ANY113" t="s">
        <v>1131</v>
      </c>
      <c r="ANZ113" t="s">
        <v>1132</v>
      </c>
      <c r="AOA113" t="s">
        <v>3417</v>
      </c>
    </row>
    <row r="114" spans="1:489 1027:1067" x14ac:dyDescent="0.35">
      <c r="A114">
        <v>113</v>
      </c>
      <c r="B114" t="s">
        <v>3621</v>
      </c>
      <c r="C114" s="2">
        <v>45043</v>
      </c>
      <c r="D114" t="s">
        <v>3622</v>
      </c>
      <c r="E114" s="2">
        <v>45043.65727087963</v>
      </c>
      <c r="F114" s="2">
        <v>45044.6043665162</v>
      </c>
      <c r="G114" t="s">
        <v>1109</v>
      </c>
      <c r="J114" t="s">
        <v>3623</v>
      </c>
      <c r="K114" s="2">
        <v>45043</v>
      </c>
      <c r="L114" t="s">
        <v>3624</v>
      </c>
      <c r="M114" t="s">
        <v>3625</v>
      </c>
      <c r="N114" t="s">
        <v>3626</v>
      </c>
      <c r="O114" t="s">
        <v>1114</v>
      </c>
      <c r="R114" t="s">
        <v>3627</v>
      </c>
      <c r="S114" t="s">
        <v>3628</v>
      </c>
      <c r="U114" t="s">
        <v>1117</v>
      </c>
      <c r="W114" t="s">
        <v>1144</v>
      </c>
      <c r="Z114" t="s">
        <v>1119</v>
      </c>
      <c r="AA114">
        <v>0</v>
      </c>
      <c r="AB114">
        <v>0</v>
      </c>
      <c r="AC114">
        <v>0</v>
      </c>
      <c r="AD114">
        <v>1</v>
      </c>
      <c r="AE114">
        <v>1</v>
      </c>
      <c r="ED114" t="s">
        <v>1119</v>
      </c>
      <c r="EE114">
        <v>0</v>
      </c>
      <c r="EF114">
        <v>0</v>
      </c>
      <c r="EG114">
        <v>0</v>
      </c>
      <c r="EH114">
        <v>0</v>
      </c>
      <c r="EI114">
        <v>1</v>
      </c>
      <c r="EJ114">
        <v>1</v>
      </c>
      <c r="IM114" t="s">
        <v>1120</v>
      </c>
      <c r="IN114">
        <v>1</v>
      </c>
      <c r="IO114">
        <v>1</v>
      </c>
      <c r="IP114">
        <v>0</v>
      </c>
      <c r="IQ114">
        <v>0</v>
      </c>
      <c r="IR114">
        <v>0</v>
      </c>
      <c r="IS114">
        <v>0</v>
      </c>
      <c r="IT114">
        <v>0</v>
      </c>
      <c r="IU114">
        <v>0</v>
      </c>
      <c r="IV114">
        <v>0</v>
      </c>
      <c r="IW114">
        <v>0</v>
      </c>
      <c r="IX114">
        <v>0</v>
      </c>
      <c r="IY114">
        <v>0</v>
      </c>
      <c r="IZ114">
        <v>0</v>
      </c>
      <c r="JA114">
        <v>0</v>
      </c>
      <c r="JB114">
        <v>0</v>
      </c>
      <c r="JC114">
        <v>0</v>
      </c>
      <c r="JD114">
        <v>2</v>
      </c>
      <c r="JE114">
        <v>4</v>
      </c>
      <c r="JG114" t="s">
        <v>1135</v>
      </c>
      <c r="JH114">
        <v>1000</v>
      </c>
      <c r="JI114" t="s">
        <v>1147</v>
      </c>
      <c r="JL114">
        <v>14</v>
      </c>
      <c r="JM114">
        <v>2</v>
      </c>
      <c r="JN114">
        <v>0</v>
      </c>
      <c r="JP114" t="s">
        <v>1135</v>
      </c>
      <c r="JQ114" t="s">
        <v>1123</v>
      </c>
      <c r="JR114">
        <v>1</v>
      </c>
      <c r="JS114">
        <v>1</v>
      </c>
      <c r="JT114">
        <v>7000</v>
      </c>
      <c r="JU114">
        <v>100</v>
      </c>
      <c r="JV114" t="s">
        <v>1147</v>
      </c>
      <c r="JY114">
        <v>14</v>
      </c>
      <c r="JZ114">
        <v>2</v>
      </c>
      <c r="KA114">
        <v>0</v>
      </c>
      <c r="PE114" t="s">
        <v>1117</v>
      </c>
      <c r="PG114" t="s">
        <v>1124</v>
      </c>
      <c r="PH114">
        <v>1</v>
      </c>
      <c r="PI114">
        <v>1</v>
      </c>
      <c r="PJ114">
        <v>0</v>
      </c>
      <c r="PK114">
        <v>0</v>
      </c>
      <c r="PL114">
        <v>0</v>
      </c>
      <c r="PM114">
        <v>0</v>
      </c>
      <c r="PN114">
        <v>0</v>
      </c>
      <c r="PO114">
        <v>0</v>
      </c>
      <c r="PP114">
        <v>0</v>
      </c>
      <c r="PQ114">
        <v>0</v>
      </c>
      <c r="PR114">
        <v>0</v>
      </c>
      <c r="PS114">
        <v>0</v>
      </c>
      <c r="PT114">
        <v>0</v>
      </c>
      <c r="PU114">
        <v>0</v>
      </c>
      <c r="PV114">
        <v>0</v>
      </c>
      <c r="PW114">
        <v>0</v>
      </c>
      <c r="PY114" t="s">
        <v>1224</v>
      </c>
      <c r="PZ114">
        <v>0</v>
      </c>
      <c r="QA114">
        <v>0</v>
      </c>
      <c r="QB114">
        <v>0</v>
      </c>
      <c r="QC114">
        <v>0</v>
      </c>
      <c r="QD114">
        <v>0</v>
      </c>
      <c r="QE114">
        <v>0</v>
      </c>
      <c r="QF114">
        <v>0</v>
      </c>
      <c r="QG114">
        <v>1</v>
      </c>
      <c r="QH114">
        <v>0</v>
      </c>
      <c r="QI114">
        <v>0</v>
      </c>
      <c r="QJ114">
        <v>0</v>
      </c>
      <c r="QM114" t="s">
        <v>1138</v>
      </c>
      <c r="QN114">
        <v>1</v>
      </c>
      <c r="QO114">
        <v>0</v>
      </c>
      <c r="QP114">
        <v>0</v>
      </c>
      <c r="QQ114">
        <v>0</v>
      </c>
      <c r="AMM114" t="s">
        <v>1169</v>
      </c>
      <c r="AMN114">
        <v>1</v>
      </c>
      <c r="AMO114">
        <v>0</v>
      </c>
      <c r="AMP114">
        <v>0</v>
      </c>
      <c r="AMQ114">
        <v>0</v>
      </c>
      <c r="AMR114">
        <v>0</v>
      </c>
      <c r="AMS114">
        <v>0</v>
      </c>
      <c r="AMU114" t="s">
        <v>1141</v>
      </c>
      <c r="AMV114" t="s">
        <v>1140</v>
      </c>
      <c r="ANG114" t="s">
        <v>1208</v>
      </c>
      <c r="ANH114">
        <v>0</v>
      </c>
      <c r="ANI114">
        <v>0</v>
      </c>
      <c r="ANJ114">
        <v>0</v>
      </c>
      <c r="ANK114">
        <v>0</v>
      </c>
      <c r="ANL114">
        <v>0</v>
      </c>
      <c r="ANM114">
        <v>0</v>
      </c>
      <c r="ANN114">
        <v>0</v>
      </c>
      <c r="ANO114">
        <v>0</v>
      </c>
      <c r="ANP114">
        <v>1</v>
      </c>
      <c r="ANR114" t="s">
        <v>1206</v>
      </c>
      <c r="ANU114">
        <v>421263574</v>
      </c>
      <c r="ANV114" s="2">
        <v>45045.715150462958</v>
      </c>
      <c r="ANY114" t="s">
        <v>1131</v>
      </c>
      <c r="ANZ114" t="s">
        <v>1132</v>
      </c>
      <c r="AOA114" t="s">
        <v>3441</v>
      </c>
    </row>
    <row r="115" spans="1:489 1027:1067" x14ac:dyDescent="0.35">
      <c r="A115">
        <v>114</v>
      </c>
      <c r="B115" t="s">
        <v>3629</v>
      </c>
      <c r="C115" s="2">
        <v>45044</v>
      </c>
      <c r="D115" t="s">
        <v>3622</v>
      </c>
      <c r="E115" s="2">
        <v>45044.60550070602</v>
      </c>
      <c r="F115" s="2">
        <v>45044.607547361113</v>
      </c>
      <c r="G115" t="s">
        <v>1109</v>
      </c>
      <c r="J115" t="s">
        <v>3623</v>
      </c>
      <c r="K115" s="2">
        <v>45044</v>
      </c>
      <c r="L115" t="s">
        <v>3624</v>
      </c>
      <c r="M115" t="s">
        <v>3625</v>
      </c>
      <c r="N115" t="s">
        <v>3626</v>
      </c>
      <c r="O115" t="s">
        <v>1207</v>
      </c>
      <c r="R115" t="s">
        <v>3627</v>
      </c>
      <c r="S115" t="s">
        <v>3628</v>
      </c>
      <c r="U115" t="s">
        <v>1117</v>
      </c>
      <c r="W115" t="s">
        <v>1144</v>
      </c>
      <c r="Z115" t="s">
        <v>1119</v>
      </c>
      <c r="AA115">
        <v>0</v>
      </c>
      <c r="AB115">
        <v>0</v>
      </c>
      <c r="AC115">
        <v>0</v>
      </c>
      <c r="AD115">
        <v>1</v>
      </c>
      <c r="AE115">
        <v>1</v>
      </c>
      <c r="ED115" t="s">
        <v>1119</v>
      </c>
      <c r="EE115">
        <v>0</v>
      </c>
      <c r="EF115">
        <v>0</v>
      </c>
      <c r="EG115">
        <v>0</v>
      </c>
      <c r="EH115">
        <v>0</v>
      </c>
      <c r="EI115">
        <v>1</v>
      </c>
      <c r="EJ115">
        <v>1</v>
      </c>
      <c r="IM115" t="s">
        <v>1142</v>
      </c>
      <c r="IN115">
        <v>1</v>
      </c>
      <c r="IO115">
        <v>0</v>
      </c>
      <c r="IP115">
        <v>0</v>
      </c>
      <c r="IQ115">
        <v>0</v>
      </c>
      <c r="IR115">
        <v>0</v>
      </c>
      <c r="IS115">
        <v>0</v>
      </c>
      <c r="IT115">
        <v>0</v>
      </c>
      <c r="IU115">
        <v>0</v>
      </c>
      <c r="IV115">
        <v>0</v>
      </c>
      <c r="IW115">
        <v>0</v>
      </c>
      <c r="IX115">
        <v>0</v>
      </c>
      <c r="IY115">
        <v>0</v>
      </c>
      <c r="IZ115">
        <v>0</v>
      </c>
      <c r="JA115">
        <v>0</v>
      </c>
      <c r="JB115">
        <v>0</v>
      </c>
      <c r="JC115">
        <v>0</v>
      </c>
      <c r="JD115">
        <v>1</v>
      </c>
      <c r="JE115">
        <v>3</v>
      </c>
      <c r="JG115" t="s">
        <v>1135</v>
      </c>
      <c r="JH115">
        <v>1000</v>
      </c>
      <c r="JI115" t="s">
        <v>1147</v>
      </c>
      <c r="JL115">
        <v>21</v>
      </c>
      <c r="JM115">
        <v>2</v>
      </c>
      <c r="JN115">
        <v>0</v>
      </c>
      <c r="PE115" t="s">
        <v>1140</v>
      </c>
      <c r="QM115" t="s">
        <v>1138</v>
      </c>
      <c r="QN115">
        <v>1</v>
      </c>
      <c r="QO115">
        <v>0</v>
      </c>
      <c r="QP115">
        <v>0</v>
      </c>
      <c r="QQ115">
        <v>0</v>
      </c>
      <c r="AMM115" t="s">
        <v>1169</v>
      </c>
      <c r="AMN115">
        <v>1</v>
      </c>
      <c r="AMO115">
        <v>0</v>
      </c>
      <c r="AMP115">
        <v>0</v>
      </c>
      <c r="AMQ115">
        <v>0</v>
      </c>
      <c r="AMR115">
        <v>0</v>
      </c>
      <c r="AMS115">
        <v>0</v>
      </c>
      <c r="AMU115" t="s">
        <v>1141</v>
      </c>
      <c r="AMV115" t="s">
        <v>1208</v>
      </c>
      <c r="ANG115" t="s">
        <v>1208</v>
      </c>
      <c r="ANH115">
        <v>0</v>
      </c>
      <c r="ANI115">
        <v>0</v>
      </c>
      <c r="ANJ115">
        <v>0</v>
      </c>
      <c r="ANK115">
        <v>0</v>
      </c>
      <c r="ANL115">
        <v>0</v>
      </c>
      <c r="ANM115">
        <v>0</v>
      </c>
      <c r="ANN115">
        <v>0</v>
      </c>
      <c r="ANO115">
        <v>0</v>
      </c>
      <c r="ANP115">
        <v>1</v>
      </c>
      <c r="ANR115" t="s">
        <v>1206</v>
      </c>
      <c r="ANU115">
        <v>421263575</v>
      </c>
      <c r="ANV115" s="2">
        <v>45045.715162037042</v>
      </c>
      <c r="ANY115" t="s">
        <v>1131</v>
      </c>
      <c r="ANZ115" t="s">
        <v>1132</v>
      </c>
      <c r="AOA115" t="s">
        <v>3441</v>
      </c>
    </row>
    <row r="116" spans="1:489 1027:1067" x14ac:dyDescent="0.35">
      <c r="A116">
        <v>115</v>
      </c>
      <c r="B116" t="s">
        <v>3630</v>
      </c>
      <c r="C116" s="2">
        <v>45044</v>
      </c>
      <c r="D116" t="s">
        <v>3622</v>
      </c>
      <c r="E116" s="2">
        <v>45044.608884062502</v>
      </c>
      <c r="F116" s="2">
        <v>45044.611959907408</v>
      </c>
      <c r="G116" t="s">
        <v>1109</v>
      </c>
      <c r="J116" t="s">
        <v>3623</v>
      </c>
      <c r="K116" s="2">
        <v>45044</v>
      </c>
      <c r="L116" t="s">
        <v>3624</v>
      </c>
      <c r="M116" t="s">
        <v>3625</v>
      </c>
      <c r="N116" t="s">
        <v>3626</v>
      </c>
      <c r="O116" t="s">
        <v>1207</v>
      </c>
      <c r="R116" t="s">
        <v>3627</v>
      </c>
      <c r="S116" t="s">
        <v>3628</v>
      </c>
      <c r="U116" t="s">
        <v>1117</v>
      </c>
      <c r="W116" t="s">
        <v>1144</v>
      </c>
      <c r="Z116" t="s">
        <v>1119</v>
      </c>
      <c r="AA116">
        <v>0</v>
      </c>
      <c r="AB116">
        <v>0</v>
      </c>
      <c r="AC116">
        <v>0</v>
      </c>
      <c r="AD116">
        <v>1</v>
      </c>
      <c r="AE116">
        <v>1</v>
      </c>
      <c r="ED116" t="s">
        <v>1119</v>
      </c>
      <c r="EE116">
        <v>0</v>
      </c>
      <c r="EF116">
        <v>0</v>
      </c>
      <c r="EG116">
        <v>0</v>
      </c>
      <c r="EH116">
        <v>0</v>
      </c>
      <c r="EI116">
        <v>1</v>
      </c>
      <c r="EJ116">
        <v>1</v>
      </c>
      <c r="IM116" t="s">
        <v>1142</v>
      </c>
      <c r="IN116">
        <v>1</v>
      </c>
      <c r="IO116">
        <v>0</v>
      </c>
      <c r="IP116">
        <v>0</v>
      </c>
      <c r="IQ116">
        <v>0</v>
      </c>
      <c r="IR116">
        <v>0</v>
      </c>
      <c r="IS116">
        <v>0</v>
      </c>
      <c r="IT116">
        <v>0</v>
      </c>
      <c r="IU116">
        <v>0</v>
      </c>
      <c r="IV116">
        <v>0</v>
      </c>
      <c r="IW116">
        <v>0</v>
      </c>
      <c r="IX116">
        <v>0</v>
      </c>
      <c r="IY116">
        <v>0</v>
      </c>
      <c r="IZ116">
        <v>0</v>
      </c>
      <c r="JA116">
        <v>0</v>
      </c>
      <c r="JB116">
        <v>0</v>
      </c>
      <c r="JC116">
        <v>0</v>
      </c>
      <c r="JD116">
        <v>1</v>
      </c>
      <c r="JE116">
        <v>3</v>
      </c>
      <c r="JG116" t="s">
        <v>1135</v>
      </c>
      <c r="JH116">
        <v>500</v>
      </c>
      <c r="JI116" t="s">
        <v>1147</v>
      </c>
      <c r="JL116">
        <v>7</v>
      </c>
      <c r="JM116">
        <v>1</v>
      </c>
      <c r="JN116">
        <v>0</v>
      </c>
      <c r="PE116" t="s">
        <v>1140</v>
      </c>
      <c r="QM116" t="s">
        <v>1138</v>
      </c>
      <c r="QN116">
        <v>1</v>
      </c>
      <c r="QO116">
        <v>0</v>
      </c>
      <c r="QP116">
        <v>0</v>
      </c>
      <c r="QQ116">
        <v>0</v>
      </c>
      <c r="AMM116" t="s">
        <v>1169</v>
      </c>
      <c r="AMN116">
        <v>1</v>
      </c>
      <c r="AMO116">
        <v>0</v>
      </c>
      <c r="AMP116">
        <v>0</v>
      </c>
      <c r="AMQ116">
        <v>0</v>
      </c>
      <c r="AMR116">
        <v>0</v>
      </c>
      <c r="AMS116">
        <v>0</v>
      </c>
      <c r="AMU116" t="s">
        <v>1141</v>
      </c>
      <c r="AMV116" t="s">
        <v>1140</v>
      </c>
      <c r="ANG116" t="s">
        <v>1130</v>
      </c>
      <c r="ANH116">
        <v>0</v>
      </c>
      <c r="ANI116">
        <v>0</v>
      </c>
      <c r="ANJ116">
        <v>0</v>
      </c>
      <c r="ANK116">
        <v>0</v>
      </c>
      <c r="ANL116">
        <v>0</v>
      </c>
      <c r="ANM116">
        <v>0</v>
      </c>
      <c r="ANN116">
        <v>0</v>
      </c>
      <c r="ANO116">
        <v>1</v>
      </c>
      <c r="ANP116">
        <v>0</v>
      </c>
      <c r="ANR116" t="s">
        <v>3631</v>
      </c>
      <c r="ANU116">
        <v>421263579</v>
      </c>
      <c r="ANV116" s="2">
        <v>45045.715173611112</v>
      </c>
      <c r="ANY116" t="s">
        <v>1131</v>
      </c>
      <c r="ANZ116" t="s">
        <v>1132</v>
      </c>
      <c r="AOA116" t="s">
        <v>3441</v>
      </c>
    </row>
    <row r="117" spans="1:489 1027:1067" x14ac:dyDescent="0.35">
      <c r="A117">
        <v>116</v>
      </c>
      <c r="B117" t="s">
        <v>3632</v>
      </c>
      <c r="C117" s="2">
        <v>45044</v>
      </c>
      <c r="D117" t="s">
        <v>3622</v>
      </c>
      <c r="E117" s="2">
        <v>45044.613769143507</v>
      </c>
      <c r="F117" s="2">
        <v>45044.615597592587</v>
      </c>
      <c r="G117" t="s">
        <v>1109</v>
      </c>
      <c r="J117" t="s">
        <v>3623</v>
      </c>
      <c r="K117" s="2">
        <v>45044</v>
      </c>
      <c r="L117" t="s">
        <v>3624</v>
      </c>
      <c r="M117" t="s">
        <v>3625</v>
      </c>
      <c r="N117" t="s">
        <v>3626</v>
      </c>
      <c r="O117" t="s">
        <v>1207</v>
      </c>
      <c r="R117" t="s">
        <v>3627</v>
      </c>
      <c r="S117" t="s">
        <v>3628</v>
      </c>
      <c r="U117" t="s">
        <v>1117</v>
      </c>
      <c r="W117" t="s">
        <v>1144</v>
      </c>
      <c r="Z117" t="s">
        <v>1119</v>
      </c>
      <c r="AA117">
        <v>0</v>
      </c>
      <c r="AB117">
        <v>0</v>
      </c>
      <c r="AC117">
        <v>0</v>
      </c>
      <c r="AD117">
        <v>1</v>
      </c>
      <c r="AE117">
        <v>1</v>
      </c>
      <c r="ED117" t="s">
        <v>1119</v>
      </c>
      <c r="EE117">
        <v>0</v>
      </c>
      <c r="EF117">
        <v>0</v>
      </c>
      <c r="EG117">
        <v>0</v>
      </c>
      <c r="EH117">
        <v>0</v>
      </c>
      <c r="EI117">
        <v>1</v>
      </c>
      <c r="EJ117">
        <v>1</v>
      </c>
      <c r="IM117" t="s">
        <v>1170</v>
      </c>
      <c r="IN117">
        <v>0</v>
      </c>
      <c r="IO117">
        <v>1</v>
      </c>
      <c r="IP117">
        <v>0</v>
      </c>
      <c r="IQ117">
        <v>0</v>
      </c>
      <c r="IR117">
        <v>0</v>
      </c>
      <c r="IS117">
        <v>0</v>
      </c>
      <c r="IT117">
        <v>0</v>
      </c>
      <c r="IU117">
        <v>0</v>
      </c>
      <c r="IV117">
        <v>0</v>
      </c>
      <c r="IW117">
        <v>0</v>
      </c>
      <c r="IX117">
        <v>0</v>
      </c>
      <c r="IY117">
        <v>0</v>
      </c>
      <c r="IZ117">
        <v>0</v>
      </c>
      <c r="JA117">
        <v>0</v>
      </c>
      <c r="JB117">
        <v>0</v>
      </c>
      <c r="JC117">
        <v>0</v>
      </c>
      <c r="JD117">
        <v>1</v>
      </c>
      <c r="JE117">
        <v>3</v>
      </c>
      <c r="JP117" t="s">
        <v>1135</v>
      </c>
      <c r="JQ117" t="s">
        <v>1123</v>
      </c>
      <c r="JR117">
        <v>1</v>
      </c>
      <c r="JS117">
        <v>1</v>
      </c>
      <c r="JT117">
        <v>7500</v>
      </c>
      <c r="JU117">
        <v>100</v>
      </c>
      <c r="JV117" t="s">
        <v>1147</v>
      </c>
      <c r="JY117">
        <v>14</v>
      </c>
      <c r="JZ117">
        <v>3</v>
      </c>
      <c r="KA117">
        <v>0</v>
      </c>
      <c r="PE117" t="s">
        <v>1140</v>
      </c>
      <c r="QM117" t="s">
        <v>1138</v>
      </c>
      <c r="QN117">
        <v>1</v>
      </c>
      <c r="QO117">
        <v>0</v>
      </c>
      <c r="QP117">
        <v>0</v>
      </c>
      <c r="QQ117">
        <v>0</v>
      </c>
      <c r="AMM117" t="s">
        <v>1169</v>
      </c>
      <c r="AMN117">
        <v>1</v>
      </c>
      <c r="AMO117">
        <v>0</v>
      </c>
      <c r="AMP117">
        <v>0</v>
      </c>
      <c r="AMQ117">
        <v>0</v>
      </c>
      <c r="AMR117">
        <v>0</v>
      </c>
      <c r="AMS117">
        <v>0</v>
      </c>
      <c r="AMU117" t="s">
        <v>1141</v>
      </c>
      <c r="AMV117" t="s">
        <v>1140</v>
      </c>
      <c r="ANG117" t="s">
        <v>1130</v>
      </c>
      <c r="ANH117">
        <v>0</v>
      </c>
      <c r="ANI117">
        <v>0</v>
      </c>
      <c r="ANJ117">
        <v>0</v>
      </c>
      <c r="ANK117">
        <v>0</v>
      </c>
      <c r="ANL117">
        <v>0</v>
      </c>
      <c r="ANM117">
        <v>0</v>
      </c>
      <c r="ANN117">
        <v>0</v>
      </c>
      <c r="ANO117">
        <v>1</v>
      </c>
      <c r="ANP117">
        <v>0</v>
      </c>
      <c r="ANR117" t="s">
        <v>1206</v>
      </c>
      <c r="ANU117">
        <v>421263583</v>
      </c>
      <c r="ANV117" s="2">
        <v>45045.715185185181</v>
      </c>
      <c r="ANY117" t="s">
        <v>1131</v>
      </c>
      <c r="ANZ117" t="s">
        <v>1132</v>
      </c>
      <c r="AOA117" t="s">
        <v>3441</v>
      </c>
    </row>
    <row r="118" spans="1:489 1027:1067" x14ac:dyDescent="0.35">
      <c r="A118">
        <v>117</v>
      </c>
      <c r="B118" t="s">
        <v>3633</v>
      </c>
      <c r="C118" s="2">
        <v>45044</v>
      </c>
      <c r="D118" t="s">
        <v>3622</v>
      </c>
      <c r="E118" s="2">
        <v>45044.618246944447</v>
      </c>
      <c r="F118" s="2">
        <v>45044.62049371528</v>
      </c>
      <c r="G118" t="s">
        <v>1109</v>
      </c>
      <c r="J118" t="s">
        <v>3623</v>
      </c>
      <c r="K118" s="2">
        <v>45044</v>
      </c>
      <c r="L118" t="s">
        <v>3624</v>
      </c>
      <c r="M118" t="s">
        <v>3625</v>
      </c>
      <c r="N118" t="s">
        <v>3626</v>
      </c>
      <c r="O118" t="s">
        <v>1207</v>
      </c>
      <c r="R118" t="s">
        <v>3627</v>
      </c>
      <c r="S118" t="s">
        <v>3628</v>
      </c>
      <c r="U118" t="s">
        <v>1117</v>
      </c>
      <c r="W118" t="s">
        <v>1144</v>
      </c>
      <c r="Z118" t="s">
        <v>1119</v>
      </c>
      <c r="AA118">
        <v>0</v>
      </c>
      <c r="AB118">
        <v>0</v>
      </c>
      <c r="AC118">
        <v>0</v>
      </c>
      <c r="AD118">
        <v>1</v>
      </c>
      <c r="AE118">
        <v>1</v>
      </c>
      <c r="ED118" t="s">
        <v>1119</v>
      </c>
      <c r="EE118">
        <v>0</v>
      </c>
      <c r="EF118">
        <v>0</v>
      </c>
      <c r="EG118">
        <v>0</v>
      </c>
      <c r="EH118">
        <v>0</v>
      </c>
      <c r="EI118">
        <v>1</v>
      </c>
      <c r="EJ118">
        <v>1</v>
      </c>
      <c r="IM118" t="s">
        <v>1170</v>
      </c>
      <c r="IN118">
        <v>0</v>
      </c>
      <c r="IO118">
        <v>1</v>
      </c>
      <c r="IP118">
        <v>0</v>
      </c>
      <c r="IQ118">
        <v>0</v>
      </c>
      <c r="IR118">
        <v>0</v>
      </c>
      <c r="IS118">
        <v>0</v>
      </c>
      <c r="IT118">
        <v>0</v>
      </c>
      <c r="IU118">
        <v>0</v>
      </c>
      <c r="IV118">
        <v>0</v>
      </c>
      <c r="IW118">
        <v>0</v>
      </c>
      <c r="IX118">
        <v>0</v>
      </c>
      <c r="IY118">
        <v>0</v>
      </c>
      <c r="IZ118">
        <v>0</v>
      </c>
      <c r="JA118">
        <v>0</v>
      </c>
      <c r="JB118">
        <v>0</v>
      </c>
      <c r="JC118">
        <v>0</v>
      </c>
      <c r="JD118">
        <v>1</v>
      </c>
      <c r="JE118">
        <v>3</v>
      </c>
      <c r="JP118" t="s">
        <v>1135</v>
      </c>
      <c r="JQ118" t="s">
        <v>1123</v>
      </c>
      <c r="JR118">
        <v>1</v>
      </c>
      <c r="JS118">
        <v>1</v>
      </c>
      <c r="JT118">
        <v>6000</v>
      </c>
      <c r="JU118">
        <v>100</v>
      </c>
      <c r="JV118" t="s">
        <v>1147</v>
      </c>
      <c r="JY118">
        <v>14</v>
      </c>
      <c r="JZ118">
        <v>1</v>
      </c>
      <c r="KA118">
        <v>0</v>
      </c>
      <c r="PE118" t="s">
        <v>1208</v>
      </c>
      <c r="QM118" t="s">
        <v>1138</v>
      </c>
      <c r="QN118">
        <v>1</v>
      </c>
      <c r="QO118">
        <v>0</v>
      </c>
      <c r="QP118">
        <v>0</v>
      </c>
      <c r="QQ118">
        <v>0</v>
      </c>
      <c r="AMM118" t="s">
        <v>1169</v>
      </c>
      <c r="AMN118">
        <v>1</v>
      </c>
      <c r="AMO118">
        <v>0</v>
      </c>
      <c r="AMP118">
        <v>0</v>
      </c>
      <c r="AMQ118">
        <v>0</v>
      </c>
      <c r="AMR118">
        <v>0</v>
      </c>
      <c r="AMS118">
        <v>0</v>
      </c>
      <c r="AMU118" t="s">
        <v>1141</v>
      </c>
      <c r="AMV118" t="s">
        <v>1208</v>
      </c>
      <c r="ANG118" t="s">
        <v>1130</v>
      </c>
      <c r="ANH118">
        <v>0</v>
      </c>
      <c r="ANI118">
        <v>0</v>
      </c>
      <c r="ANJ118">
        <v>0</v>
      </c>
      <c r="ANK118">
        <v>0</v>
      </c>
      <c r="ANL118">
        <v>0</v>
      </c>
      <c r="ANM118">
        <v>0</v>
      </c>
      <c r="ANN118">
        <v>0</v>
      </c>
      <c r="ANO118">
        <v>1</v>
      </c>
      <c r="ANP118">
        <v>0</v>
      </c>
      <c r="ANR118" t="s">
        <v>1183</v>
      </c>
      <c r="ANU118">
        <v>421263589</v>
      </c>
      <c r="ANV118" s="2">
        <v>45045.715196759258</v>
      </c>
      <c r="ANY118" t="s">
        <v>1131</v>
      </c>
      <c r="ANZ118" t="s">
        <v>1132</v>
      </c>
      <c r="AOA118" t="s">
        <v>3441</v>
      </c>
    </row>
    <row r="119" spans="1:489 1027:1067" x14ac:dyDescent="0.35">
      <c r="A119">
        <v>118</v>
      </c>
      <c r="B119" t="s">
        <v>3634</v>
      </c>
      <c r="C119" s="2">
        <v>45044</v>
      </c>
      <c r="D119" t="s">
        <v>3622</v>
      </c>
      <c r="E119" s="2">
        <v>45044.636660613432</v>
      </c>
      <c r="F119" s="2">
        <v>45044.63886663194</v>
      </c>
      <c r="G119" t="s">
        <v>1109</v>
      </c>
      <c r="J119" t="s">
        <v>3623</v>
      </c>
      <c r="K119" s="2">
        <v>45044</v>
      </c>
      <c r="L119" t="s">
        <v>3624</v>
      </c>
      <c r="M119" t="s">
        <v>3625</v>
      </c>
      <c r="N119" t="s">
        <v>3626</v>
      </c>
      <c r="O119" t="s">
        <v>1207</v>
      </c>
      <c r="R119" t="s">
        <v>3627</v>
      </c>
      <c r="S119" t="s">
        <v>3628</v>
      </c>
      <c r="U119" t="s">
        <v>1117</v>
      </c>
      <c r="W119" t="s">
        <v>1144</v>
      </c>
      <c r="Z119" t="s">
        <v>1119</v>
      </c>
      <c r="AA119">
        <v>0</v>
      </c>
      <c r="AB119">
        <v>0</v>
      </c>
      <c r="AC119">
        <v>0</v>
      </c>
      <c r="AD119">
        <v>1</v>
      </c>
      <c r="AE119">
        <v>1</v>
      </c>
      <c r="ED119" t="s">
        <v>3635</v>
      </c>
      <c r="EE119">
        <v>1</v>
      </c>
      <c r="EF119">
        <v>1</v>
      </c>
      <c r="EG119">
        <v>1</v>
      </c>
      <c r="EH119">
        <v>1</v>
      </c>
      <c r="EI119">
        <v>0</v>
      </c>
      <c r="EJ119">
        <v>4</v>
      </c>
      <c r="EL119" t="s">
        <v>1135</v>
      </c>
      <c r="EM119">
        <v>5000</v>
      </c>
      <c r="EN119" t="s">
        <v>1147</v>
      </c>
      <c r="EQ119">
        <v>21</v>
      </c>
      <c r="ER119">
        <v>2</v>
      </c>
      <c r="ES119">
        <v>0</v>
      </c>
      <c r="EU119" t="s">
        <v>1135</v>
      </c>
      <c r="EV119">
        <v>6000</v>
      </c>
      <c r="EW119" t="s">
        <v>1147</v>
      </c>
      <c r="EZ119">
        <v>21</v>
      </c>
      <c r="FA119">
        <v>2</v>
      </c>
      <c r="FB119">
        <v>0</v>
      </c>
      <c r="FD119" t="s">
        <v>1135</v>
      </c>
      <c r="FE119">
        <v>1500</v>
      </c>
      <c r="FF119" t="s">
        <v>1147</v>
      </c>
      <c r="FI119">
        <v>21</v>
      </c>
      <c r="FJ119">
        <v>1</v>
      </c>
      <c r="FK119">
        <v>0</v>
      </c>
      <c r="FM119" t="s">
        <v>1135</v>
      </c>
      <c r="FN119">
        <v>2500</v>
      </c>
      <c r="FO119" t="s">
        <v>1147</v>
      </c>
      <c r="FR119">
        <v>21</v>
      </c>
      <c r="FS119">
        <v>1</v>
      </c>
      <c r="FT119">
        <v>0</v>
      </c>
      <c r="FV119" t="s">
        <v>1140</v>
      </c>
      <c r="GS119" t="s">
        <v>1138</v>
      </c>
      <c r="GT119">
        <v>1</v>
      </c>
      <c r="GU119">
        <v>0</v>
      </c>
      <c r="GV119">
        <v>0</v>
      </c>
      <c r="GW119">
        <v>0</v>
      </c>
      <c r="IM119" t="s">
        <v>1119</v>
      </c>
      <c r="IN119">
        <v>0</v>
      </c>
      <c r="IO119">
        <v>0</v>
      </c>
      <c r="IP119">
        <v>0</v>
      </c>
      <c r="IQ119">
        <v>0</v>
      </c>
      <c r="IR119">
        <v>0</v>
      </c>
      <c r="IS119">
        <v>0</v>
      </c>
      <c r="IT119">
        <v>0</v>
      </c>
      <c r="IU119">
        <v>0</v>
      </c>
      <c r="IV119">
        <v>0</v>
      </c>
      <c r="IW119">
        <v>0</v>
      </c>
      <c r="IX119">
        <v>0</v>
      </c>
      <c r="IY119">
        <v>0</v>
      </c>
      <c r="IZ119">
        <v>0</v>
      </c>
      <c r="JA119">
        <v>0</v>
      </c>
      <c r="JB119">
        <v>0</v>
      </c>
      <c r="JC119">
        <v>1</v>
      </c>
      <c r="JD119">
        <v>1</v>
      </c>
      <c r="JE119">
        <v>6</v>
      </c>
      <c r="AMM119" t="s">
        <v>1169</v>
      </c>
      <c r="AMN119">
        <v>1</v>
      </c>
      <c r="AMO119">
        <v>0</v>
      </c>
      <c r="AMP119">
        <v>0</v>
      </c>
      <c r="AMQ119">
        <v>0</v>
      </c>
      <c r="AMR119">
        <v>0</v>
      </c>
      <c r="AMS119">
        <v>0</v>
      </c>
      <c r="AMU119" t="s">
        <v>1141</v>
      </c>
      <c r="AMV119" t="s">
        <v>1140</v>
      </c>
      <c r="ANG119" t="s">
        <v>1130</v>
      </c>
      <c r="ANH119">
        <v>0</v>
      </c>
      <c r="ANI119">
        <v>0</v>
      </c>
      <c r="ANJ119">
        <v>0</v>
      </c>
      <c r="ANK119">
        <v>0</v>
      </c>
      <c r="ANL119">
        <v>0</v>
      </c>
      <c r="ANM119">
        <v>0</v>
      </c>
      <c r="ANN119">
        <v>0</v>
      </c>
      <c r="ANO119">
        <v>1</v>
      </c>
      <c r="ANP119">
        <v>0</v>
      </c>
      <c r="ANR119" t="s">
        <v>1206</v>
      </c>
      <c r="ANU119">
        <v>421263593</v>
      </c>
      <c r="ANV119" s="2">
        <v>45045.715208333328</v>
      </c>
      <c r="ANY119" t="s">
        <v>1131</v>
      </c>
      <c r="ANZ119" t="s">
        <v>1132</v>
      </c>
      <c r="AOA119" t="s">
        <v>3441</v>
      </c>
    </row>
    <row r="120" spans="1:489 1027:1067" x14ac:dyDescent="0.35">
      <c r="A120">
        <v>119</v>
      </c>
      <c r="B120" t="s">
        <v>3636</v>
      </c>
      <c r="C120" s="2">
        <v>45044</v>
      </c>
      <c r="D120" t="s">
        <v>3622</v>
      </c>
      <c r="E120" s="2">
        <v>45044.641225821761</v>
      </c>
      <c r="F120" s="2">
        <v>45044.65583369213</v>
      </c>
      <c r="G120" t="s">
        <v>1109</v>
      </c>
      <c r="J120" t="s">
        <v>3623</v>
      </c>
      <c r="K120" s="2">
        <v>45044</v>
      </c>
      <c r="L120" t="s">
        <v>3624</v>
      </c>
      <c r="M120" t="s">
        <v>3625</v>
      </c>
      <c r="N120" t="s">
        <v>3626</v>
      </c>
      <c r="O120" t="s">
        <v>1207</v>
      </c>
      <c r="R120" t="s">
        <v>3627</v>
      </c>
      <c r="S120" t="s">
        <v>3628</v>
      </c>
      <c r="U120" t="s">
        <v>1117</v>
      </c>
      <c r="W120" t="s">
        <v>1144</v>
      </c>
      <c r="Z120" t="s">
        <v>3637</v>
      </c>
      <c r="AA120">
        <v>1</v>
      </c>
      <c r="AB120">
        <v>1</v>
      </c>
      <c r="AC120">
        <v>1</v>
      </c>
      <c r="AD120">
        <v>0</v>
      </c>
      <c r="AE120">
        <v>3</v>
      </c>
      <c r="AG120" t="s">
        <v>1135</v>
      </c>
      <c r="AH120">
        <v>1000</v>
      </c>
      <c r="AI120" t="s">
        <v>1147</v>
      </c>
      <c r="AL120">
        <v>21</v>
      </c>
      <c r="AM120">
        <v>2</v>
      </c>
      <c r="AN120">
        <v>0</v>
      </c>
      <c r="AP120" t="s">
        <v>1121</v>
      </c>
      <c r="AQ120" t="s">
        <v>1153</v>
      </c>
      <c r="AR120">
        <v>1</v>
      </c>
      <c r="AS120">
        <v>0</v>
      </c>
      <c r="AT120">
        <v>1000</v>
      </c>
      <c r="AV120" t="s">
        <v>1147</v>
      </c>
      <c r="AY120">
        <v>21</v>
      </c>
      <c r="AZ120">
        <v>3</v>
      </c>
      <c r="BA120">
        <v>0</v>
      </c>
      <c r="BC120" t="s">
        <v>1135</v>
      </c>
      <c r="BD120" t="s">
        <v>1136</v>
      </c>
      <c r="BE120">
        <v>1</v>
      </c>
      <c r="BF120">
        <v>1</v>
      </c>
      <c r="BG120">
        <v>500</v>
      </c>
      <c r="BH120">
        <v>300</v>
      </c>
      <c r="BI120" t="s">
        <v>1147</v>
      </c>
      <c r="BL120">
        <v>21</v>
      </c>
      <c r="BM120">
        <v>2</v>
      </c>
      <c r="BN120">
        <v>0</v>
      </c>
      <c r="BP120" t="s">
        <v>1117</v>
      </c>
      <c r="BR120" t="s">
        <v>1167</v>
      </c>
      <c r="BS120">
        <v>0</v>
      </c>
      <c r="BT120">
        <v>1</v>
      </c>
      <c r="BU120">
        <v>0</v>
      </c>
      <c r="BV120">
        <v>0</v>
      </c>
      <c r="BX120" t="s">
        <v>1221</v>
      </c>
      <c r="BY120">
        <v>0</v>
      </c>
      <c r="BZ120">
        <v>0</v>
      </c>
      <c r="CA120">
        <v>0</v>
      </c>
      <c r="CB120">
        <v>0</v>
      </c>
      <c r="CC120">
        <v>0</v>
      </c>
      <c r="CD120">
        <v>1</v>
      </c>
      <c r="CE120">
        <v>0</v>
      </c>
      <c r="CF120">
        <v>0</v>
      </c>
      <c r="CG120">
        <v>0</v>
      </c>
      <c r="CH120">
        <v>0</v>
      </c>
      <c r="CI120">
        <v>0</v>
      </c>
      <c r="CL120" t="s">
        <v>1138</v>
      </c>
      <c r="CM120">
        <v>1</v>
      </c>
      <c r="CN120">
        <v>0</v>
      </c>
      <c r="CO120">
        <v>0</v>
      </c>
      <c r="CP120">
        <v>0</v>
      </c>
      <c r="ED120" t="s">
        <v>3420</v>
      </c>
      <c r="EE120">
        <v>1</v>
      </c>
      <c r="EF120">
        <v>1</v>
      </c>
      <c r="EG120">
        <v>0</v>
      </c>
      <c r="EH120">
        <v>0</v>
      </c>
      <c r="EI120">
        <v>0</v>
      </c>
      <c r="EJ120">
        <v>2</v>
      </c>
      <c r="EL120" t="s">
        <v>1135</v>
      </c>
      <c r="EM120">
        <v>5000</v>
      </c>
      <c r="EN120" t="s">
        <v>1147</v>
      </c>
      <c r="EQ120">
        <v>21</v>
      </c>
      <c r="ER120">
        <v>2</v>
      </c>
      <c r="ES120">
        <v>0</v>
      </c>
      <c r="EU120" t="s">
        <v>1135</v>
      </c>
      <c r="EV120">
        <v>6000</v>
      </c>
      <c r="EW120" t="s">
        <v>1147</v>
      </c>
      <c r="EZ120">
        <v>14</v>
      </c>
      <c r="FA120">
        <v>2500</v>
      </c>
      <c r="FB120">
        <v>1</v>
      </c>
      <c r="FV120" t="s">
        <v>1140</v>
      </c>
      <c r="GS120" t="s">
        <v>1138</v>
      </c>
      <c r="GT120">
        <v>1</v>
      </c>
      <c r="GU120">
        <v>0</v>
      </c>
      <c r="GV120">
        <v>0</v>
      </c>
      <c r="GW120">
        <v>0</v>
      </c>
      <c r="IM120" t="s">
        <v>3638</v>
      </c>
      <c r="IN120">
        <v>0</v>
      </c>
      <c r="IO120">
        <v>0</v>
      </c>
      <c r="IP120">
        <v>0</v>
      </c>
      <c r="IQ120">
        <v>0</v>
      </c>
      <c r="IR120">
        <v>0</v>
      </c>
      <c r="IS120">
        <v>1</v>
      </c>
      <c r="IT120">
        <v>1</v>
      </c>
      <c r="IU120">
        <v>0</v>
      </c>
      <c r="IV120">
        <v>1</v>
      </c>
      <c r="IW120">
        <v>1</v>
      </c>
      <c r="IX120">
        <v>1</v>
      </c>
      <c r="IY120">
        <v>0</v>
      </c>
      <c r="IZ120">
        <v>1</v>
      </c>
      <c r="JA120">
        <v>1</v>
      </c>
      <c r="JB120">
        <v>1</v>
      </c>
      <c r="JC120">
        <v>0</v>
      </c>
      <c r="JD120">
        <v>8</v>
      </c>
      <c r="JE120">
        <v>13</v>
      </c>
      <c r="LJ120" t="s">
        <v>1135</v>
      </c>
      <c r="LK120">
        <v>1000</v>
      </c>
      <c r="LL120" t="s">
        <v>1147</v>
      </c>
      <c r="LO120">
        <v>21</v>
      </c>
      <c r="LP120">
        <v>2</v>
      </c>
      <c r="LQ120">
        <v>0</v>
      </c>
      <c r="LS120" t="s">
        <v>1135</v>
      </c>
      <c r="LT120">
        <v>150</v>
      </c>
      <c r="LU120" t="s">
        <v>1147</v>
      </c>
      <c r="LX120">
        <v>30</v>
      </c>
      <c r="LY120">
        <v>3</v>
      </c>
      <c r="LZ120">
        <v>0</v>
      </c>
      <c r="MQ120" t="s">
        <v>1135</v>
      </c>
      <c r="MR120">
        <v>1000</v>
      </c>
      <c r="MS120" t="s">
        <v>1147</v>
      </c>
      <c r="MV120">
        <v>21</v>
      </c>
      <c r="MW120">
        <v>3</v>
      </c>
      <c r="MX120">
        <v>0</v>
      </c>
      <c r="MZ120" t="s">
        <v>1135</v>
      </c>
      <c r="NA120">
        <v>3000</v>
      </c>
      <c r="NB120" t="s">
        <v>1147</v>
      </c>
      <c r="NE120">
        <v>21</v>
      </c>
      <c r="NF120">
        <v>2</v>
      </c>
      <c r="NG120">
        <v>0</v>
      </c>
      <c r="NI120" t="s">
        <v>1135</v>
      </c>
      <c r="NJ120">
        <v>2000</v>
      </c>
      <c r="NK120" t="s">
        <v>1147</v>
      </c>
      <c r="NN120">
        <v>21</v>
      </c>
      <c r="NO120">
        <v>2</v>
      </c>
      <c r="NP120">
        <v>0</v>
      </c>
      <c r="OA120" t="s">
        <v>1135</v>
      </c>
      <c r="OB120">
        <v>500</v>
      </c>
      <c r="OC120" t="s">
        <v>1147</v>
      </c>
      <c r="OF120">
        <v>21</v>
      </c>
      <c r="OG120">
        <v>3</v>
      </c>
      <c r="OH120">
        <v>0</v>
      </c>
      <c r="OJ120" t="s">
        <v>1135</v>
      </c>
      <c r="OK120" t="s">
        <v>1117</v>
      </c>
      <c r="OL120">
        <v>3000</v>
      </c>
      <c r="OO120" t="s">
        <v>1147</v>
      </c>
      <c r="OR120">
        <v>14</v>
      </c>
      <c r="OS120">
        <v>3</v>
      </c>
      <c r="OT120">
        <v>0</v>
      </c>
      <c r="OV120" t="s">
        <v>1135</v>
      </c>
      <c r="OW120">
        <v>250</v>
      </c>
      <c r="OX120" t="s">
        <v>1147</v>
      </c>
      <c r="PA120">
        <v>30</v>
      </c>
      <c r="PB120">
        <v>3</v>
      </c>
      <c r="PC120">
        <v>0</v>
      </c>
      <c r="PE120" t="s">
        <v>1140</v>
      </c>
      <c r="QM120" t="s">
        <v>1138</v>
      </c>
      <c r="QN120">
        <v>1</v>
      </c>
      <c r="QO120">
        <v>0</v>
      </c>
      <c r="QP120">
        <v>0</v>
      </c>
      <c r="QQ120">
        <v>0</v>
      </c>
      <c r="AMM120" t="s">
        <v>1169</v>
      </c>
      <c r="AMN120">
        <v>1</v>
      </c>
      <c r="AMO120">
        <v>0</v>
      </c>
      <c r="AMP120">
        <v>0</v>
      </c>
      <c r="AMQ120">
        <v>0</v>
      </c>
      <c r="AMR120">
        <v>0</v>
      </c>
      <c r="AMS120">
        <v>0</v>
      </c>
      <c r="AMU120" t="s">
        <v>1141</v>
      </c>
      <c r="AMV120" t="s">
        <v>1208</v>
      </c>
      <c r="ANG120" t="s">
        <v>1130</v>
      </c>
      <c r="ANH120">
        <v>0</v>
      </c>
      <c r="ANI120">
        <v>0</v>
      </c>
      <c r="ANJ120">
        <v>0</v>
      </c>
      <c r="ANK120">
        <v>0</v>
      </c>
      <c r="ANL120">
        <v>0</v>
      </c>
      <c r="ANM120">
        <v>0</v>
      </c>
      <c r="ANN120">
        <v>0</v>
      </c>
      <c r="ANO120">
        <v>1</v>
      </c>
      <c r="ANP120">
        <v>0</v>
      </c>
      <c r="ANR120" t="s">
        <v>3639</v>
      </c>
      <c r="ANU120">
        <v>421263601</v>
      </c>
      <c r="ANV120" s="2">
        <v>45045.715219907397</v>
      </c>
      <c r="ANY120" t="s">
        <v>1131</v>
      </c>
      <c r="ANZ120" t="s">
        <v>1132</v>
      </c>
      <c r="AOA120" t="s">
        <v>3441</v>
      </c>
    </row>
    <row r="121" spans="1:489 1027:1067" x14ac:dyDescent="0.35">
      <c r="A121">
        <v>120</v>
      </c>
      <c r="B121" t="s">
        <v>3640</v>
      </c>
      <c r="C121" s="2">
        <v>45044</v>
      </c>
      <c r="D121" t="s">
        <v>3622</v>
      </c>
      <c r="E121" s="2">
        <v>45044.659999224539</v>
      </c>
      <c r="F121" s="2">
        <v>45044.663399004618</v>
      </c>
      <c r="G121" t="s">
        <v>1109</v>
      </c>
      <c r="J121" t="s">
        <v>3623</v>
      </c>
      <c r="K121" s="2">
        <v>45044</v>
      </c>
      <c r="L121" t="s">
        <v>3624</v>
      </c>
      <c r="M121" t="s">
        <v>3625</v>
      </c>
      <c r="N121" t="s">
        <v>3626</v>
      </c>
      <c r="O121" t="s">
        <v>1207</v>
      </c>
      <c r="R121" t="s">
        <v>3627</v>
      </c>
      <c r="S121" t="s">
        <v>3628</v>
      </c>
      <c r="U121" t="s">
        <v>1117</v>
      </c>
      <c r="W121" t="s">
        <v>1144</v>
      </c>
      <c r="Z121" t="s">
        <v>1134</v>
      </c>
      <c r="AA121">
        <v>0</v>
      </c>
      <c r="AB121">
        <v>0</v>
      </c>
      <c r="AC121">
        <v>1</v>
      </c>
      <c r="AD121">
        <v>0</v>
      </c>
      <c r="AE121">
        <v>1</v>
      </c>
      <c r="BC121" t="s">
        <v>1135</v>
      </c>
      <c r="BD121" t="s">
        <v>1136</v>
      </c>
      <c r="BE121">
        <v>1</v>
      </c>
      <c r="BF121">
        <v>1</v>
      </c>
      <c r="BG121">
        <v>500</v>
      </c>
      <c r="BH121">
        <v>300</v>
      </c>
      <c r="BI121" t="s">
        <v>1147</v>
      </c>
      <c r="BL121">
        <v>21</v>
      </c>
      <c r="BM121">
        <v>3</v>
      </c>
      <c r="BN121">
        <v>0</v>
      </c>
      <c r="BP121" t="s">
        <v>1140</v>
      </c>
      <c r="CL121" t="s">
        <v>1138</v>
      </c>
      <c r="CM121">
        <v>1</v>
      </c>
      <c r="CN121">
        <v>0</v>
      </c>
      <c r="CO121">
        <v>0</v>
      </c>
      <c r="CP121">
        <v>0</v>
      </c>
      <c r="ED121" t="s">
        <v>1119</v>
      </c>
      <c r="EE121">
        <v>0</v>
      </c>
      <c r="EF121">
        <v>0</v>
      </c>
      <c r="EG121">
        <v>0</v>
      </c>
      <c r="EH121">
        <v>0</v>
      </c>
      <c r="EI121">
        <v>1</v>
      </c>
      <c r="EJ121">
        <v>1</v>
      </c>
      <c r="IM121" t="s">
        <v>1119</v>
      </c>
      <c r="IN121">
        <v>0</v>
      </c>
      <c r="IO121">
        <v>0</v>
      </c>
      <c r="IP121">
        <v>0</v>
      </c>
      <c r="IQ121">
        <v>0</v>
      </c>
      <c r="IR121">
        <v>0</v>
      </c>
      <c r="IS121">
        <v>0</v>
      </c>
      <c r="IT121">
        <v>0</v>
      </c>
      <c r="IU121">
        <v>0</v>
      </c>
      <c r="IV121">
        <v>0</v>
      </c>
      <c r="IW121">
        <v>0</v>
      </c>
      <c r="IX121">
        <v>0</v>
      </c>
      <c r="IY121">
        <v>0</v>
      </c>
      <c r="IZ121">
        <v>0</v>
      </c>
      <c r="JA121">
        <v>0</v>
      </c>
      <c r="JB121">
        <v>0</v>
      </c>
      <c r="JC121">
        <v>1</v>
      </c>
      <c r="JD121">
        <v>1</v>
      </c>
      <c r="JE121">
        <v>3</v>
      </c>
      <c r="AMM121" t="s">
        <v>1169</v>
      </c>
      <c r="AMN121">
        <v>1</v>
      </c>
      <c r="AMO121">
        <v>0</v>
      </c>
      <c r="AMP121">
        <v>0</v>
      </c>
      <c r="AMQ121">
        <v>0</v>
      </c>
      <c r="AMR121">
        <v>0</v>
      </c>
      <c r="AMS121">
        <v>0</v>
      </c>
      <c r="AMU121" t="s">
        <v>1141</v>
      </c>
      <c r="AMV121" t="s">
        <v>1140</v>
      </c>
      <c r="ANG121" t="s">
        <v>1130</v>
      </c>
      <c r="ANH121">
        <v>0</v>
      </c>
      <c r="ANI121">
        <v>0</v>
      </c>
      <c r="ANJ121">
        <v>0</v>
      </c>
      <c r="ANK121">
        <v>0</v>
      </c>
      <c r="ANL121">
        <v>0</v>
      </c>
      <c r="ANM121">
        <v>0</v>
      </c>
      <c r="ANN121">
        <v>0</v>
      </c>
      <c r="ANO121">
        <v>1</v>
      </c>
      <c r="ANP121">
        <v>0</v>
      </c>
      <c r="ANR121" t="s">
        <v>1206</v>
      </c>
      <c r="ANU121">
        <v>421263607</v>
      </c>
      <c r="ANV121" s="2">
        <v>45045.715231481481</v>
      </c>
      <c r="ANY121" t="s">
        <v>1131</v>
      </c>
      <c r="ANZ121" t="s">
        <v>1132</v>
      </c>
      <c r="AOA121" t="s">
        <v>3441</v>
      </c>
    </row>
    <row r="122" spans="1:489 1027:1067" x14ac:dyDescent="0.35">
      <c r="A122">
        <v>121</v>
      </c>
      <c r="B122" t="s">
        <v>3641</v>
      </c>
      <c r="C122" s="2">
        <v>45044</v>
      </c>
      <c r="D122" t="s">
        <v>3622</v>
      </c>
      <c r="E122" s="2">
        <v>45044.665311909717</v>
      </c>
      <c r="F122" s="2">
        <v>45044.667784004632</v>
      </c>
      <c r="G122" t="s">
        <v>1109</v>
      </c>
      <c r="J122" t="s">
        <v>3623</v>
      </c>
      <c r="K122" s="2">
        <v>45044</v>
      </c>
      <c r="L122" t="s">
        <v>3624</v>
      </c>
      <c r="M122" t="s">
        <v>3625</v>
      </c>
      <c r="N122" t="s">
        <v>3626</v>
      </c>
      <c r="O122" t="s">
        <v>1207</v>
      </c>
      <c r="R122" t="s">
        <v>3627</v>
      </c>
      <c r="S122" t="s">
        <v>3628</v>
      </c>
      <c r="U122" t="s">
        <v>1117</v>
      </c>
      <c r="W122" t="s">
        <v>1144</v>
      </c>
      <c r="Z122" t="s">
        <v>1148</v>
      </c>
      <c r="AA122">
        <v>1</v>
      </c>
      <c r="AB122">
        <v>0</v>
      </c>
      <c r="AC122">
        <v>0</v>
      </c>
      <c r="AD122">
        <v>0</v>
      </c>
      <c r="AE122">
        <v>1</v>
      </c>
      <c r="AG122" t="s">
        <v>1135</v>
      </c>
      <c r="AH122">
        <v>1000</v>
      </c>
      <c r="AI122" t="s">
        <v>1147</v>
      </c>
      <c r="AL122">
        <v>21</v>
      </c>
      <c r="AM122">
        <v>3</v>
      </c>
      <c r="AN122">
        <v>0</v>
      </c>
      <c r="BP122" t="s">
        <v>1140</v>
      </c>
      <c r="CL122" t="s">
        <v>1138</v>
      </c>
      <c r="CM122">
        <v>1</v>
      </c>
      <c r="CN122">
        <v>0</v>
      </c>
      <c r="CO122">
        <v>0</v>
      </c>
      <c r="CP122">
        <v>0</v>
      </c>
      <c r="ED122" t="s">
        <v>1119</v>
      </c>
      <c r="EE122">
        <v>0</v>
      </c>
      <c r="EF122">
        <v>0</v>
      </c>
      <c r="EG122">
        <v>0</v>
      </c>
      <c r="EH122">
        <v>0</v>
      </c>
      <c r="EI122">
        <v>1</v>
      </c>
      <c r="EJ122">
        <v>1</v>
      </c>
      <c r="IM122" t="s">
        <v>3188</v>
      </c>
      <c r="IN122">
        <v>0</v>
      </c>
      <c r="IO122">
        <v>0</v>
      </c>
      <c r="IP122">
        <v>0</v>
      </c>
      <c r="IQ122">
        <v>0</v>
      </c>
      <c r="IR122">
        <v>0</v>
      </c>
      <c r="IS122">
        <v>0</v>
      </c>
      <c r="IT122">
        <v>0</v>
      </c>
      <c r="IU122">
        <v>0</v>
      </c>
      <c r="IV122">
        <v>0</v>
      </c>
      <c r="IW122">
        <v>1</v>
      </c>
      <c r="IX122">
        <v>0</v>
      </c>
      <c r="IY122">
        <v>0</v>
      </c>
      <c r="IZ122">
        <v>0</v>
      </c>
      <c r="JA122">
        <v>0</v>
      </c>
      <c r="JB122">
        <v>0</v>
      </c>
      <c r="JC122">
        <v>0</v>
      </c>
      <c r="JD122">
        <v>1</v>
      </c>
      <c r="JE122">
        <v>3</v>
      </c>
      <c r="MZ122" t="s">
        <v>1135</v>
      </c>
      <c r="NA122">
        <v>2000</v>
      </c>
      <c r="NB122" t="s">
        <v>1147</v>
      </c>
      <c r="NE122">
        <v>14</v>
      </c>
      <c r="NF122">
        <v>3</v>
      </c>
      <c r="NG122">
        <v>0</v>
      </c>
      <c r="PE122" t="s">
        <v>1140</v>
      </c>
      <c r="QM122" t="s">
        <v>1138</v>
      </c>
      <c r="QN122">
        <v>1</v>
      </c>
      <c r="QO122">
        <v>0</v>
      </c>
      <c r="QP122">
        <v>0</v>
      </c>
      <c r="QQ122">
        <v>0</v>
      </c>
      <c r="AMM122" t="s">
        <v>1169</v>
      </c>
      <c r="AMN122">
        <v>1</v>
      </c>
      <c r="AMO122">
        <v>0</v>
      </c>
      <c r="AMP122">
        <v>0</v>
      </c>
      <c r="AMQ122">
        <v>0</v>
      </c>
      <c r="AMR122">
        <v>0</v>
      </c>
      <c r="AMS122">
        <v>0</v>
      </c>
      <c r="AMU122" t="s">
        <v>1141</v>
      </c>
      <c r="AMV122" t="s">
        <v>1140</v>
      </c>
      <c r="ANG122" t="s">
        <v>1130</v>
      </c>
      <c r="ANH122">
        <v>0</v>
      </c>
      <c r="ANI122">
        <v>0</v>
      </c>
      <c r="ANJ122">
        <v>0</v>
      </c>
      <c r="ANK122">
        <v>0</v>
      </c>
      <c r="ANL122">
        <v>0</v>
      </c>
      <c r="ANM122">
        <v>0</v>
      </c>
      <c r="ANN122">
        <v>0</v>
      </c>
      <c r="ANO122">
        <v>1</v>
      </c>
      <c r="ANP122">
        <v>0</v>
      </c>
      <c r="ANR122" t="s">
        <v>1206</v>
      </c>
      <c r="ANU122">
        <v>421263611</v>
      </c>
      <c r="ANV122" s="2">
        <v>45045.715243055558</v>
      </c>
      <c r="ANY122" t="s">
        <v>1131</v>
      </c>
      <c r="ANZ122" t="s">
        <v>1132</v>
      </c>
      <c r="AOA122" t="s">
        <v>3441</v>
      </c>
    </row>
    <row r="123" spans="1:489 1027:1067" x14ac:dyDescent="0.35">
      <c r="A123">
        <v>122</v>
      </c>
      <c r="B123" t="s">
        <v>3642</v>
      </c>
      <c r="C123" s="2">
        <v>45044</v>
      </c>
      <c r="D123" t="s">
        <v>3622</v>
      </c>
      <c r="E123" s="2">
        <v>45044.669005671298</v>
      </c>
      <c r="F123" s="2">
        <v>45044.674440810188</v>
      </c>
      <c r="G123" t="s">
        <v>1109</v>
      </c>
      <c r="J123" t="s">
        <v>3623</v>
      </c>
      <c r="K123" s="2">
        <v>45044</v>
      </c>
      <c r="L123" t="s">
        <v>3624</v>
      </c>
      <c r="M123" t="s">
        <v>3625</v>
      </c>
      <c r="N123" t="s">
        <v>3626</v>
      </c>
      <c r="O123" t="s">
        <v>1207</v>
      </c>
      <c r="R123" t="s">
        <v>3627</v>
      </c>
      <c r="S123" t="s">
        <v>3628</v>
      </c>
      <c r="U123" t="s">
        <v>1117</v>
      </c>
      <c r="W123" t="s">
        <v>1144</v>
      </c>
      <c r="Z123" t="s">
        <v>1119</v>
      </c>
      <c r="AA123">
        <v>0</v>
      </c>
      <c r="AB123">
        <v>0</v>
      </c>
      <c r="AC123">
        <v>0</v>
      </c>
      <c r="AD123">
        <v>1</v>
      </c>
      <c r="AE123">
        <v>1</v>
      </c>
      <c r="ED123" t="s">
        <v>1139</v>
      </c>
      <c r="EE123">
        <v>1</v>
      </c>
      <c r="EF123">
        <v>0</v>
      </c>
      <c r="EG123">
        <v>0</v>
      </c>
      <c r="EH123">
        <v>0</v>
      </c>
      <c r="EI123">
        <v>0</v>
      </c>
      <c r="EJ123">
        <v>1</v>
      </c>
      <c r="EL123" t="s">
        <v>1135</v>
      </c>
      <c r="EM123">
        <v>6000</v>
      </c>
      <c r="EN123" t="s">
        <v>1147</v>
      </c>
      <c r="EQ123">
        <v>21</v>
      </c>
      <c r="ER123">
        <v>2</v>
      </c>
      <c r="ES123">
        <v>0</v>
      </c>
      <c r="FV123" t="s">
        <v>1140</v>
      </c>
      <c r="GS123" t="s">
        <v>1138</v>
      </c>
      <c r="GT123">
        <v>1</v>
      </c>
      <c r="GU123">
        <v>0</v>
      </c>
      <c r="GV123">
        <v>0</v>
      </c>
      <c r="GW123">
        <v>0</v>
      </c>
      <c r="IM123" t="s">
        <v>3643</v>
      </c>
      <c r="IN123">
        <v>0</v>
      </c>
      <c r="IO123">
        <v>0</v>
      </c>
      <c r="IP123">
        <v>0</v>
      </c>
      <c r="IQ123">
        <v>0</v>
      </c>
      <c r="IR123">
        <v>0</v>
      </c>
      <c r="IS123">
        <v>0</v>
      </c>
      <c r="IT123">
        <v>1</v>
      </c>
      <c r="IU123">
        <v>0</v>
      </c>
      <c r="IV123">
        <v>1</v>
      </c>
      <c r="IW123">
        <v>1</v>
      </c>
      <c r="IX123">
        <v>1</v>
      </c>
      <c r="IY123">
        <v>0</v>
      </c>
      <c r="IZ123">
        <v>0</v>
      </c>
      <c r="JA123">
        <v>0</v>
      </c>
      <c r="JB123">
        <v>0</v>
      </c>
      <c r="JC123">
        <v>0</v>
      </c>
      <c r="JD123">
        <v>4</v>
      </c>
      <c r="JE123">
        <v>6</v>
      </c>
      <c r="LS123" t="s">
        <v>1135</v>
      </c>
      <c r="LT123">
        <v>150</v>
      </c>
      <c r="LU123" t="s">
        <v>1147</v>
      </c>
      <c r="LX123">
        <v>14</v>
      </c>
      <c r="LY123">
        <v>3</v>
      </c>
      <c r="LZ123">
        <v>0</v>
      </c>
      <c r="MQ123" t="s">
        <v>1135</v>
      </c>
      <c r="MR123">
        <v>2000</v>
      </c>
      <c r="MS123" t="s">
        <v>1147</v>
      </c>
      <c r="MV123">
        <v>14</v>
      </c>
      <c r="MW123">
        <v>2</v>
      </c>
      <c r="MX123">
        <v>0</v>
      </c>
      <c r="MZ123" t="s">
        <v>1135</v>
      </c>
      <c r="NA123">
        <v>3000</v>
      </c>
      <c r="NB123" t="s">
        <v>1147</v>
      </c>
      <c r="NE123">
        <v>14</v>
      </c>
      <c r="NF123">
        <v>4</v>
      </c>
      <c r="NG123">
        <v>0</v>
      </c>
      <c r="NI123" t="s">
        <v>1135</v>
      </c>
      <c r="NJ123">
        <v>2500</v>
      </c>
      <c r="NK123" t="s">
        <v>1147</v>
      </c>
      <c r="NN123">
        <v>14</v>
      </c>
      <c r="NO123">
        <v>2</v>
      </c>
      <c r="NP123">
        <v>0</v>
      </c>
      <c r="PE123" t="s">
        <v>1140</v>
      </c>
      <c r="QM123" t="s">
        <v>1138</v>
      </c>
      <c r="QN123">
        <v>1</v>
      </c>
      <c r="QO123">
        <v>0</v>
      </c>
      <c r="QP123">
        <v>0</v>
      </c>
      <c r="QQ123">
        <v>0</v>
      </c>
      <c r="AMM123" t="s">
        <v>1169</v>
      </c>
      <c r="AMN123">
        <v>1</v>
      </c>
      <c r="AMO123">
        <v>0</v>
      </c>
      <c r="AMP123">
        <v>0</v>
      </c>
      <c r="AMQ123">
        <v>0</v>
      </c>
      <c r="AMR123">
        <v>0</v>
      </c>
      <c r="AMS123">
        <v>0</v>
      </c>
      <c r="AMU123" t="s">
        <v>1208</v>
      </c>
      <c r="AMV123" t="s">
        <v>1140</v>
      </c>
      <c r="ANG123" t="s">
        <v>1130</v>
      </c>
      <c r="ANH123">
        <v>0</v>
      </c>
      <c r="ANI123">
        <v>0</v>
      </c>
      <c r="ANJ123">
        <v>0</v>
      </c>
      <c r="ANK123">
        <v>0</v>
      </c>
      <c r="ANL123">
        <v>0</v>
      </c>
      <c r="ANM123">
        <v>0</v>
      </c>
      <c r="ANN123">
        <v>0</v>
      </c>
      <c r="ANO123">
        <v>1</v>
      </c>
      <c r="ANP123">
        <v>0</v>
      </c>
      <c r="ANR123" t="s">
        <v>1206</v>
      </c>
      <c r="ANU123">
        <v>421263620</v>
      </c>
      <c r="ANV123" s="2">
        <v>45045.715254629627</v>
      </c>
      <c r="ANY123" t="s">
        <v>1131</v>
      </c>
      <c r="ANZ123" t="s">
        <v>1132</v>
      </c>
      <c r="AOA123" t="s">
        <v>3441</v>
      </c>
    </row>
    <row r="124" spans="1:489 1027:1067" x14ac:dyDescent="0.35">
      <c r="A124">
        <v>123</v>
      </c>
      <c r="B124" t="s">
        <v>3644</v>
      </c>
      <c r="C124" s="2">
        <v>45044</v>
      </c>
      <c r="D124" t="s">
        <v>3622</v>
      </c>
      <c r="E124" s="2">
        <v>45044.676991273147</v>
      </c>
      <c r="F124" s="2">
        <v>45044.680033402779</v>
      </c>
      <c r="G124" t="s">
        <v>1109</v>
      </c>
      <c r="J124" t="s">
        <v>3623</v>
      </c>
      <c r="K124" s="2">
        <v>45044</v>
      </c>
      <c r="L124" t="s">
        <v>3624</v>
      </c>
      <c r="M124" t="s">
        <v>3625</v>
      </c>
      <c r="N124" t="s">
        <v>3626</v>
      </c>
      <c r="O124" t="s">
        <v>1207</v>
      </c>
      <c r="R124" t="s">
        <v>3627</v>
      </c>
      <c r="S124" t="s">
        <v>3628</v>
      </c>
      <c r="U124" t="s">
        <v>1117</v>
      </c>
      <c r="W124" t="s">
        <v>1144</v>
      </c>
      <c r="Z124" t="s">
        <v>1134</v>
      </c>
      <c r="AA124">
        <v>0</v>
      </c>
      <c r="AB124">
        <v>0</v>
      </c>
      <c r="AC124">
        <v>1</v>
      </c>
      <c r="AD124">
        <v>0</v>
      </c>
      <c r="AE124">
        <v>1</v>
      </c>
      <c r="BC124" t="s">
        <v>1135</v>
      </c>
      <c r="BD124" t="s">
        <v>1136</v>
      </c>
      <c r="BE124">
        <v>1</v>
      </c>
      <c r="BF124">
        <v>1</v>
      </c>
      <c r="BG124">
        <v>500</v>
      </c>
      <c r="BH124">
        <v>300</v>
      </c>
      <c r="BI124" t="s">
        <v>1147</v>
      </c>
      <c r="BL124">
        <v>14</v>
      </c>
      <c r="BM124">
        <v>2</v>
      </c>
      <c r="BN124">
        <v>0</v>
      </c>
      <c r="BP124" t="s">
        <v>1140</v>
      </c>
      <c r="CL124" t="s">
        <v>1138</v>
      </c>
      <c r="CM124">
        <v>1</v>
      </c>
      <c r="CN124">
        <v>0</v>
      </c>
      <c r="CO124">
        <v>0</v>
      </c>
      <c r="CP124">
        <v>0</v>
      </c>
      <c r="ED124" t="s">
        <v>1119</v>
      </c>
      <c r="EE124">
        <v>0</v>
      </c>
      <c r="EF124">
        <v>0</v>
      </c>
      <c r="EG124">
        <v>0</v>
      </c>
      <c r="EH124">
        <v>0</v>
      </c>
      <c r="EI124">
        <v>1</v>
      </c>
      <c r="EJ124">
        <v>1</v>
      </c>
      <c r="IM124" t="s">
        <v>1179</v>
      </c>
      <c r="IN124">
        <v>0</v>
      </c>
      <c r="IO124">
        <v>0</v>
      </c>
      <c r="IP124">
        <v>0</v>
      </c>
      <c r="IQ124">
        <v>0</v>
      </c>
      <c r="IR124">
        <v>0</v>
      </c>
      <c r="IS124">
        <v>0</v>
      </c>
      <c r="IT124">
        <v>0</v>
      </c>
      <c r="IU124">
        <v>0</v>
      </c>
      <c r="IV124">
        <v>0</v>
      </c>
      <c r="IW124">
        <v>0</v>
      </c>
      <c r="IX124">
        <v>0</v>
      </c>
      <c r="IY124">
        <v>0</v>
      </c>
      <c r="IZ124">
        <v>1</v>
      </c>
      <c r="JA124">
        <v>0</v>
      </c>
      <c r="JB124">
        <v>0</v>
      </c>
      <c r="JC124">
        <v>0</v>
      </c>
      <c r="JD124">
        <v>1</v>
      </c>
      <c r="JE124">
        <v>3</v>
      </c>
      <c r="OA124" t="s">
        <v>1135</v>
      </c>
      <c r="OB124">
        <v>400</v>
      </c>
      <c r="OC124" t="s">
        <v>1147</v>
      </c>
      <c r="OF124">
        <v>14</v>
      </c>
      <c r="OG124">
        <v>3</v>
      </c>
      <c r="OH124">
        <v>0</v>
      </c>
      <c r="PE124" t="s">
        <v>1140</v>
      </c>
      <c r="QM124" t="s">
        <v>1138</v>
      </c>
      <c r="QN124">
        <v>1</v>
      </c>
      <c r="QO124">
        <v>0</v>
      </c>
      <c r="QP124">
        <v>0</v>
      </c>
      <c r="QQ124">
        <v>0</v>
      </c>
      <c r="AMM124" t="s">
        <v>1169</v>
      </c>
      <c r="AMN124">
        <v>1</v>
      </c>
      <c r="AMO124">
        <v>0</v>
      </c>
      <c r="AMP124">
        <v>0</v>
      </c>
      <c r="AMQ124">
        <v>0</v>
      </c>
      <c r="AMR124">
        <v>0</v>
      </c>
      <c r="AMS124">
        <v>0</v>
      </c>
      <c r="AMU124" t="s">
        <v>1141</v>
      </c>
      <c r="AMV124" t="s">
        <v>1140</v>
      </c>
      <c r="ANG124" t="s">
        <v>1130</v>
      </c>
      <c r="ANH124">
        <v>0</v>
      </c>
      <c r="ANI124">
        <v>0</v>
      </c>
      <c r="ANJ124">
        <v>0</v>
      </c>
      <c r="ANK124">
        <v>0</v>
      </c>
      <c r="ANL124">
        <v>0</v>
      </c>
      <c r="ANM124">
        <v>0</v>
      </c>
      <c r="ANN124">
        <v>0</v>
      </c>
      <c r="ANO124">
        <v>1</v>
      </c>
      <c r="ANP124">
        <v>0</v>
      </c>
      <c r="ANR124" t="s">
        <v>1206</v>
      </c>
      <c r="ANU124">
        <v>421263625</v>
      </c>
      <c r="ANV124" s="2">
        <v>45045.715266203697</v>
      </c>
      <c r="ANY124" t="s">
        <v>1131</v>
      </c>
      <c r="ANZ124" t="s">
        <v>1132</v>
      </c>
      <c r="AOA124" t="s">
        <v>3441</v>
      </c>
    </row>
    <row r="125" spans="1:489 1027:1067" x14ac:dyDescent="0.35">
      <c r="A125">
        <v>124</v>
      </c>
      <c r="B125" t="s">
        <v>3645</v>
      </c>
      <c r="C125" s="2">
        <v>45044</v>
      </c>
      <c r="D125" t="s">
        <v>3622</v>
      </c>
      <c r="E125" s="2">
        <v>45044.681815706019</v>
      </c>
      <c r="F125" s="2">
        <v>45044.688068460637</v>
      </c>
      <c r="G125" t="s">
        <v>1109</v>
      </c>
      <c r="J125" t="s">
        <v>3623</v>
      </c>
      <c r="K125" s="2">
        <v>45044</v>
      </c>
      <c r="L125" t="s">
        <v>3624</v>
      </c>
      <c r="M125" t="s">
        <v>3625</v>
      </c>
      <c r="N125" t="s">
        <v>3626</v>
      </c>
      <c r="O125" t="s">
        <v>1207</v>
      </c>
      <c r="R125" t="s">
        <v>3627</v>
      </c>
      <c r="S125" t="s">
        <v>3628</v>
      </c>
      <c r="U125" t="s">
        <v>1117</v>
      </c>
      <c r="W125" t="s">
        <v>1144</v>
      </c>
      <c r="Z125" t="s">
        <v>1134</v>
      </c>
      <c r="AA125">
        <v>0</v>
      </c>
      <c r="AB125">
        <v>0</v>
      </c>
      <c r="AC125">
        <v>1</v>
      </c>
      <c r="AD125">
        <v>0</v>
      </c>
      <c r="AE125">
        <v>1</v>
      </c>
      <c r="BC125" t="s">
        <v>1135</v>
      </c>
      <c r="BD125" t="s">
        <v>1136</v>
      </c>
      <c r="BE125">
        <v>1</v>
      </c>
      <c r="BF125">
        <v>1</v>
      </c>
      <c r="BG125">
        <v>500</v>
      </c>
      <c r="BH125">
        <v>300</v>
      </c>
      <c r="BI125" t="s">
        <v>1147</v>
      </c>
      <c r="BL125">
        <v>14</v>
      </c>
      <c r="BM125">
        <v>2</v>
      </c>
      <c r="BN125">
        <v>0</v>
      </c>
      <c r="BP125" t="s">
        <v>1117</v>
      </c>
      <c r="BR125" t="s">
        <v>1134</v>
      </c>
      <c r="BS125">
        <v>0</v>
      </c>
      <c r="BT125">
        <v>0</v>
      </c>
      <c r="BU125">
        <v>1</v>
      </c>
      <c r="BV125">
        <v>0</v>
      </c>
      <c r="BX125" t="s">
        <v>1218</v>
      </c>
      <c r="BY125">
        <v>0</v>
      </c>
      <c r="BZ125">
        <v>0</v>
      </c>
      <c r="CA125">
        <v>0</v>
      </c>
      <c r="CB125">
        <v>0</v>
      </c>
      <c r="CC125">
        <v>0</v>
      </c>
      <c r="CD125">
        <v>0</v>
      </c>
      <c r="CE125">
        <v>0</v>
      </c>
      <c r="CF125">
        <v>0</v>
      </c>
      <c r="CG125">
        <v>0</v>
      </c>
      <c r="CH125">
        <v>1</v>
      </c>
      <c r="CI125">
        <v>0</v>
      </c>
      <c r="CJ125" t="s">
        <v>3646</v>
      </c>
      <c r="CL125" t="s">
        <v>1138</v>
      </c>
      <c r="CM125">
        <v>1</v>
      </c>
      <c r="CN125">
        <v>0</v>
      </c>
      <c r="CO125">
        <v>0</v>
      </c>
      <c r="CP125">
        <v>0</v>
      </c>
      <c r="ED125" t="s">
        <v>1119</v>
      </c>
      <c r="EE125">
        <v>0</v>
      </c>
      <c r="EF125">
        <v>0</v>
      </c>
      <c r="EG125">
        <v>0</v>
      </c>
      <c r="EH125">
        <v>0</v>
      </c>
      <c r="EI125">
        <v>1</v>
      </c>
      <c r="EJ125">
        <v>1</v>
      </c>
      <c r="IM125" t="s">
        <v>1179</v>
      </c>
      <c r="IN125">
        <v>0</v>
      </c>
      <c r="IO125">
        <v>0</v>
      </c>
      <c r="IP125">
        <v>0</v>
      </c>
      <c r="IQ125">
        <v>0</v>
      </c>
      <c r="IR125">
        <v>0</v>
      </c>
      <c r="IS125">
        <v>0</v>
      </c>
      <c r="IT125">
        <v>0</v>
      </c>
      <c r="IU125">
        <v>0</v>
      </c>
      <c r="IV125">
        <v>0</v>
      </c>
      <c r="IW125">
        <v>0</v>
      </c>
      <c r="IX125">
        <v>0</v>
      </c>
      <c r="IY125">
        <v>0</v>
      </c>
      <c r="IZ125">
        <v>1</v>
      </c>
      <c r="JA125">
        <v>0</v>
      </c>
      <c r="JB125">
        <v>0</v>
      </c>
      <c r="JC125">
        <v>0</v>
      </c>
      <c r="JD125">
        <v>1</v>
      </c>
      <c r="JE125">
        <v>3</v>
      </c>
      <c r="OA125" t="s">
        <v>1135</v>
      </c>
      <c r="OB125">
        <v>1000</v>
      </c>
      <c r="OC125" t="s">
        <v>1147</v>
      </c>
      <c r="OF125">
        <v>14</v>
      </c>
      <c r="OG125">
        <v>1</v>
      </c>
      <c r="OH125">
        <v>0</v>
      </c>
      <c r="PE125" t="s">
        <v>1117</v>
      </c>
      <c r="PG125" t="s">
        <v>1179</v>
      </c>
      <c r="PH125">
        <v>0</v>
      </c>
      <c r="PI125">
        <v>0</v>
      </c>
      <c r="PJ125">
        <v>0</v>
      </c>
      <c r="PK125">
        <v>0</v>
      </c>
      <c r="PL125">
        <v>0</v>
      </c>
      <c r="PM125">
        <v>0</v>
      </c>
      <c r="PN125">
        <v>0</v>
      </c>
      <c r="PO125">
        <v>0</v>
      </c>
      <c r="PP125">
        <v>0</v>
      </c>
      <c r="PQ125">
        <v>0</v>
      </c>
      <c r="PR125">
        <v>0</v>
      </c>
      <c r="PS125">
        <v>0</v>
      </c>
      <c r="PT125">
        <v>1</v>
      </c>
      <c r="PU125">
        <v>0</v>
      </c>
      <c r="PV125">
        <v>0</v>
      </c>
      <c r="PW125">
        <v>0</v>
      </c>
      <c r="PY125" t="s">
        <v>1218</v>
      </c>
      <c r="PZ125">
        <v>0</v>
      </c>
      <c r="QA125">
        <v>0</v>
      </c>
      <c r="QB125">
        <v>0</v>
      </c>
      <c r="QC125">
        <v>0</v>
      </c>
      <c r="QD125">
        <v>0</v>
      </c>
      <c r="QE125">
        <v>0</v>
      </c>
      <c r="QF125">
        <v>0</v>
      </c>
      <c r="QG125">
        <v>0</v>
      </c>
      <c r="QH125">
        <v>0</v>
      </c>
      <c r="QI125">
        <v>1</v>
      </c>
      <c r="QJ125">
        <v>0</v>
      </c>
      <c r="QK125" t="s">
        <v>3646</v>
      </c>
      <c r="QM125" t="s">
        <v>1138</v>
      </c>
      <c r="QN125">
        <v>1</v>
      </c>
      <c r="QO125">
        <v>0</v>
      </c>
      <c r="QP125">
        <v>0</v>
      </c>
      <c r="QQ125">
        <v>0</v>
      </c>
      <c r="AMM125" t="s">
        <v>1169</v>
      </c>
      <c r="AMN125">
        <v>1</v>
      </c>
      <c r="AMO125">
        <v>0</v>
      </c>
      <c r="AMP125">
        <v>0</v>
      </c>
      <c r="AMQ125">
        <v>0</v>
      </c>
      <c r="AMR125">
        <v>0</v>
      </c>
      <c r="AMS125">
        <v>0</v>
      </c>
      <c r="AMU125" t="s">
        <v>1141</v>
      </c>
      <c r="AMV125" t="s">
        <v>1140</v>
      </c>
      <c r="ANG125" t="s">
        <v>1130</v>
      </c>
      <c r="ANH125">
        <v>0</v>
      </c>
      <c r="ANI125">
        <v>0</v>
      </c>
      <c r="ANJ125">
        <v>0</v>
      </c>
      <c r="ANK125">
        <v>0</v>
      </c>
      <c r="ANL125">
        <v>0</v>
      </c>
      <c r="ANM125">
        <v>0</v>
      </c>
      <c r="ANN125">
        <v>0</v>
      </c>
      <c r="ANO125">
        <v>1</v>
      </c>
      <c r="ANP125">
        <v>0</v>
      </c>
      <c r="ANR125" t="s">
        <v>1183</v>
      </c>
      <c r="ANU125">
        <v>421263629</v>
      </c>
      <c r="ANV125" s="2">
        <v>45045.715289351851</v>
      </c>
      <c r="ANY125" t="s">
        <v>1131</v>
      </c>
      <c r="ANZ125" t="s">
        <v>1132</v>
      </c>
      <c r="AOA125" t="s">
        <v>3441</v>
      </c>
    </row>
    <row r="126" spans="1:489 1027:1067" x14ac:dyDescent="0.35">
      <c r="A126">
        <v>125</v>
      </c>
      <c r="B126" t="s">
        <v>3647</v>
      </c>
      <c r="C126" s="2">
        <v>45044</v>
      </c>
      <c r="D126" t="s">
        <v>3622</v>
      </c>
      <c r="E126" s="2">
        <v>45044.846688541671</v>
      </c>
      <c r="F126" s="2">
        <v>45045.664113194449</v>
      </c>
      <c r="G126" t="s">
        <v>1109</v>
      </c>
      <c r="J126" t="s">
        <v>3623</v>
      </c>
      <c r="K126" s="2">
        <v>45044</v>
      </c>
      <c r="L126" t="s">
        <v>3624</v>
      </c>
      <c r="M126" t="s">
        <v>3625</v>
      </c>
      <c r="N126" t="s">
        <v>3626</v>
      </c>
      <c r="O126" t="s">
        <v>1114</v>
      </c>
      <c r="R126" t="s">
        <v>3627</v>
      </c>
      <c r="S126" t="s">
        <v>3628</v>
      </c>
      <c r="U126" t="s">
        <v>1117</v>
      </c>
      <c r="W126" t="s">
        <v>1144</v>
      </c>
      <c r="Z126" t="s">
        <v>1119</v>
      </c>
      <c r="AA126">
        <v>0</v>
      </c>
      <c r="AB126">
        <v>0</v>
      </c>
      <c r="AC126">
        <v>0</v>
      </c>
      <c r="AD126">
        <v>1</v>
      </c>
      <c r="AE126">
        <v>1</v>
      </c>
      <c r="ED126" t="s">
        <v>1119</v>
      </c>
      <c r="EE126">
        <v>0</v>
      </c>
      <c r="EF126">
        <v>0</v>
      </c>
      <c r="EG126">
        <v>0</v>
      </c>
      <c r="EH126">
        <v>0</v>
      </c>
      <c r="EI126">
        <v>1</v>
      </c>
      <c r="EJ126">
        <v>1</v>
      </c>
      <c r="IM126" t="s">
        <v>3504</v>
      </c>
      <c r="IN126">
        <v>0</v>
      </c>
      <c r="IO126">
        <v>0</v>
      </c>
      <c r="IP126">
        <v>0</v>
      </c>
      <c r="IQ126">
        <v>1</v>
      </c>
      <c r="IR126">
        <v>1</v>
      </c>
      <c r="IS126">
        <v>0</v>
      </c>
      <c r="IT126">
        <v>0</v>
      </c>
      <c r="IU126">
        <v>0</v>
      </c>
      <c r="IV126">
        <v>0</v>
      </c>
      <c r="IW126">
        <v>0</v>
      </c>
      <c r="IX126">
        <v>0</v>
      </c>
      <c r="IY126">
        <v>0</v>
      </c>
      <c r="IZ126">
        <v>0</v>
      </c>
      <c r="JA126">
        <v>0</v>
      </c>
      <c r="JB126">
        <v>0</v>
      </c>
      <c r="JC126">
        <v>0</v>
      </c>
      <c r="JD126">
        <v>2</v>
      </c>
      <c r="JE126">
        <v>4</v>
      </c>
      <c r="KR126" t="s">
        <v>1121</v>
      </c>
      <c r="KS126">
        <v>8500</v>
      </c>
      <c r="KT126" t="s">
        <v>1147</v>
      </c>
      <c r="KW126">
        <v>7</v>
      </c>
      <c r="KX126">
        <v>7</v>
      </c>
      <c r="KY126">
        <v>1</v>
      </c>
      <c r="LA126" t="s">
        <v>1135</v>
      </c>
      <c r="LB126">
        <v>7000</v>
      </c>
      <c r="LC126" t="s">
        <v>1147</v>
      </c>
      <c r="LF126">
        <v>14</v>
      </c>
      <c r="LG126">
        <v>2</v>
      </c>
      <c r="LH126">
        <v>0</v>
      </c>
      <c r="PE126" t="s">
        <v>1117</v>
      </c>
      <c r="PG126" t="s">
        <v>3183</v>
      </c>
      <c r="PH126">
        <v>0</v>
      </c>
      <c r="PI126">
        <v>0</v>
      </c>
      <c r="PJ126">
        <v>0</v>
      </c>
      <c r="PK126">
        <v>1</v>
      </c>
      <c r="PL126">
        <v>0</v>
      </c>
      <c r="PM126">
        <v>0</v>
      </c>
      <c r="PN126">
        <v>0</v>
      </c>
      <c r="PO126">
        <v>0</v>
      </c>
      <c r="PP126">
        <v>0</v>
      </c>
      <c r="PQ126">
        <v>0</v>
      </c>
      <c r="PR126">
        <v>0</v>
      </c>
      <c r="PS126">
        <v>0</v>
      </c>
      <c r="PT126">
        <v>0</v>
      </c>
      <c r="PU126">
        <v>0</v>
      </c>
      <c r="PV126">
        <v>0</v>
      </c>
      <c r="PW126">
        <v>0</v>
      </c>
      <c r="PY126" t="s">
        <v>1218</v>
      </c>
      <c r="PZ126">
        <v>0</v>
      </c>
      <c r="QA126">
        <v>0</v>
      </c>
      <c r="QB126">
        <v>0</v>
      </c>
      <c r="QC126">
        <v>0</v>
      </c>
      <c r="QD126">
        <v>0</v>
      </c>
      <c r="QE126">
        <v>0</v>
      </c>
      <c r="QF126">
        <v>0</v>
      </c>
      <c r="QG126">
        <v>0</v>
      </c>
      <c r="QH126">
        <v>0</v>
      </c>
      <c r="QI126">
        <v>1</v>
      </c>
      <c r="QJ126">
        <v>0</v>
      </c>
      <c r="QK126" t="s">
        <v>3648</v>
      </c>
      <c r="QM126" t="s">
        <v>1125</v>
      </c>
      <c r="QN126">
        <v>0</v>
      </c>
      <c r="QO126">
        <v>1</v>
      </c>
      <c r="QP126">
        <v>0</v>
      </c>
      <c r="QQ126">
        <v>0</v>
      </c>
      <c r="QR126" t="s">
        <v>3183</v>
      </c>
      <c r="QS126">
        <v>0</v>
      </c>
      <c r="QT126">
        <v>0</v>
      </c>
      <c r="QU126">
        <v>0</v>
      </c>
      <c r="QV126">
        <v>1</v>
      </c>
      <c r="QW126">
        <v>0</v>
      </c>
      <c r="QX126">
        <v>0</v>
      </c>
      <c r="QY126">
        <v>0</v>
      </c>
      <c r="QZ126">
        <v>0</v>
      </c>
      <c r="RA126">
        <v>0</v>
      </c>
      <c r="RB126">
        <v>0</v>
      </c>
      <c r="RC126">
        <v>0</v>
      </c>
      <c r="RD126">
        <v>0</v>
      </c>
      <c r="RE126">
        <v>0</v>
      </c>
      <c r="RF126">
        <v>0</v>
      </c>
      <c r="RG126">
        <v>0</v>
      </c>
      <c r="RH126">
        <v>0</v>
      </c>
      <c r="RI126" t="s">
        <v>3278</v>
      </c>
      <c r="RJ126">
        <v>0</v>
      </c>
      <c r="RK126">
        <v>1</v>
      </c>
      <c r="RL126">
        <v>0</v>
      </c>
      <c r="RM126">
        <v>0</v>
      </c>
      <c r="RN126">
        <v>0</v>
      </c>
      <c r="RO126">
        <v>0</v>
      </c>
      <c r="RP126">
        <v>0</v>
      </c>
      <c r="RQ126">
        <v>0</v>
      </c>
      <c r="RR126">
        <v>0</v>
      </c>
      <c r="RS126">
        <v>0</v>
      </c>
      <c r="RT126">
        <v>0</v>
      </c>
      <c r="RU126">
        <v>0</v>
      </c>
      <c r="AMM126" t="s">
        <v>1169</v>
      </c>
      <c r="AMN126">
        <v>1</v>
      </c>
      <c r="AMO126">
        <v>0</v>
      </c>
      <c r="AMP126">
        <v>0</v>
      </c>
      <c r="AMQ126">
        <v>0</v>
      </c>
      <c r="AMR126">
        <v>0</v>
      </c>
      <c r="AMS126">
        <v>0</v>
      </c>
      <c r="AMU126" t="s">
        <v>1141</v>
      </c>
      <c r="AMV126" t="s">
        <v>1140</v>
      </c>
      <c r="ANG126" t="s">
        <v>1130</v>
      </c>
      <c r="ANH126">
        <v>0</v>
      </c>
      <c r="ANI126">
        <v>0</v>
      </c>
      <c r="ANJ126">
        <v>0</v>
      </c>
      <c r="ANK126">
        <v>0</v>
      </c>
      <c r="ANL126">
        <v>0</v>
      </c>
      <c r="ANM126">
        <v>0</v>
      </c>
      <c r="ANN126">
        <v>0</v>
      </c>
      <c r="ANO126">
        <v>1</v>
      </c>
      <c r="ANP126">
        <v>0</v>
      </c>
      <c r="ANR126" t="s">
        <v>1206</v>
      </c>
      <c r="ANU126">
        <v>421263634</v>
      </c>
      <c r="ANV126" s="2">
        <v>45045.715300925927</v>
      </c>
      <c r="ANY126" t="s">
        <v>1131</v>
      </c>
      <c r="ANZ126" t="s">
        <v>1132</v>
      </c>
      <c r="AOA126" t="s">
        <v>3441</v>
      </c>
    </row>
    <row r="127" spans="1:489 1027:1067" x14ac:dyDescent="0.35">
      <c r="A127">
        <v>126</v>
      </c>
      <c r="B127" t="s">
        <v>3649</v>
      </c>
      <c r="C127" s="2">
        <v>45046</v>
      </c>
      <c r="D127" t="s">
        <v>3622</v>
      </c>
      <c r="E127" s="2">
        <v>45046.499425312497</v>
      </c>
      <c r="F127" s="2">
        <v>45046.585458344911</v>
      </c>
      <c r="G127" t="s">
        <v>1109</v>
      </c>
      <c r="J127" t="s">
        <v>3623</v>
      </c>
      <c r="K127" s="2">
        <v>45046</v>
      </c>
      <c r="L127" t="s">
        <v>3624</v>
      </c>
      <c r="M127" t="s">
        <v>3625</v>
      </c>
      <c r="N127" t="s">
        <v>3626</v>
      </c>
      <c r="O127" t="s">
        <v>1207</v>
      </c>
      <c r="R127" t="s">
        <v>3627</v>
      </c>
      <c r="S127" t="s">
        <v>3628</v>
      </c>
      <c r="U127" t="s">
        <v>1117</v>
      </c>
      <c r="W127" t="s">
        <v>1144</v>
      </c>
      <c r="Z127" t="s">
        <v>1119</v>
      </c>
      <c r="AA127">
        <v>0</v>
      </c>
      <c r="AB127">
        <v>0</v>
      </c>
      <c r="AC127">
        <v>0</v>
      </c>
      <c r="AD127">
        <v>1</v>
      </c>
      <c r="AE127">
        <v>1</v>
      </c>
      <c r="ED127" t="s">
        <v>1119</v>
      </c>
      <c r="EE127">
        <v>0</v>
      </c>
      <c r="EF127">
        <v>0</v>
      </c>
      <c r="EG127">
        <v>0</v>
      </c>
      <c r="EH127">
        <v>0</v>
      </c>
      <c r="EI127">
        <v>1</v>
      </c>
      <c r="EJ127">
        <v>1</v>
      </c>
      <c r="IM127" t="s">
        <v>1181</v>
      </c>
      <c r="IN127">
        <v>0</v>
      </c>
      <c r="IO127">
        <v>0</v>
      </c>
      <c r="IP127">
        <v>1</v>
      </c>
      <c r="IQ127">
        <v>0</v>
      </c>
      <c r="IR127">
        <v>0</v>
      </c>
      <c r="IS127">
        <v>0</v>
      </c>
      <c r="IT127">
        <v>0</v>
      </c>
      <c r="IU127">
        <v>0</v>
      </c>
      <c r="IV127">
        <v>0</v>
      </c>
      <c r="IW127">
        <v>0</v>
      </c>
      <c r="IX127">
        <v>0</v>
      </c>
      <c r="IY127">
        <v>0</v>
      </c>
      <c r="IZ127">
        <v>0</v>
      </c>
      <c r="JA127">
        <v>0</v>
      </c>
      <c r="JB127">
        <v>0</v>
      </c>
      <c r="JC127">
        <v>0</v>
      </c>
      <c r="JD127">
        <v>1</v>
      </c>
      <c r="JE127">
        <v>3</v>
      </c>
      <c r="KC127" t="s">
        <v>1135</v>
      </c>
      <c r="KD127" t="s">
        <v>1158</v>
      </c>
      <c r="KE127">
        <v>0</v>
      </c>
      <c r="KF127">
        <v>1</v>
      </c>
      <c r="KG127">
        <v>1</v>
      </c>
      <c r="KI127">
        <v>15340</v>
      </c>
      <c r="KJ127">
        <v>22500</v>
      </c>
      <c r="KK127" t="s">
        <v>1145</v>
      </c>
      <c r="KN127">
        <v>21</v>
      </c>
      <c r="KO127">
        <v>2</v>
      </c>
      <c r="KP127">
        <v>0</v>
      </c>
      <c r="PE127" t="s">
        <v>1140</v>
      </c>
      <c r="QM127" t="s">
        <v>1138</v>
      </c>
      <c r="QN127">
        <v>1</v>
      </c>
      <c r="QO127">
        <v>0</v>
      </c>
      <c r="QP127">
        <v>0</v>
      </c>
      <c r="QQ127">
        <v>0</v>
      </c>
      <c r="AMM127" t="s">
        <v>1169</v>
      </c>
      <c r="AMN127">
        <v>1</v>
      </c>
      <c r="AMO127">
        <v>0</v>
      </c>
      <c r="AMP127">
        <v>0</v>
      </c>
      <c r="AMQ127">
        <v>0</v>
      </c>
      <c r="AMR127">
        <v>0</v>
      </c>
      <c r="AMS127">
        <v>0</v>
      </c>
      <c r="AMU127" t="s">
        <v>1141</v>
      </c>
      <c r="AMV127" t="s">
        <v>1140</v>
      </c>
      <c r="ANG127" t="s">
        <v>1130</v>
      </c>
      <c r="ANH127">
        <v>0</v>
      </c>
      <c r="ANI127">
        <v>0</v>
      </c>
      <c r="ANJ127">
        <v>0</v>
      </c>
      <c r="ANK127">
        <v>0</v>
      </c>
      <c r="ANL127">
        <v>0</v>
      </c>
      <c r="ANM127">
        <v>0</v>
      </c>
      <c r="ANN127">
        <v>0</v>
      </c>
      <c r="ANO127">
        <v>1</v>
      </c>
      <c r="ANP127">
        <v>0</v>
      </c>
      <c r="ANR127" t="s">
        <v>1206</v>
      </c>
      <c r="ANU127">
        <v>421496802</v>
      </c>
      <c r="ANV127" s="2">
        <v>45046.60460648148</v>
      </c>
      <c r="ANY127" t="s">
        <v>1131</v>
      </c>
      <c r="ANZ127" t="s">
        <v>1132</v>
      </c>
      <c r="AOA127" t="s">
        <v>3441</v>
      </c>
    </row>
    <row r="128" spans="1:489 1027:1067" x14ac:dyDescent="0.35">
      <c r="A128">
        <v>127</v>
      </c>
      <c r="B128" t="s">
        <v>3650</v>
      </c>
      <c r="C128" s="2">
        <v>45046</v>
      </c>
      <c r="D128" t="s">
        <v>3622</v>
      </c>
      <c r="E128" s="2">
        <v>45046.502057175923</v>
      </c>
      <c r="F128" s="2">
        <v>45046.522718113432</v>
      </c>
      <c r="G128" t="s">
        <v>1109</v>
      </c>
      <c r="J128" t="s">
        <v>3623</v>
      </c>
      <c r="K128" s="2">
        <v>45046</v>
      </c>
      <c r="L128" t="s">
        <v>3624</v>
      </c>
      <c r="M128" t="s">
        <v>3625</v>
      </c>
      <c r="N128" t="s">
        <v>3626</v>
      </c>
      <c r="O128" t="s">
        <v>1207</v>
      </c>
      <c r="R128" t="s">
        <v>3627</v>
      </c>
      <c r="S128" t="s">
        <v>3628</v>
      </c>
      <c r="U128" t="s">
        <v>1117</v>
      </c>
      <c r="W128" t="s">
        <v>1144</v>
      </c>
      <c r="Z128" t="s">
        <v>1119</v>
      </c>
      <c r="AA128">
        <v>0</v>
      </c>
      <c r="AB128">
        <v>0</v>
      </c>
      <c r="AC128">
        <v>0</v>
      </c>
      <c r="AD128">
        <v>1</v>
      </c>
      <c r="AE128">
        <v>1</v>
      </c>
      <c r="ED128" t="s">
        <v>1119</v>
      </c>
      <c r="EE128">
        <v>0</v>
      </c>
      <c r="EF128">
        <v>0</v>
      </c>
      <c r="EG128">
        <v>0</v>
      </c>
      <c r="EH128">
        <v>0</v>
      </c>
      <c r="EI128">
        <v>1</v>
      </c>
      <c r="EJ128">
        <v>1</v>
      </c>
      <c r="IM128" t="s">
        <v>1181</v>
      </c>
      <c r="IN128">
        <v>0</v>
      </c>
      <c r="IO128">
        <v>0</v>
      </c>
      <c r="IP128">
        <v>1</v>
      </c>
      <c r="IQ128">
        <v>0</v>
      </c>
      <c r="IR128">
        <v>0</v>
      </c>
      <c r="IS128">
        <v>0</v>
      </c>
      <c r="IT128">
        <v>0</v>
      </c>
      <c r="IU128">
        <v>0</v>
      </c>
      <c r="IV128">
        <v>0</v>
      </c>
      <c r="IW128">
        <v>0</v>
      </c>
      <c r="IX128">
        <v>0</v>
      </c>
      <c r="IY128">
        <v>0</v>
      </c>
      <c r="IZ128">
        <v>0</v>
      </c>
      <c r="JA128">
        <v>0</v>
      </c>
      <c r="JB128">
        <v>0</v>
      </c>
      <c r="JC128">
        <v>0</v>
      </c>
      <c r="JD128">
        <v>1</v>
      </c>
      <c r="JE128">
        <v>3</v>
      </c>
      <c r="KC128" t="s">
        <v>1121</v>
      </c>
      <c r="KD128" t="s">
        <v>1158</v>
      </c>
      <c r="KE128">
        <v>0</v>
      </c>
      <c r="KF128">
        <v>1</v>
      </c>
      <c r="KG128">
        <v>1</v>
      </c>
      <c r="KI128">
        <v>17500</v>
      </c>
      <c r="KJ128">
        <v>25000</v>
      </c>
      <c r="KK128" t="s">
        <v>1147</v>
      </c>
      <c r="KN128">
        <v>14</v>
      </c>
      <c r="KO128">
        <v>2</v>
      </c>
      <c r="KP128">
        <v>0</v>
      </c>
      <c r="PE128" t="s">
        <v>1140</v>
      </c>
      <c r="QM128" t="s">
        <v>1125</v>
      </c>
      <c r="QN128">
        <v>0</v>
      </c>
      <c r="QO128">
        <v>1</v>
      </c>
      <c r="QP128">
        <v>0</v>
      </c>
      <c r="QQ128">
        <v>0</v>
      </c>
      <c r="QR128" t="s">
        <v>1181</v>
      </c>
      <c r="QS128">
        <v>0</v>
      </c>
      <c r="QT128">
        <v>0</v>
      </c>
      <c r="QU128">
        <v>1</v>
      </c>
      <c r="QV128">
        <v>0</v>
      </c>
      <c r="QW128">
        <v>0</v>
      </c>
      <c r="QX128">
        <v>0</v>
      </c>
      <c r="QY128">
        <v>0</v>
      </c>
      <c r="QZ128">
        <v>0</v>
      </c>
      <c r="RA128">
        <v>0</v>
      </c>
      <c r="RB128">
        <v>0</v>
      </c>
      <c r="RC128">
        <v>0</v>
      </c>
      <c r="RD128">
        <v>0</v>
      </c>
      <c r="RE128">
        <v>0</v>
      </c>
      <c r="RF128">
        <v>0</v>
      </c>
      <c r="RG128">
        <v>0</v>
      </c>
      <c r="RH128">
        <v>0</v>
      </c>
      <c r="RI128" t="s">
        <v>3287</v>
      </c>
      <c r="RJ128">
        <v>0</v>
      </c>
      <c r="RK128">
        <v>0</v>
      </c>
      <c r="RL128">
        <v>0</v>
      </c>
      <c r="RM128">
        <v>0</v>
      </c>
      <c r="RN128">
        <v>0</v>
      </c>
      <c r="RO128">
        <v>0</v>
      </c>
      <c r="RP128">
        <v>1</v>
      </c>
      <c r="RQ128">
        <v>0</v>
      </c>
      <c r="RR128">
        <v>0</v>
      </c>
      <c r="RS128">
        <v>0</v>
      </c>
      <c r="RT128">
        <v>0</v>
      </c>
      <c r="RU128">
        <v>0</v>
      </c>
      <c r="AMM128" t="s">
        <v>1169</v>
      </c>
      <c r="AMN128">
        <v>1</v>
      </c>
      <c r="AMO128">
        <v>0</v>
      </c>
      <c r="AMP128">
        <v>0</v>
      </c>
      <c r="AMQ128">
        <v>0</v>
      </c>
      <c r="AMR128">
        <v>0</v>
      </c>
      <c r="AMS128">
        <v>0</v>
      </c>
      <c r="AMU128" t="s">
        <v>1141</v>
      </c>
      <c r="AMV128" t="s">
        <v>1140</v>
      </c>
      <c r="ANG128" t="s">
        <v>1130</v>
      </c>
      <c r="ANH128">
        <v>0</v>
      </c>
      <c r="ANI128">
        <v>0</v>
      </c>
      <c r="ANJ128">
        <v>0</v>
      </c>
      <c r="ANK128">
        <v>0</v>
      </c>
      <c r="ANL128">
        <v>0</v>
      </c>
      <c r="ANM128">
        <v>0</v>
      </c>
      <c r="ANN128">
        <v>0</v>
      </c>
      <c r="ANO128">
        <v>1</v>
      </c>
      <c r="ANP128">
        <v>0</v>
      </c>
      <c r="ANR128" t="s">
        <v>1206</v>
      </c>
      <c r="ANU128">
        <v>421496804</v>
      </c>
      <c r="ANV128" s="2">
        <v>45046.604618055557</v>
      </c>
      <c r="ANY128" t="s">
        <v>1131</v>
      </c>
      <c r="ANZ128" t="s">
        <v>1132</v>
      </c>
      <c r="AOA128" t="s">
        <v>3441</v>
      </c>
    </row>
    <row r="129" spans="1:489 1027:1067" x14ac:dyDescent="0.35">
      <c r="A129">
        <v>128</v>
      </c>
      <c r="B129" t="s">
        <v>3651</v>
      </c>
      <c r="C129" s="2">
        <v>45046</v>
      </c>
      <c r="D129" t="s">
        <v>3622</v>
      </c>
      <c r="E129" s="2">
        <v>45046.524445740739</v>
      </c>
      <c r="F129" s="2">
        <v>45046.528859375001</v>
      </c>
      <c r="G129" t="s">
        <v>1109</v>
      </c>
      <c r="J129" t="s">
        <v>3623</v>
      </c>
      <c r="K129" s="2">
        <v>45046</v>
      </c>
      <c r="L129" t="s">
        <v>3624</v>
      </c>
      <c r="M129" t="s">
        <v>3625</v>
      </c>
      <c r="N129" t="s">
        <v>3626</v>
      </c>
      <c r="O129" t="s">
        <v>1207</v>
      </c>
      <c r="R129" t="s">
        <v>3627</v>
      </c>
      <c r="S129" t="s">
        <v>3628</v>
      </c>
      <c r="U129" t="s">
        <v>1117</v>
      </c>
      <c r="W129" t="s">
        <v>1144</v>
      </c>
      <c r="Z129" t="s">
        <v>1119</v>
      </c>
      <c r="AA129">
        <v>0</v>
      </c>
      <c r="AB129">
        <v>0</v>
      </c>
      <c r="AC129">
        <v>0</v>
      </c>
      <c r="AD129">
        <v>1</v>
      </c>
      <c r="AE129">
        <v>1</v>
      </c>
      <c r="ED129" t="s">
        <v>1119</v>
      </c>
      <c r="EE129">
        <v>0</v>
      </c>
      <c r="EF129">
        <v>0</v>
      </c>
      <c r="EG129">
        <v>0</v>
      </c>
      <c r="EH129">
        <v>0</v>
      </c>
      <c r="EI129">
        <v>1</v>
      </c>
      <c r="EJ129">
        <v>1</v>
      </c>
      <c r="IM129" t="s">
        <v>3652</v>
      </c>
      <c r="IN129">
        <v>0</v>
      </c>
      <c r="IO129">
        <v>0</v>
      </c>
      <c r="IP129">
        <v>0</v>
      </c>
      <c r="IQ129">
        <v>0</v>
      </c>
      <c r="IR129">
        <v>0</v>
      </c>
      <c r="IS129">
        <v>1</v>
      </c>
      <c r="IT129">
        <v>1</v>
      </c>
      <c r="IU129">
        <v>1</v>
      </c>
      <c r="IV129">
        <v>0</v>
      </c>
      <c r="IW129">
        <v>0</v>
      </c>
      <c r="IX129">
        <v>0</v>
      </c>
      <c r="IY129">
        <v>0</v>
      </c>
      <c r="IZ129">
        <v>0</v>
      </c>
      <c r="JA129">
        <v>0</v>
      </c>
      <c r="JB129">
        <v>0</v>
      </c>
      <c r="JC129">
        <v>0</v>
      </c>
      <c r="JD129">
        <v>3</v>
      </c>
      <c r="JE129">
        <v>5</v>
      </c>
      <c r="LJ129" t="s">
        <v>1135</v>
      </c>
      <c r="LK129">
        <v>1500</v>
      </c>
      <c r="LL129" t="s">
        <v>1145</v>
      </c>
      <c r="LO129">
        <v>14</v>
      </c>
      <c r="LP129">
        <v>2</v>
      </c>
      <c r="LQ129">
        <v>0</v>
      </c>
      <c r="LS129" t="s">
        <v>1135</v>
      </c>
      <c r="LT129">
        <v>125</v>
      </c>
      <c r="LU129" t="s">
        <v>1145</v>
      </c>
      <c r="LX129">
        <v>21</v>
      </c>
      <c r="LY129">
        <v>2</v>
      </c>
      <c r="LZ129">
        <v>0</v>
      </c>
      <c r="MB129" t="s">
        <v>1135</v>
      </c>
      <c r="MC129" t="s">
        <v>1222</v>
      </c>
      <c r="MD129">
        <v>0</v>
      </c>
      <c r="ME129">
        <v>1</v>
      </c>
      <c r="MF129">
        <v>1</v>
      </c>
      <c r="MH129">
        <v>1000</v>
      </c>
      <c r="MI129">
        <v>14</v>
      </c>
      <c r="MJ129" t="s">
        <v>1145</v>
      </c>
      <c r="MM129">
        <v>14</v>
      </c>
      <c r="MN129">
        <v>2</v>
      </c>
      <c r="MO129">
        <v>0</v>
      </c>
      <c r="PE129" t="s">
        <v>1140</v>
      </c>
      <c r="QM129" t="s">
        <v>1138</v>
      </c>
      <c r="QN129">
        <v>1</v>
      </c>
      <c r="QO129">
        <v>0</v>
      </c>
      <c r="QP129">
        <v>0</v>
      </c>
      <c r="QQ129">
        <v>0</v>
      </c>
      <c r="AMM129" t="s">
        <v>1169</v>
      </c>
      <c r="AMN129">
        <v>1</v>
      </c>
      <c r="AMO129">
        <v>0</v>
      </c>
      <c r="AMP129">
        <v>0</v>
      </c>
      <c r="AMQ129">
        <v>0</v>
      </c>
      <c r="AMR129">
        <v>0</v>
      </c>
      <c r="AMS129">
        <v>0</v>
      </c>
      <c r="AMU129" t="s">
        <v>1141</v>
      </c>
      <c r="AMV129" t="s">
        <v>1140</v>
      </c>
      <c r="ANG129" t="s">
        <v>1130</v>
      </c>
      <c r="ANH129">
        <v>0</v>
      </c>
      <c r="ANI129">
        <v>0</v>
      </c>
      <c r="ANJ129">
        <v>0</v>
      </c>
      <c r="ANK129">
        <v>0</v>
      </c>
      <c r="ANL129">
        <v>0</v>
      </c>
      <c r="ANM129">
        <v>0</v>
      </c>
      <c r="ANN129">
        <v>0</v>
      </c>
      <c r="ANO129">
        <v>1</v>
      </c>
      <c r="ANP129">
        <v>0</v>
      </c>
      <c r="ANR129" t="s">
        <v>1183</v>
      </c>
      <c r="ANU129">
        <v>421496809</v>
      </c>
      <c r="ANV129" s="2">
        <v>45046.604629629634</v>
      </c>
      <c r="ANY129" t="s">
        <v>1131</v>
      </c>
      <c r="ANZ129" t="s">
        <v>1132</v>
      </c>
      <c r="AOA129" t="s">
        <v>3441</v>
      </c>
    </row>
    <row r="130" spans="1:489 1027:1067" x14ac:dyDescent="0.35">
      <c r="A130">
        <v>129</v>
      </c>
      <c r="B130" t="s">
        <v>3653</v>
      </c>
      <c r="C130" s="2">
        <v>45046</v>
      </c>
      <c r="D130" t="s">
        <v>3622</v>
      </c>
      <c r="E130" s="2">
        <v>45046.528926701387</v>
      </c>
      <c r="F130" s="2">
        <v>45046.531446053239</v>
      </c>
      <c r="G130" t="s">
        <v>1109</v>
      </c>
      <c r="J130" t="s">
        <v>3623</v>
      </c>
      <c r="K130" s="2">
        <v>45046</v>
      </c>
      <c r="L130" t="s">
        <v>3624</v>
      </c>
      <c r="M130" t="s">
        <v>3625</v>
      </c>
      <c r="N130" t="s">
        <v>3626</v>
      </c>
      <c r="O130" t="s">
        <v>1207</v>
      </c>
      <c r="R130" t="s">
        <v>3627</v>
      </c>
      <c r="S130" t="s">
        <v>3628</v>
      </c>
      <c r="U130" t="s">
        <v>1117</v>
      </c>
      <c r="W130" t="s">
        <v>1144</v>
      </c>
      <c r="Z130" t="s">
        <v>1119</v>
      </c>
      <c r="AA130">
        <v>0</v>
      </c>
      <c r="AB130">
        <v>0</v>
      </c>
      <c r="AC130">
        <v>0</v>
      </c>
      <c r="AD130">
        <v>1</v>
      </c>
      <c r="AE130">
        <v>1</v>
      </c>
      <c r="ED130" t="s">
        <v>1119</v>
      </c>
      <c r="EE130">
        <v>0</v>
      </c>
      <c r="EF130">
        <v>0</v>
      </c>
      <c r="EG130">
        <v>0</v>
      </c>
      <c r="EH130">
        <v>0</v>
      </c>
      <c r="EI130">
        <v>1</v>
      </c>
      <c r="EJ130">
        <v>1</v>
      </c>
      <c r="IM130" t="s">
        <v>3654</v>
      </c>
      <c r="IN130">
        <v>0</v>
      </c>
      <c r="IO130">
        <v>0</v>
      </c>
      <c r="IP130">
        <v>0</v>
      </c>
      <c r="IQ130">
        <v>0</v>
      </c>
      <c r="IR130">
        <v>0</v>
      </c>
      <c r="IS130">
        <v>1</v>
      </c>
      <c r="IT130">
        <v>1</v>
      </c>
      <c r="IU130">
        <v>1</v>
      </c>
      <c r="IV130">
        <v>0</v>
      </c>
      <c r="IW130">
        <v>0</v>
      </c>
      <c r="IX130">
        <v>0</v>
      </c>
      <c r="IY130">
        <v>0</v>
      </c>
      <c r="IZ130">
        <v>0</v>
      </c>
      <c r="JA130">
        <v>0</v>
      </c>
      <c r="JB130">
        <v>0</v>
      </c>
      <c r="JC130">
        <v>0</v>
      </c>
      <c r="JD130">
        <v>3</v>
      </c>
      <c r="JE130">
        <v>5</v>
      </c>
      <c r="LJ130" t="s">
        <v>1135</v>
      </c>
      <c r="LK130">
        <v>700</v>
      </c>
      <c r="LL130" t="s">
        <v>1145</v>
      </c>
      <c r="LO130">
        <v>21</v>
      </c>
      <c r="LP130">
        <v>2</v>
      </c>
      <c r="LQ130">
        <v>0</v>
      </c>
      <c r="LS130" t="s">
        <v>1135</v>
      </c>
      <c r="LT130">
        <v>150</v>
      </c>
      <c r="LU130" t="s">
        <v>1145</v>
      </c>
      <c r="LX130">
        <v>21</v>
      </c>
      <c r="LY130">
        <v>2</v>
      </c>
      <c r="LZ130">
        <v>0</v>
      </c>
      <c r="MB130" t="s">
        <v>1135</v>
      </c>
      <c r="MC130" t="s">
        <v>1222</v>
      </c>
      <c r="MD130">
        <v>0</v>
      </c>
      <c r="ME130">
        <v>1</v>
      </c>
      <c r="MF130">
        <v>1</v>
      </c>
      <c r="MH130">
        <v>1500</v>
      </c>
      <c r="MI130">
        <v>2000</v>
      </c>
      <c r="MJ130" t="s">
        <v>1147</v>
      </c>
      <c r="MM130">
        <v>21</v>
      </c>
      <c r="MN130">
        <v>2</v>
      </c>
      <c r="MO130">
        <v>0</v>
      </c>
      <c r="PE130" t="s">
        <v>1140</v>
      </c>
      <c r="QM130" t="s">
        <v>1138</v>
      </c>
      <c r="QN130">
        <v>1</v>
      </c>
      <c r="QO130">
        <v>0</v>
      </c>
      <c r="QP130">
        <v>0</v>
      </c>
      <c r="QQ130">
        <v>0</v>
      </c>
      <c r="AMM130" t="s">
        <v>1169</v>
      </c>
      <c r="AMN130">
        <v>1</v>
      </c>
      <c r="AMO130">
        <v>0</v>
      </c>
      <c r="AMP130">
        <v>0</v>
      </c>
      <c r="AMQ130">
        <v>0</v>
      </c>
      <c r="AMR130">
        <v>0</v>
      </c>
      <c r="AMS130">
        <v>0</v>
      </c>
      <c r="AMU130" t="s">
        <v>1141</v>
      </c>
      <c r="AMV130" t="s">
        <v>1140</v>
      </c>
      <c r="ANG130" t="s">
        <v>1130</v>
      </c>
      <c r="ANH130">
        <v>0</v>
      </c>
      <c r="ANI130">
        <v>0</v>
      </c>
      <c r="ANJ130">
        <v>0</v>
      </c>
      <c r="ANK130">
        <v>0</v>
      </c>
      <c r="ANL130">
        <v>0</v>
      </c>
      <c r="ANM130">
        <v>0</v>
      </c>
      <c r="ANN130">
        <v>0</v>
      </c>
      <c r="ANO130">
        <v>1</v>
      </c>
      <c r="ANP130">
        <v>0</v>
      </c>
      <c r="ANR130" t="s">
        <v>1183</v>
      </c>
      <c r="ANU130">
        <v>421496815</v>
      </c>
      <c r="ANV130" s="2">
        <v>45046.604641203703</v>
      </c>
      <c r="ANY130" t="s">
        <v>1131</v>
      </c>
      <c r="ANZ130" t="s">
        <v>1132</v>
      </c>
      <c r="AOA130" t="s">
        <v>3441</v>
      </c>
    </row>
    <row r="131" spans="1:489 1027:1067" x14ac:dyDescent="0.35">
      <c r="A131">
        <v>130</v>
      </c>
      <c r="B131" t="s">
        <v>3655</v>
      </c>
      <c r="C131" s="2">
        <v>45046</v>
      </c>
      <c r="D131" t="s">
        <v>3622</v>
      </c>
      <c r="E131" s="2">
        <v>45046.531521817131</v>
      </c>
      <c r="F131" s="2">
        <v>45046.534238703702</v>
      </c>
      <c r="G131" t="s">
        <v>1109</v>
      </c>
      <c r="J131" t="s">
        <v>3623</v>
      </c>
      <c r="K131" s="2">
        <v>45046</v>
      </c>
      <c r="L131" t="s">
        <v>3624</v>
      </c>
      <c r="M131" t="s">
        <v>3625</v>
      </c>
      <c r="N131" t="s">
        <v>3626</v>
      </c>
      <c r="O131" t="s">
        <v>1207</v>
      </c>
      <c r="R131" t="s">
        <v>3627</v>
      </c>
      <c r="S131" t="s">
        <v>3628</v>
      </c>
      <c r="U131" t="s">
        <v>1117</v>
      </c>
      <c r="W131" t="s">
        <v>1144</v>
      </c>
      <c r="Z131" t="s">
        <v>1119</v>
      </c>
      <c r="AA131">
        <v>0</v>
      </c>
      <c r="AB131">
        <v>0</v>
      </c>
      <c r="AC131">
        <v>0</v>
      </c>
      <c r="AD131">
        <v>1</v>
      </c>
      <c r="AE131">
        <v>1</v>
      </c>
      <c r="ED131" t="s">
        <v>1119</v>
      </c>
      <c r="EE131">
        <v>0</v>
      </c>
      <c r="EF131">
        <v>0</v>
      </c>
      <c r="EG131">
        <v>0</v>
      </c>
      <c r="EH131">
        <v>0</v>
      </c>
      <c r="EI131">
        <v>1</v>
      </c>
      <c r="EJ131">
        <v>1</v>
      </c>
      <c r="IM131" t="s">
        <v>3652</v>
      </c>
      <c r="IN131">
        <v>0</v>
      </c>
      <c r="IO131">
        <v>0</v>
      </c>
      <c r="IP131">
        <v>0</v>
      </c>
      <c r="IQ131">
        <v>0</v>
      </c>
      <c r="IR131">
        <v>0</v>
      </c>
      <c r="IS131">
        <v>1</v>
      </c>
      <c r="IT131">
        <v>1</v>
      </c>
      <c r="IU131">
        <v>1</v>
      </c>
      <c r="IV131">
        <v>0</v>
      </c>
      <c r="IW131">
        <v>0</v>
      </c>
      <c r="IX131">
        <v>0</v>
      </c>
      <c r="IY131">
        <v>0</v>
      </c>
      <c r="IZ131">
        <v>0</v>
      </c>
      <c r="JA131">
        <v>0</v>
      </c>
      <c r="JB131">
        <v>0</v>
      </c>
      <c r="JC131">
        <v>0</v>
      </c>
      <c r="JD131">
        <v>3</v>
      </c>
      <c r="JE131">
        <v>5</v>
      </c>
      <c r="LJ131" t="s">
        <v>1135</v>
      </c>
      <c r="LK131">
        <v>1000</v>
      </c>
      <c r="LL131" t="s">
        <v>1145</v>
      </c>
      <c r="LO131">
        <v>21</v>
      </c>
      <c r="LP131">
        <v>2</v>
      </c>
      <c r="LQ131">
        <v>0</v>
      </c>
      <c r="LS131" t="s">
        <v>1135</v>
      </c>
      <c r="LT131">
        <v>200</v>
      </c>
      <c r="LU131" t="s">
        <v>1145</v>
      </c>
      <c r="LX131">
        <v>14</v>
      </c>
      <c r="LY131">
        <v>2</v>
      </c>
      <c r="LZ131">
        <v>0</v>
      </c>
      <c r="MB131" t="s">
        <v>1135</v>
      </c>
      <c r="MC131" t="s">
        <v>1222</v>
      </c>
      <c r="MD131">
        <v>0</v>
      </c>
      <c r="ME131">
        <v>1</v>
      </c>
      <c r="MF131">
        <v>1</v>
      </c>
      <c r="MH131">
        <v>1000</v>
      </c>
      <c r="MI131">
        <v>1500</v>
      </c>
      <c r="MJ131" t="s">
        <v>1145</v>
      </c>
      <c r="MM131">
        <v>14</v>
      </c>
      <c r="MN131">
        <v>3</v>
      </c>
      <c r="MO131">
        <v>0</v>
      </c>
      <c r="PE131" t="s">
        <v>1140</v>
      </c>
      <c r="QM131" t="s">
        <v>1138</v>
      </c>
      <c r="QN131">
        <v>1</v>
      </c>
      <c r="QO131">
        <v>0</v>
      </c>
      <c r="QP131">
        <v>0</v>
      </c>
      <c r="QQ131">
        <v>0</v>
      </c>
      <c r="AMM131" t="s">
        <v>1169</v>
      </c>
      <c r="AMN131">
        <v>1</v>
      </c>
      <c r="AMO131">
        <v>0</v>
      </c>
      <c r="AMP131">
        <v>0</v>
      </c>
      <c r="AMQ131">
        <v>0</v>
      </c>
      <c r="AMR131">
        <v>0</v>
      </c>
      <c r="AMS131">
        <v>0</v>
      </c>
      <c r="AMU131" t="s">
        <v>1141</v>
      </c>
      <c r="AMV131" t="s">
        <v>1140</v>
      </c>
      <c r="ANG131" t="s">
        <v>1130</v>
      </c>
      <c r="ANH131">
        <v>0</v>
      </c>
      <c r="ANI131">
        <v>0</v>
      </c>
      <c r="ANJ131">
        <v>0</v>
      </c>
      <c r="ANK131">
        <v>0</v>
      </c>
      <c r="ANL131">
        <v>0</v>
      </c>
      <c r="ANM131">
        <v>0</v>
      </c>
      <c r="ANN131">
        <v>0</v>
      </c>
      <c r="ANO131">
        <v>1</v>
      </c>
      <c r="ANP131">
        <v>0</v>
      </c>
      <c r="ANR131" t="s">
        <v>1183</v>
      </c>
      <c r="ANU131">
        <v>421496822</v>
      </c>
      <c r="ANV131" s="2">
        <v>45046.60465277778</v>
      </c>
      <c r="ANY131" t="s">
        <v>1131</v>
      </c>
      <c r="ANZ131" t="s">
        <v>1132</v>
      </c>
      <c r="AOA131" t="s">
        <v>3441</v>
      </c>
    </row>
    <row r="132" spans="1:489 1027:1067" x14ac:dyDescent="0.35">
      <c r="A132">
        <v>131</v>
      </c>
      <c r="B132" t="s">
        <v>3656</v>
      </c>
      <c r="C132" s="2">
        <v>45046</v>
      </c>
      <c r="D132" t="s">
        <v>3622</v>
      </c>
      <c r="E132" s="2">
        <v>45046.539281064819</v>
      </c>
      <c r="F132" s="2">
        <v>45046.551065567131</v>
      </c>
      <c r="G132" t="s">
        <v>1109</v>
      </c>
      <c r="J132" t="s">
        <v>3623</v>
      </c>
      <c r="K132" s="2">
        <v>45046</v>
      </c>
      <c r="L132" t="s">
        <v>3624</v>
      </c>
      <c r="M132" t="s">
        <v>3625</v>
      </c>
      <c r="N132" t="s">
        <v>3626</v>
      </c>
      <c r="O132" t="s">
        <v>1207</v>
      </c>
      <c r="R132" t="s">
        <v>3627</v>
      </c>
      <c r="S132" t="s">
        <v>3628</v>
      </c>
      <c r="U132" t="s">
        <v>1117</v>
      </c>
      <c r="W132" t="s">
        <v>1144</v>
      </c>
      <c r="Z132" t="s">
        <v>1119</v>
      </c>
      <c r="AA132">
        <v>0</v>
      </c>
      <c r="AB132">
        <v>0</v>
      </c>
      <c r="AC132">
        <v>0</v>
      </c>
      <c r="AD132">
        <v>1</v>
      </c>
      <c r="AE132">
        <v>1</v>
      </c>
      <c r="ED132" t="s">
        <v>1119</v>
      </c>
      <c r="EE132">
        <v>0</v>
      </c>
      <c r="EF132">
        <v>0</v>
      </c>
      <c r="EG132">
        <v>0</v>
      </c>
      <c r="EH132">
        <v>0</v>
      </c>
      <c r="EI132">
        <v>1</v>
      </c>
      <c r="EJ132">
        <v>1</v>
      </c>
      <c r="IM132" t="s">
        <v>1146</v>
      </c>
      <c r="IN132">
        <v>0</v>
      </c>
      <c r="IO132">
        <v>0</v>
      </c>
      <c r="IP132">
        <v>0</v>
      </c>
      <c r="IQ132">
        <v>1</v>
      </c>
      <c r="IR132">
        <v>1</v>
      </c>
      <c r="IS132">
        <v>0</v>
      </c>
      <c r="IT132">
        <v>0</v>
      </c>
      <c r="IU132">
        <v>0</v>
      </c>
      <c r="IV132">
        <v>0</v>
      </c>
      <c r="IW132">
        <v>0</v>
      </c>
      <c r="IX132">
        <v>0</v>
      </c>
      <c r="IY132">
        <v>0</v>
      </c>
      <c r="IZ132">
        <v>0</v>
      </c>
      <c r="JA132">
        <v>0</v>
      </c>
      <c r="JB132">
        <v>0</v>
      </c>
      <c r="JC132">
        <v>0</v>
      </c>
      <c r="JD132">
        <v>2</v>
      </c>
      <c r="JE132">
        <v>4</v>
      </c>
      <c r="KR132" t="s">
        <v>1121</v>
      </c>
      <c r="KS132">
        <v>7500</v>
      </c>
      <c r="KT132" t="s">
        <v>1145</v>
      </c>
      <c r="KW132">
        <v>7</v>
      </c>
      <c r="KX132">
        <v>2</v>
      </c>
      <c r="KY132">
        <v>0</v>
      </c>
      <c r="LA132" t="s">
        <v>1121</v>
      </c>
      <c r="LB132">
        <v>6500</v>
      </c>
      <c r="LC132" t="s">
        <v>1147</v>
      </c>
      <c r="LF132">
        <v>7</v>
      </c>
      <c r="LG132">
        <v>2</v>
      </c>
      <c r="LH132">
        <v>0</v>
      </c>
      <c r="PE132" t="s">
        <v>1140</v>
      </c>
      <c r="QM132" t="s">
        <v>1138</v>
      </c>
      <c r="QN132">
        <v>1</v>
      </c>
      <c r="QO132">
        <v>0</v>
      </c>
      <c r="QP132">
        <v>0</v>
      </c>
      <c r="QQ132">
        <v>0</v>
      </c>
      <c r="AMM132" t="s">
        <v>1169</v>
      </c>
      <c r="AMN132">
        <v>1</v>
      </c>
      <c r="AMO132">
        <v>0</v>
      </c>
      <c r="AMP132">
        <v>0</v>
      </c>
      <c r="AMQ132">
        <v>0</v>
      </c>
      <c r="AMR132">
        <v>0</v>
      </c>
      <c r="AMS132">
        <v>0</v>
      </c>
      <c r="AMU132" t="s">
        <v>1141</v>
      </c>
      <c r="AMV132" t="s">
        <v>1140</v>
      </c>
      <c r="ANG132" t="s">
        <v>1130</v>
      </c>
      <c r="ANH132">
        <v>0</v>
      </c>
      <c r="ANI132">
        <v>0</v>
      </c>
      <c r="ANJ132">
        <v>0</v>
      </c>
      <c r="ANK132">
        <v>0</v>
      </c>
      <c r="ANL132">
        <v>0</v>
      </c>
      <c r="ANM132">
        <v>0</v>
      </c>
      <c r="ANN132">
        <v>0</v>
      </c>
      <c r="ANO132">
        <v>1</v>
      </c>
      <c r="ANP132">
        <v>0</v>
      </c>
      <c r="ANR132" t="s">
        <v>1183</v>
      </c>
      <c r="ANU132">
        <v>421496828</v>
      </c>
      <c r="ANV132" s="2">
        <v>45046.604664351849</v>
      </c>
      <c r="ANY132" t="s">
        <v>1131</v>
      </c>
      <c r="ANZ132" t="s">
        <v>1132</v>
      </c>
      <c r="AOA132" t="s">
        <v>3441</v>
      </c>
    </row>
    <row r="133" spans="1:489 1027:1067" x14ac:dyDescent="0.35">
      <c r="A133">
        <v>132</v>
      </c>
      <c r="B133" t="s">
        <v>3657</v>
      </c>
      <c r="C133" s="2">
        <v>45046</v>
      </c>
      <c r="D133" t="s">
        <v>3622</v>
      </c>
      <c r="E133" s="2">
        <v>45046.553802152783</v>
      </c>
      <c r="F133" s="2">
        <v>45046.557166435188</v>
      </c>
      <c r="G133" t="s">
        <v>1109</v>
      </c>
      <c r="J133" t="s">
        <v>3623</v>
      </c>
      <c r="K133" s="2">
        <v>45046</v>
      </c>
      <c r="L133" t="s">
        <v>3624</v>
      </c>
      <c r="M133" t="s">
        <v>3625</v>
      </c>
      <c r="N133" t="s">
        <v>3626</v>
      </c>
      <c r="O133" t="s">
        <v>1207</v>
      </c>
      <c r="R133" t="s">
        <v>3627</v>
      </c>
      <c r="S133" t="s">
        <v>3628</v>
      </c>
      <c r="U133" t="s">
        <v>1117</v>
      </c>
      <c r="W133" t="s">
        <v>1144</v>
      </c>
      <c r="Z133" t="s">
        <v>1119</v>
      </c>
      <c r="AA133">
        <v>0</v>
      </c>
      <c r="AB133">
        <v>0</v>
      </c>
      <c r="AC133">
        <v>0</v>
      </c>
      <c r="AD133">
        <v>1</v>
      </c>
      <c r="AE133">
        <v>1</v>
      </c>
      <c r="ED133" t="s">
        <v>1119</v>
      </c>
      <c r="EE133">
        <v>0</v>
      </c>
      <c r="EF133">
        <v>0</v>
      </c>
      <c r="EG133">
        <v>0</v>
      </c>
      <c r="EH133">
        <v>0</v>
      </c>
      <c r="EI133">
        <v>1</v>
      </c>
      <c r="EJ133">
        <v>1</v>
      </c>
      <c r="IM133" t="s">
        <v>1146</v>
      </c>
      <c r="IN133">
        <v>0</v>
      </c>
      <c r="IO133">
        <v>0</v>
      </c>
      <c r="IP133">
        <v>0</v>
      </c>
      <c r="IQ133">
        <v>1</v>
      </c>
      <c r="IR133">
        <v>1</v>
      </c>
      <c r="IS133">
        <v>0</v>
      </c>
      <c r="IT133">
        <v>0</v>
      </c>
      <c r="IU133">
        <v>0</v>
      </c>
      <c r="IV133">
        <v>0</v>
      </c>
      <c r="IW133">
        <v>0</v>
      </c>
      <c r="IX133">
        <v>0</v>
      </c>
      <c r="IY133">
        <v>0</v>
      </c>
      <c r="IZ133">
        <v>0</v>
      </c>
      <c r="JA133">
        <v>0</v>
      </c>
      <c r="JB133">
        <v>0</v>
      </c>
      <c r="JC133">
        <v>0</v>
      </c>
      <c r="JD133">
        <v>2</v>
      </c>
      <c r="JE133">
        <v>4</v>
      </c>
      <c r="KR133" t="s">
        <v>1135</v>
      </c>
      <c r="KS133">
        <v>8000</v>
      </c>
      <c r="KT133" t="s">
        <v>1147</v>
      </c>
      <c r="KW133">
        <v>2</v>
      </c>
      <c r="KX133">
        <v>2</v>
      </c>
      <c r="KY133">
        <v>1</v>
      </c>
      <c r="LA133" t="s">
        <v>1121</v>
      </c>
      <c r="LB133">
        <v>7000</v>
      </c>
      <c r="LC133" t="s">
        <v>1147</v>
      </c>
      <c r="LF133">
        <v>7</v>
      </c>
      <c r="LG133">
        <v>2</v>
      </c>
      <c r="LH133">
        <v>0</v>
      </c>
      <c r="PE133" t="s">
        <v>1117</v>
      </c>
      <c r="PG133" t="s">
        <v>3184</v>
      </c>
      <c r="PH133">
        <v>0</v>
      </c>
      <c r="PI133">
        <v>0</v>
      </c>
      <c r="PJ133">
        <v>0</v>
      </c>
      <c r="PK133">
        <v>0</v>
      </c>
      <c r="PL133">
        <v>1</v>
      </c>
      <c r="PM133">
        <v>0</v>
      </c>
      <c r="PN133">
        <v>0</v>
      </c>
      <c r="PO133">
        <v>0</v>
      </c>
      <c r="PP133">
        <v>0</v>
      </c>
      <c r="PQ133">
        <v>0</v>
      </c>
      <c r="PR133">
        <v>0</v>
      </c>
      <c r="PS133">
        <v>0</v>
      </c>
      <c r="PT133">
        <v>0</v>
      </c>
      <c r="PU133">
        <v>0</v>
      </c>
      <c r="PV133">
        <v>0</v>
      </c>
      <c r="PW133">
        <v>0</v>
      </c>
      <c r="PY133" t="s">
        <v>1218</v>
      </c>
      <c r="PZ133">
        <v>0</v>
      </c>
      <c r="QA133">
        <v>0</v>
      </c>
      <c r="QB133">
        <v>0</v>
      </c>
      <c r="QC133">
        <v>0</v>
      </c>
      <c r="QD133">
        <v>0</v>
      </c>
      <c r="QE133">
        <v>0</v>
      </c>
      <c r="QF133">
        <v>0</v>
      </c>
      <c r="QG133">
        <v>0</v>
      </c>
      <c r="QH133">
        <v>0</v>
      </c>
      <c r="QI133">
        <v>1</v>
      </c>
      <c r="QJ133">
        <v>0</v>
      </c>
      <c r="QK133" t="s">
        <v>3658</v>
      </c>
      <c r="QM133" t="s">
        <v>1138</v>
      </c>
      <c r="QN133">
        <v>1</v>
      </c>
      <c r="QO133">
        <v>0</v>
      </c>
      <c r="QP133">
        <v>0</v>
      </c>
      <c r="QQ133">
        <v>0</v>
      </c>
      <c r="AMM133" t="s">
        <v>1169</v>
      </c>
      <c r="AMN133">
        <v>1</v>
      </c>
      <c r="AMO133">
        <v>0</v>
      </c>
      <c r="AMP133">
        <v>0</v>
      </c>
      <c r="AMQ133">
        <v>0</v>
      </c>
      <c r="AMR133">
        <v>0</v>
      </c>
      <c r="AMS133">
        <v>0</v>
      </c>
      <c r="AMU133" t="s">
        <v>1141</v>
      </c>
      <c r="AMV133" t="s">
        <v>1140</v>
      </c>
      <c r="ANG133" t="s">
        <v>1130</v>
      </c>
      <c r="ANH133">
        <v>0</v>
      </c>
      <c r="ANI133">
        <v>0</v>
      </c>
      <c r="ANJ133">
        <v>0</v>
      </c>
      <c r="ANK133">
        <v>0</v>
      </c>
      <c r="ANL133">
        <v>0</v>
      </c>
      <c r="ANM133">
        <v>0</v>
      </c>
      <c r="ANN133">
        <v>0</v>
      </c>
      <c r="ANO133">
        <v>1</v>
      </c>
      <c r="ANP133">
        <v>0</v>
      </c>
      <c r="ANR133" t="s">
        <v>1183</v>
      </c>
      <c r="ANU133">
        <v>421496835</v>
      </c>
      <c r="ANV133" s="2">
        <v>45046.604675925933</v>
      </c>
      <c r="ANY133" t="s">
        <v>1131</v>
      </c>
      <c r="ANZ133" t="s">
        <v>1132</v>
      </c>
      <c r="AOA133" t="s">
        <v>3441</v>
      </c>
    </row>
    <row r="134" spans="1:489 1027:1067" x14ac:dyDescent="0.35">
      <c r="A134">
        <v>133</v>
      </c>
      <c r="B134" t="s">
        <v>3659</v>
      </c>
      <c r="C134" s="2">
        <v>45046</v>
      </c>
      <c r="D134" t="s">
        <v>3622</v>
      </c>
      <c r="E134" s="2">
        <v>45046.559345706017</v>
      </c>
      <c r="F134" s="2">
        <v>45046.562098854163</v>
      </c>
      <c r="G134" t="s">
        <v>1109</v>
      </c>
      <c r="J134" t="s">
        <v>3623</v>
      </c>
      <c r="K134" s="2">
        <v>45046</v>
      </c>
      <c r="L134" t="s">
        <v>3624</v>
      </c>
      <c r="M134" t="s">
        <v>3625</v>
      </c>
      <c r="N134" t="s">
        <v>3626</v>
      </c>
      <c r="O134" t="s">
        <v>1207</v>
      </c>
      <c r="R134" t="s">
        <v>3627</v>
      </c>
      <c r="S134" t="s">
        <v>3628</v>
      </c>
      <c r="U134" t="s">
        <v>1117</v>
      </c>
      <c r="W134" t="s">
        <v>1144</v>
      </c>
      <c r="Z134" t="s">
        <v>3406</v>
      </c>
      <c r="AA134">
        <v>1</v>
      </c>
      <c r="AB134">
        <v>1</v>
      </c>
      <c r="AC134">
        <v>0</v>
      </c>
      <c r="AD134">
        <v>0</v>
      </c>
      <c r="AE134">
        <v>2</v>
      </c>
      <c r="AG134" t="s">
        <v>1121</v>
      </c>
      <c r="AH134">
        <v>1500</v>
      </c>
      <c r="AI134" t="s">
        <v>1147</v>
      </c>
      <c r="AL134">
        <v>21</v>
      </c>
      <c r="AM134">
        <v>2</v>
      </c>
      <c r="AN134">
        <v>0</v>
      </c>
      <c r="AP134" t="s">
        <v>1135</v>
      </c>
      <c r="AQ134" t="s">
        <v>1153</v>
      </c>
      <c r="AR134">
        <v>1</v>
      </c>
      <c r="AS134">
        <v>0</v>
      </c>
      <c r="AT134">
        <v>1000</v>
      </c>
      <c r="AV134" t="s">
        <v>1147</v>
      </c>
      <c r="AY134">
        <v>14</v>
      </c>
      <c r="AZ134">
        <v>2</v>
      </c>
      <c r="BA134">
        <v>0</v>
      </c>
      <c r="BP134" t="s">
        <v>1140</v>
      </c>
      <c r="CL134" t="s">
        <v>1138</v>
      </c>
      <c r="CM134">
        <v>1</v>
      </c>
      <c r="CN134">
        <v>0</v>
      </c>
      <c r="CO134">
        <v>0</v>
      </c>
      <c r="CP134">
        <v>0</v>
      </c>
      <c r="ED134" t="s">
        <v>3660</v>
      </c>
      <c r="EE134">
        <v>1</v>
      </c>
      <c r="EF134">
        <v>1</v>
      </c>
      <c r="EG134">
        <v>0</v>
      </c>
      <c r="EH134">
        <v>0</v>
      </c>
      <c r="EI134">
        <v>0</v>
      </c>
      <c r="EJ134">
        <v>2</v>
      </c>
      <c r="EL134" t="s">
        <v>1135</v>
      </c>
      <c r="EM134">
        <v>5500</v>
      </c>
      <c r="EN134" t="s">
        <v>1147</v>
      </c>
      <c r="EQ134">
        <v>14</v>
      </c>
      <c r="ER134">
        <v>2</v>
      </c>
      <c r="ES134">
        <v>0</v>
      </c>
      <c r="EU134" t="s">
        <v>1135</v>
      </c>
      <c r="EV134">
        <v>3500</v>
      </c>
      <c r="EW134" t="s">
        <v>1147</v>
      </c>
      <c r="EZ134">
        <v>2</v>
      </c>
      <c r="FA134">
        <v>1</v>
      </c>
      <c r="FB134">
        <v>0</v>
      </c>
      <c r="FV134" t="s">
        <v>1140</v>
      </c>
      <c r="GS134" t="s">
        <v>1138</v>
      </c>
      <c r="GT134">
        <v>1</v>
      </c>
      <c r="GU134">
        <v>0</v>
      </c>
      <c r="GV134">
        <v>0</v>
      </c>
      <c r="GW134">
        <v>0</v>
      </c>
      <c r="IM134" t="s">
        <v>1119</v>
      </c>
      <c r="IN134">
        <v>0</v>
      </c>
      <c r="IO134">
        <v>0</v>
      </c>
      <c r="IP134">
        <v>0</v>
      </c>
      <c r="IQ134">
        <v>0</v>
      </c>
      <c r="IR134">
        <v>0</v>
      </c>
      <c r="IS134">
        <v>0</v>
      </c>
      <c r="IT134">
        <v>0</v>
      </c>
      <c r="IU134">
        <v>0</v>
      </c>
      <c r="IV134">
        <v>0</v>
      </c>
      <c r="IW134">
        <v>0</v>
      </c>
      <c r="IX134">
        <v>0</v>
      </c>
      <c r="IY134">
        <v>0</v>
      </c>
      <c r="IZ134">
        <v>0</v>
      </c>
      <c r="JA134">
        <v>0</v>
      </c>
      <c r="JB134">
        <v>0</v>
      </c>
      <c r="JC134">
        <v>1</v>
      </c>
      <c r="JD134">
        <v>1</v>
      </c>
      <c r="JE134">
        <v>5</v>
      </c>
      <c r="AMM134" t="s">
        <v>1169</v>
      </c>
      <c r="AMN134">
        <v>1</v>
      </c>
      <c r="AMO134">
        <v>0</v>
      </c>
      <c r="AMP134">
        <v>0</v>
      </c>
      <c r="AMQ134">
        <v>0</v>
      </c>
      <c r="AMR134">
        <v>0</v>
      </c>
      <c r="AMS134">
        <v>0</v>
      </c>
      <c r="AMU134" t="s">
        <v>1141</v>
      </c>
      <c r="AMV134" t="s">
        <v>1140</v>
      </c>
      <c r="ANG134" t="s">
        <v>1130</v>
      </c>
      <c r="ANH134">
        <v>0</v>
      </c>
      <c r="ANI134">
        <v>0</v>
      </c>
      <c r="ANJ134">
        <v>0</v>
      </c>
      <c r="ANK134">
        <v>0</v>
      </c>
      <c r="ANL134">
        <v>0</v>
      </c>
      <c r="ANM134">
        <v>0</v>
      </c>
      <c r="ANN134">
        <v>0</v>
      </c>
      <c r="ANO134">
        <v>1</v>
      </c>
      <c r="ANP134">
        <v>0</v>
      </c>
      <c r="ANR134" t="s">
        <v>1183</v>
      </c>
      <c r="ANU134">
        <v>421496842</v>
      </c>
      <c r="ANV134" s="2">
        <v>45046.604687500003</v>
      </c>
      <c r="ANY134" t="s">
        <v>1131</v>
      </c>
      <c r="ANZ134" t="s">
        <v>1132</v>
      </c>
      <c r="AOA134" t="s">
        <v>3441</v>
      </c>
    </row>
    <row r="135" spans="1:489 1027:1067" x14ac:dyDescent="0.35">
      <c r="A135">
        <v>134</v>
      </c>
      <c r="B135" t="s">
        <v>3661</v>
      </c>
      <c r="C135" s="2">
        <v>45046</v>
      </c>
      <c r="D135" t="s">
        <v>3622</v>
      </c>
      <c r="E135" s="2">
        <v>45046.568177453708</v>
      </c>
      <c r="F135" s="2">
        <v>45046.587651377311</v>
      </c>
      <c r="G135" t="s">
        <v>1109</v>
      </c>
      <c r="J135" t="s">
        <v>3623</v>
      </c>
      <c r="K135" s="2">
        <v>45046</v>
      </c>
      <c r="L135" t="s">
        <v>3624</v>
      </c>
      <c r="M135" t="s">
        <v>3625</v>
      </c>
      <c r="N135" t="s">
        <v>3626</v>
      </c>
      <c r="O135" t="s">
        <v>1207</v>
      </c>
      <c r="R135" t="s">
        <v>3627</v>
      </c>
      <c r="S135" t="s">
        <v>3628</v>
      </c>
      <c r="U135" t="s">
        <v>1117</v>
      </c>
      <c r="W135" t="s">
        <v>1144</v>
      </c>
      <c r="Z135" t="s">
        <v>1212</v>
      </c>
      <c r="AA135">
        <v>1</v>
      </c>
      <c r="AB135">
        <v>1</v>
      </c>
      <c r="AC135">
        <v>0</v>
      </c>
      <c r="AD135">
        <v>0</v>
      </c>
      <c r="AE135">
        <v>2</v>
      </c>
      <c r="AG135" t="s">
        <v>1121</v>
      </c>
      <c r="AH135">
        <v>1200</v>
      </c>
      <c r="AI135" t="s">
        <v>1147</v>
      </c>
      <c r="AL135">
        <v>14</v>
      </c>
      <c r="AM135">
        <v>7</v>
      </c>
      <c r="AN135">
        <v>0</v>
      </c>
      <c r="AP135" t="s">
        <v>1121</v>
      </c>
      <c r="AQ135" t="s">
        <v>1153</v>
      </c>
      <c r="AR135">
        <v>1</v>
      </c>
      <c r="AS135">
        <v>0</v>
      </c>
      <c r="AT135">
        <v>1250</v>
      </c>
      <c r="AV135" t="s">
        <v>1147</v>
      </c>
      <c r="AY135">
        <v>7</v>
      </c>
      <c r="AZ135">
        <v>1</v>
      </c>
      <c r="BA135">
        <v>0</v>
      </c>
      <c r="BP135" t="s">
        <v>1140</v>
      </c>
      <c r="CL135" t="s">
        <v>1138</v>
      </c>
      <c r="CM135">
        <v>1</v>
      </c>
      <c r="CN135">
        <v>0</v>
      </c>
      <c r="CO135">
        <v>0</v>
      </c>
      <c r="CP135">
        <v>0</v>
      </c>
      <c r="ED135" t="s">
        <v>3660</v>
      </c>
      <c r="EE135">
        <v>1</v>
      </c>
      <c r="EF135">
        <v>1</v>
      </c>
      <c r="EG135">
        <v>0</v>
      </c>
      <c r="EH135">
        <v>0</v>
      </c>
      <c r="EI135">
        <v>0</v>
      </c>
      <c r="EJ135">
        <v>2</v>
      </c>
      <c r="EL135" t="s">
        <v>1121</v>
      </c>
      <c r="EM135">
        <v>5500</v>
      </c>
      <c r="EN135" t="s">
        <v>1147</v>
      </c>
      <c r="EQ135">
        <v>7</v>
      </c>
      <c r="ER135">
        <v>1</v>
      </c>
      <c r="ES135">
        <v>0</v>
      </c>
      <c r="EU135" t="s">
        <v>1135</v>
      </c>
      <c r="EV135">
        <v>3500</v>
      </c>
      <c r="EW135" t="s">
        <v>1147</v>
      </c>
      <c r="EZ135">
        <v>7</v>
      </c>
      <c r="FA135">
        <v>1</v>
      </c>
      <c r="FB135">
        <v>0</v>
      </c>
      <c r="FV135" t="s">
        <v>1140</v>
      </c>
      <c r="GS135" t="s">
        <v>1138</v>
      </c>
      <c r="GT135">
        <v>1</v>
      </c>
      <c r="GU135">
        <v>0</v>
      </c>
      <c r="GV135">
        <v>0</v>
      </c>
      <c r="GW135">
        <v>0</v>
      </c>
      <c r="IM135" t="s">
        <v>3466</v>
      </c>
      <c r="IN135">
        <v>0</v>
      </c>
      <c r="IO135">
        <v>0</v>
      </c>
      <c r="IP135">
        <v>0</v>
      </c>
      <c r="IQ135">
        <v>0</v>
      </c>
      <c r="IR135">
        <v>0</v>
      </c>
      <c r="IS135">
        <v>0</v>
      </c>
      <c r="IT135">
        <v>0</v>
      </c>
      <c r="IU135">
        <v>0</v>
      </c>
      <c r="IV135">
        <v>0</v>
      </c>
      <c r="IW135">
        <v>1</v>
      </c>
      <c r="IX135">
        <v>1</v>
      </c>
      <c r="IY135">
        <v>0</v>
      </c>
      <c r="IZ135">
        <v>0</v>
      </c>
      <c r="JA135">
        <v>0</v>
      </c>
      <c r="JB135">
        <v>0</v>
      </c>
      <c r="JC135">
        <v>0</v>
      </c>
      <c r="JD135">
        <v>2</v>
      </c>
      <c r="JE135">
        <v>6</v>
      </c>
      <c r="MZ135" t="s">
        <v>1135</v>
      </c>
      <c r="NA135">
        <v>3500</v>
      </c>
      <c r="NB135" t="s">
        <v>1147</v>
      </c>
      <c r="NE135">
        <v>7</v>
      </c>
      <c r="NF135">
        <v>1</v>
      </c>
      <c r="NG135">
        <v>0</v>
      </c>
      <c r="NI135" t="s">
        <v>1121</v>
      </c>
      <c r="NJ135">
        <v>3600</v>
      </c>
      <c r="NK135" t="s">
        <v>1147</v>
      </c>
      <c r="NN135">
        <v>7</v>
      </c>
      <c r="NO135">
        <v>1</v>
      </c>
      <c r="NP135">
        <v>0</v>
      </c>
      <c r="PE135" t="s">
        <v>1140</v>
      </c>
      <c r="QM135" t="s">
        <v>1138</v>
      </c>
      <c r="QN135">
        <v>1</v>
      </c>
      <c r="QO135">
        <v>0</v>
      </c>
      <c r="QP135">
        <v>0</v>
      </c>
      <c r="QQ135">
        <v>0</v>
      </c>
      <c r="AMM135" t="s">
        <v>1169</v>
      </c>
      <c r="AMN135">
        <v>1</v>
      </c>
      <c r="AMO135">
        <v>0</v>
      </c>
      <c r="AMP135">
        <v>0</v>
      </c>
      <c r="AMQ135">
        <v>0</v>
      </c>
      <c r="AMR135">
        <v>0</v>
      </c>
      <c r="AMS135">
        <v>0</v>
      </c>
      <c r="AMU135" t="s">
        <v>1141</v>
      </c>
      <c r="AMV135" t="s">
        <v>1140</v>
      </c>
      <c r="ANG135" t="s">
        <v>1130</v>
      </c>
      <c r="ANH135">
        <v>0</v>
      </c>
      <c r="ANI135">
        <v>0</v>
      </c>
      <c r="ANJ135">
        <v>0</v>
      </c>
      <c r="ANK135">
        <v>0</v>
      </c>
      <c r="ANL135">
        <v>0</v>
      </c>
      <c r="ANM135">
        <v>0</v>
      </c>
      <c r="ANN135">
        <v>0</v>
      </c>
      <c r="ANO135">
        <v>1</v>
      </c>
      <c r="ANP135">
        <v>0</v>
      </c>
      <c r="ANR135" t="s">
        <v>1183</v>
      </c>
      <c r="ANU135">
        <v>421496849</v>
      </c>
      <c r="ANV135" s="2">
        <v>45046.604699074072</v>
      </c>
      <c r="ANY135" t="s">
        <v>1131</v>
      </c>
      <c r="ANZ135" t="s">
        <v>1132</v>
      </c>
      <c r="AOA135" t="s">
        <v>3441</v>
      </c>
    </row>
    <row r="136" spans="1:489 1027:1067" x14ac:dyDescent="0.35">
      <c r="A136">
        <v>135</v>
      </c>
      <c r="B136" t="s">
        <v>3662</v>
      </c>
      <c r="C136" s="2">
        <v>45046</v>
      </c>
      <c r="D136" t="s">
        <v>3622</v>
      </c>
      <c r="E136" s="2">
        <v>45046.574322314817</v>
      </c>
      <c r="F136" s="2">
        <v>45046.605241620367</v>
      </c>
      <c r="G136" t="s">
        <v>1109</v>
      </c>
      <c r="J136" t="s">
        <v>3623</v>
      </c>
      <c r="K136" s="2">
        <v>45046</v>
      </c>
      <c r="L136" t="s">
        <v>3624</v>
      </c>
      <c r="M136" t="s">
        <v>3625</v>
      </c>
      <c r="N136" t="s">
        <v>3626</v>
      </c>
      <c r="O136" t="s">
        <v>1207</v>
      </c>
      <c r="R136" t="s">
        <v>3627</v>
      </c>
      <c r="S136" t="s">
        <v>3628</v>
      </c>
      <c r="U136" t="s">
        <v>1117</v>
      </c>
      <c r="W136" t="s">
        <v>1144</v>
      </c>
      <c r="Z136" t="s">
        <v>1119</v>
      </c>
      <c r="AA136">
        <v>0</v>
      </c>
      <c r="AB136">
        <v>0</v>
      </c>
      <c r="AC136">
        <v>0</v>
      </c>
      <c r="AD136">
        <v>1</v>
      </c>
      <c r="AE136">
        <v>1</v>
      </c>
      <c r="ED136" t="s">
        <v>1119</v>
      </c>
      <c r="EE136">
        <v>0</v>
      </c>
      <c r="EF136">
        <v>0</v>
      </c>
      <c r="EG136">
        <v>0</v>
      </c>
      <c r="EH136">
        <v>0</v>
      </c>
      <c r="EI136">
        <v>1</v>
      </c>
      <c r="EJ136">
        <v>1</v>
      </c>
      <c r="IM136" t="s">
        <v>1181</v>
      </c>
      <c r="IN136">
        <v>0</v>
      </c>
      <c r="IO136">
        <v>0</v>
      </c>
      <c r="IP136">
        <v>1</v>
      </c>
      <c r="IQ136">
        <v>0</v>
      </c>
      <c r="IR136">
        <v>0</v>
      </c>
      <c r="IS136">
        <v>0</v>
      </c>
      <c r="IT136">
        <v>0</v>
      </c>
      <c r="IU136">
        <v>0</v>
      </c>
      <c r="IV136">
        <v>0</v>
      </c>
      <c r="IW136">
        <v>0</v>
      </c>
      <c r="IX136">
        <v>0</v>
      </c>
      <c r="IY136">
        <v>0</v>
      </c>
      <c r="IZ136">
        <v>0</v>
      </c>
      <c r="JA136">
        <v>0</v>
      </c>
      <c r="JB136">
        <v>0</v>
      </c>
      <c r="JC136">
        <v>0</v>
      </c>
      <c r="JD136">
        <v>1</v>
      </c>
      <c r="JE136">
        <v>3</v>
      </c>
      <c r="KC136" t="s">
        <v>1135</v>
      </c>
      <c r="KD136" t="s">
        <v>1158</v>
      </c>
      <c r="KE136">
        <v>0</v>
      </c>
      <c r="KF136">
        <v>1</v>
      </c>
      <c r="KG136">
        <v>1</v>
      </c>
      <c r="KI136">
        <v>16400</v>
      </c>
      <c r="KJ136">
        <v>22400</v>
      </c>
      <c r="KK136" t="s">
        <v>1145</v>
      </c>
      <c r="KN136">
        <v>14</v>
      </c>
      <c r="KO136">
        <v>2</v>
      </c>
      <c r="KP136">
        <v>0</v>
      </c>
      <c r="PE136" t="s">
        <v>1140</v>
      </c>
      <c r="QM136" t="s">
        <v>1138</v>
      </c>
      <c r="QN136">
        <v>1</v>
      </c>
      <c r="QO136">
        <v>0</v>
      </c>
      <c r="QP136">
        <v>0</v>
      </c>
      <c r="QQ136">
        <v>0</v>
      </c>
      <c r="AMM136" t="s">
        <v>1169</v>
      </c>
      <c r="AMN136">
        <v>1</v>
      </c>
      <c r="AMO136">
        <v>0</v>
      </c>
      <c r="AMP136">
        <v>0</v>
      </c>
      <c r="AMQ136">
        <v>0</v>
      </c>
      <c r="AMR136">
        <v>0</v>
      </c>
      <c r="AMS136">
        <v>0</v>
      </c>
      <c r="AMU136" t="s">
        <v>1141</v>
      </c>
      <c r="AMV136" t="s">
        <v>1140</v>
      </c>
      <c r="ANG136" t="s">
        <v>1130</v>
      </c>
      <c r="ANH136">
        <v>0</v>
      </c>
      <c r="ANI136">
        <v>0</v>
      </c>
      <c r="ANJ136">
        <v>0</v>
      </c>
      <c r="ANK136">
        <v>0</v>
      </c>
      <c r="ANL136">
        <v>0</v>
      </c>
      <c r="ANM136">
        <v>0</v>
      </c>
      <c r="ANN136">
        <v>0</v>
      </c>
      <c r="ANO136">
        <v>1</v>
      </c>
      <c r="ANP136">
        <v>0</v>
      </c>
      <c r="ANR136" t="s">
        <v>1206</v>
      </c>
      <c r="ANU136">
        <v>421497120</v>
      </c>
      <c r="ANV136" s="2">
        <v>45046.605358796303</v>
      </c>
      <c r="ANY136" t="s">
        <v>1131</v>
      </c>
      <c r="ANZ136" t="s">
        <v>1132</v>
      </c>
      <c r="AOA136" t="s">
        <v>3441</v>
      </c>
    </row>
    <row r="137" spans="1:489 1027:1067" x14ac:dyDescent="0.35">
      <c r="A137">
        <v>136</v>
      </c>
      <c r="B137" t="s">
        <v>3663</v>
      </c>
      <c r="C137" s="2">
        <v>45040</v>
      </c>
      <c r="D137" t="s">
        <v>1225</v>
      </c>
      <c r="E137" s="2">
        <v>45040.558717615742</v>
      </c>
      <c r="F137" s="2">
        <v>45044.364486168983</v>
      </c>
      <c r="G137" t="s">
        <v>1109</v>
      </c>
      <c r="J137" t="s">
        <v>1226</v>
      </c>
      <c r="K137" s="2">
        <v>45044</v>
      </c>
      <c r="L137" t="s">
        <v>1227</v>
      </c>
      <c r="M137" t="s">
        <v>1228</v>
      </c>
      <c r="N137" t="s">
        <v>1229</v>
      </c>
      <c r="O137" t="s">
        <v>1114</v>
      </c>
      <c r="R137" t="s">
        <v>1230</v>
      </c>
      <c r="S137" t="s">
        <v>1231</v>
      </c>
      <c r="U137" t="s">
        <v>1117</v>
      </c>
      <c r="W137" t="s">
        <v>1144</v>
      </c>
      <c r="Z137" t="s">
        <v>1119</v>
      </c>
      <c r="AA137">
        <v>0</v>
      </c>
      <c r="AB137">
        <v>0</v>
      </c>
      <c r="AC137">
        <v>0</v>
      </c>
      <c r="AD137">
        <v>1</v>
      </c>
      <c r="AE137">
        <v>1</v>
      </c>
      <c r="ED137" t="s">
        <v>1211</v>
      </c>
      <c r="EE137">
        <v>1</v>
      </c>
      <c r="EF137">
        <v>0</v>
      </c>
      <c r="EG137">
        <v>1</v>
      </c>
      <c r="EH137">
        <v>1</v>
      </c>
      <c r="EI137">
        <v>0</v>
      </c>
      <c r="EJ137">
        <v>3</v>
      </c>
      <c r="EL137" t="s">
        <v>1135</v>
      </c>
      <c r="EM137">
        <v>5000</v>
      </c>
      <c r="EN137" t="s">
        <v>1147</v>
      </c>
      <c r="EQ137">
        <v>120</v>
      </c>
      <c r="ER137">
        <v>1</v>
      </c>
      <c r="ES137">
        <v>0</v>
      </c>
      <c r="FD137" t="s">
        <v>1135</v>
      </c>
      <c r="FE137">
        <v>1500</v>
      </c>
      <c r="FF137" t="s">
        <v>1145</v>
      </c>
      <c r="FI137">
        <v>180</v>
      </c>
      <c r="FJ137">
        <v>3</v>
      </c>
      <c r="FK137">
        <v>0</v>
      </c>
      <c r="FM137" t="s">
        <v>1135</v>
      </c>
      <c r="FN137">
        <v>2000</v>
      </c>
      <c r="FO137" t="s">
        <v>1145</v>
      </c>
      <c r="FR137">
        <v>180</v>
      </c>
      <c r="FS137">
        <v>3</v>
      </c>
      <c r="FT137">
        <v>0</v>
      </c>
      <c r="FV137" t="s">
        <v>1140</v>
      </c>
      <c r="GS137" t="s">
        <v>1138</v>
      </c>
      <c r="GT137">
        <v>1</v>
      </c>
      <c r="GU137">
        <v>0</v>
      </c>
      <c r="GV137">
        <v>0</v>
      </c>
      <c r="GW137">
        <v>0</v>
      </c>
      <c r="IM137" t="s">
        <v>1151</v>
      </c>
      <c r="IN137">
        <v>0</v>
      </c>
      <c r="IO137">
        <v>0</v>
      </c>
      <c r="IP137">
        <v>0</v>
      </c>
      <c r="IQ137">
        <v>0</v>
      </c>
      <c r="IR137">
        <v>0</v>
      </c>
      <c r="IS137">
        <v>0</v>
      </c>
      <c r="IT137">
        <v>0</v>
      </c>
      <c r="IU137">
        <v>0</v>
      </c>
      <c r="IV137">
        <v>0</v>
      </c>
      <c r="IW137">
        <v>0</v>
      </c>
      <c r="IX137">
        <v>0</v>
      </c>
      <c r="IY137">
        <v>0</v>
      </c>
      <c r="IZ137">
        <v>0</v>
      </c>
      <c r="JA137">
        <v>0</v>
      </c>
      <c r="JB137">
        <v>1</v>
      </c>
      <c r="JC137">
        <v>0</v>
      </c>
      <c r="JD137">
        <v>1</v>
      </c>
      <c r="JE137">
        <v>5</v>
      </c>
      <c r="OV137" t="s">
        <v>1135</v>
      </c>
      <c r="OW137">
        <v>250</v>
      </c>
      <c r="OX137" t="s">
        <v>1147</v>
      </c>
      <c r="PA137">
        <v>90</v>
      </c>
      <c r="PB137">
        <v>1</v>
      </c>
      <c r="PC137">
        <v>0</v>
      </c>
      <c r="PE137" t="s">
        <v>1140</v>
      </c>
      <c r="QM137" t="s">
        <v>1138</v>
      </c>
      <c r="QN137">
        <v>1</v>
      </c>
      <c r="QO137">
        <v>0</v>
      </c>
      <c r="QP137">
        <v>0</v>
      </c>
      <c r="QQ137">
        <v>0</v>
      </c>
      <c r="AMM137" t="s">
        <v>1169</v>
      </c>
      <c r="AMN137">
        <v>1</v>
      </c>
      <c r="AMO137">
        <v>0</v>
      </c>
      <c r="AMP137">
        <v>0</v>
      </c>
      <c r="AMQ137">
        <v>0</v>
      </c>
      <c r="AMR137">
        <v>0</v>
      </c>
      <c r="AMS137">
        <v>0</v>
      </c>
      <c r="AMU137" t="s">
        <v>1150</v>
      </c>
      <c r="AMV137" t="s">
        <v>1140</v>
      </c>
      <c r="ANG137" t="s">
        <v>1130</v>
      </c>
      <c r="ANH137">
        <v>0</v>
      </c>
      <c r="ANI137">
        <v>0</v>
      </c>
      <c r="ANJ137">
        <v>0</v>
      </c>
      <c r="ANK137">
        <v>0</v>
      </c>
      <c r="ANL137">
        <v>0</v>
      </c>
      <c r="ANM137">
        <v>0</v>
      </c>
      <c r="ANN137">
        <v>0</v>
      </c>
      <c r="ANO137">
        <v>1</v>
      </c>
      <c r="ANP137">
        <v>0</v>
      </c>
      <c r="ANU137">
        <v>421825105</v>
      </c>
      <c r="ANV137" s="2">
        <v>45047.958611111113</v>
      </c>
      <c r="ANY137" t="s">
        <v>1131</v>
      </c>
      <c r="ANZ137" t="s">
        <v>1132</v>
      </c>
      <c r="AOA137" t="s">
        <v>3441</v>
      </c>
    </row>
    <row r="138" spans="1:489 1027:1067" x14ac:dyDescent="0.35">
      <c r="A138">
        <v>137</v>
      </c>
      <c r="B138" t="s">
        <v>3664</v>
      </c>
      <c r="C138" s="2">
        <v>45041</v>
      </c>
      <c r="D138" t="s">
        <v>1225</v>
      </c>
      <c r="E138" s="2">
        <v>45041.32989194445</v>
      </c>
      <c r="F138" s="2">
        <v>45041.342559016208</v>
      </c>
      <c r="G138" t="s">
        <v>1109</v>
      </c>
      <c r="J138" t="s">
        <v>1226</v>
      </c>
      <c r="K138" s="2">
        <v>45041</v>
      </c>
      <c r="L138" t="s">
        <v>1227</v>
      </c>
      <c r="M138" t="s">
        <v>1228</v>
      </c>
      <c r="N138" t="s">
        <v>1229</v>
      </c>
      <c r="O138" t="s">
        <v>1114</v>
      </c>
      <c r="R138" t="s">
        <v>1230</v>
      </c>
      <c r="S138" t="s">
        <v>1231</v>
      </c>
      <c r="U138" t="s">
        <v>1117</v>
      </c>
      <c r="W138" t="s">
        <v>1133</v>
      </c>
      <c r="Z138" t="s">
        <v>1119</v>
      </c>
      <c r="AA138">
        <v>0</v>
      </c>
      <c r="AB138">
        <v>0</v>
      </c>
      <c r="AC138">
        <v>0</v>
      </c>
      <c r="AD138">
        <v>1</v>
      </c>
      <c r="AE138">
        <v>1</v>
      </c>
      <c r="ED138" t="s">
        <v>1119</v>
      </c>
      <c r="EE138">
        <v>0</v>
      </c>
      <c r="EF138">
        <v>0</v>
      </c>
      <c r="EG138">
        <v>0</v>
      </c>
      <c r="EH138">
        <v>0</v>
      </c>
      <c r="EI138">
        <v>1</v>
      </c>
      <c r="EJ138">
        <v>1</v>
      </c>
      <c r="IM138" t="s">
        <v>1233</v>
      </c>
      <c r="IN138">
        <v>0</v>
      </c>
      <c r="IO138">
        <v>0</v>
      </c>
      <c r="IP138">
        <v>0</v>
      </c>
      <c r="IQ138">
        <v>0</v>
      </c>
      <c r="IR138">
        <v>0</v>
      </c>
      <c r="IS138">
        <v>0</v>
      </c>
      <c r="IT138">
        <v>0</v>
      </c>
      <c r="IU138">
        <v>0</v>
      </c>
      <c r="IV138">
        <v>0</v>
      </c>
      <c r="IW138">
        <v>0</v>
      </c>
      <c r="IX138">
        <v>1</v>
      </c>
      <c r="IY138">
        <v>1</v>
      </c>
      <c r="IZ138">
        <v>0</v>
      </c>
      <c r="JA138">
        <v>1</v>
      </c>
      <c r="JB138">
        <v>0</v>
      </c>
      <c r="JC138">
        <v>0</v>
      </c>
      <c r="JD138">
        <v>3</v>
      </c>
      <c r="JE138">
        <v>5</v>
      </c>
      <c r="NI138" t="s">
        <v>1188</v>
      </c>
      <c r="NR138" t="s">
        <v>1188</v>
      </c>
      <c r="OJ138" t="s">
        <v>1135</v>
      </c>
      <c r="OK138" t="s">
        <v>1117</v>
      </c>
      <c r="OL138">
        <v>2250</v>
      </c>
      <c r="OO138" t="s">
        <v>1145</v>
      </c>
      <c r="OR138">
        <v>60</v>
      </c>
      <c r="OS138">
        <v>7</v>
      </c>
      <c r="OT138">
        <v>0</v>
      </c>
      <c r="PE138" t="s">
        <v>1117</v>
      </c>
      <c r="PG138" t="s">
        <v>3418</v>
      </c>
      <c r="PH138">
        <v>0</v>
      </c>
      <c r="PI138">
        <v>0</v>
      </c>
      <c r="PJ138">
        <v>0</v>
      </c>
      <c r="PK138">
        <v>0</v>
      </c>
      <c r="PL138">
        <v>0</v>
      </c>
      <c r="PM138">
        <v>0</v>
      </c>
      <c r="PN138">
        <v>0</v>
      </c>
      <c r="PO138">
        <v>0</v>
      </c>
      <c r="PP138">
        <v>0</v>
      </c>
      <c r="PQ138">
        <v>0</v>
      </c>
      <c r="PR138">
        <v>1</v>
      </c>
      <c r="PS138">
        <v>1</v>
      </c>
      <c r="PT138">
        <v>0</v>
      </c>
      <c r="PU138">
        <v>0</v>
      </c>
      <c r="PV138">
        <v>0</v>
      </c>
      <c r="PW138">
        <v>0</v>
      </c>
      <c r="PY138" t="s">
        <v>1218</v>
      </c>
      <c r="PZ138">
        <v>0</v>
      </c>
      <c r="QA138">
        <v>0</v>
      </c>
      <c r="QB138">
        <v>0</v>
      </c>
      <c r="QC138">
        <v>0</v>
      </c>
      <c r="QD138">
        <v>0</v>
      </c>
      <c r="QE138">
        <v>0</v>
      </c>
      <c r="QF138">
        <v>0</v>
      </c>
      <c r="QG138">
        <v>0</v>
      </c>
      <c r="QH138">
        <v>0</v>
      </c>
      <c r="QI138">
        <v>1</v>
      </c>
      <c r="QJ138">
        <v>0</v>
      </c>
      <c r="QK138" t="s">
        <v>3665</v>
      </c>
      <c r="QM138" t="s">
        <v>1138</v>
      </c>
      <c r="QN138">
        <v>1</v>
      </c>
      <c r="QO138">
        <v>0</v>
      </c>
      <c r="QP138">
        <v>0</v>
      </c>
      <c r="QQ138">
        <v>0</v>
      </c>
      <c r="AMM138" t="s">
        <v>1127</v>
      </c>
      <c r="AMN138">
        <v>1</v>
      </c>
      <c r="AMO138">
        <v>0</v>
      </c>
      <c r="AMP138">
        <v>0</v>
      </c>
      <c r="AMQ138">
        <v>1</v>
      </c>
      <c r="AMR138">
        <v>0</v>
      </c>
      <c r="AMS138">
        <v>0</v>
      </c>
      <c r="AMU138" t="s">
        <v>1128</v>
      </c>
      <c r="AMV138" t="s">
        <v>1140</v>
      </c>
      <c r="ANG138" t="s">
        <v>1130</v>
      </c>
      <c r="ANH138">
        <v>0</v>
      </c>
      <c r="ANI138">
        <v>0</v>
      </c>
      <c r="ANJ138">
        <v>0</v>
      </c>
      <c r="ANK138">
        <v>0</v>
      </c>
      <c r="ANL138">
        <v>0</v>
      </c>
      <c r="ANM138">
        <v>0</v>
      </c>
      <c r="ANN138">
        <v>0</v>
      </c>
      <c r="ANO138">
        <v>1</v>
      </c>
      <c r="ANP138">
        <v>0</v>
      </c>
      <c r="ANU138">
        <v>421825107</v>
      </c>
      <c r="ANV138" s="2">
        <v>45047.958634259259</v>
      </c>
      <c r="ANY138" t="s">
        <v>1131</v>
      </c>
      <c r="ANZ138" t="s">
        <v>1132</v>
      </c>
      <c r="AOA138" t="s">
        <v>3441</v>
      </c>
    </row>
    <row r="139" spans="1:489 1027:1067" x14ac:dyDescent="0.35">
      <c r="A139">
        <v>138</v>
      </c>
      <c r="B139" t="s">
        <v>3666</v>
      </c>
      <c r="C139" s="2">
        <v>45041</v>
      </c>
      <c r="D139" t="s">
        <v>1225</v>
      </c>
      <c r="E139" s="2">
        <v>45041.513565532412</v>
      </c>
      <c r="F139" s="2">
        <v>45041.519704050923</v>
      </c>
      <c r="G139" t="s">
        <v>1109</v>
      </c>
      <c r="J139" t="s">
        <v>1226</v>
      </c>
      <c r="K139" s="2">
        <v>45041</v>
      </c>
      <c r="L139" t="s">
        <v>1227</v>
      </c>
      <c r="M139" t="s">
        <v>1228</v>
      </c>
      <c r="N139" t="s">
        <v>1229</v>
      </c>
      <c r="O139" t="s">
        <v>1207</v>
      </c>
      <c r="R139" t="s">
        <v>1230</v>
      </c>
      <c r="S139" t="s">
        <v>1231</v>
      </c>
      <c r="U139" t="s">
        <v>1117</v>
      </c>
      <c r="W139" t="s">
        <v>1144</v>
      </c>
      <c r="Z139" t="s">
        <v>1119</v>
      </c>
      <c r="AA139">
        <v>0</v>
      </c>
      <c r="AB139">
        <v>0</v>
      </c>
      <c r="AC139">
        <v>0</v>
      </c>
      <c r="AD139">
        <v>1</v>
      </c>
      <c r="AE139">
        <v>1</v>
      </c>
      <c r="ED139" t="s">
        <v>1119</v>
      </c>
      <c r="EE139">
        <v>0</v>
      </c>
      <c r="EF139">
        <v>0</v>
      </c>
      <c r="EG139">
        <v>0</v>
      </c>
      <c r="EH139">
        <v>0</v>
      </c>
      <c r="EI139">
        <v>1</v>
      </c>
      <c r="EJ139">
        <v>1</v>
      </c>
      <c r="IM139" t="s">
        <v>1181</v>
      </c>
      <c r="IN139">
        <v>0</v>
      </c>
      <c r="IO139">
        <v>0</v>
      </c>
      <c r="IP139">
        <v>1</v>
      </c>
      <c r="IQ139">
        <v>0</v>
      </c>
      <c r="IR139">
        <v>0</v>
      </c>
      <c r="IS139">
        <v>0</v>
      </c>
      <c r="IT139">
        <v>0</v>
      </c>
      <c r="IU139">
        <v>0</v>
      </c>
      <c r="IV139">
        <v>0</v>
      </c>
      <c r="IW139">
        <v>0</v>
      </c>
      <c r="IX139">
        <v>0</v>
      </c>
      <c r="IY139">
        <v>0</v>
      </c>
      <c r="IZ139">
        <v>0</v>
      </c>
      <c r="JA139">
        <v>0</v>
      </c>
      <c r="JB139">
        <v>0</v>
      </c>
      <c r="JC139">
        <v>0</v>
      </c>
      <c r="JD139">
        <v>1</v>
      </c>
      <c r="JE139">
        <v>3</v>
      </c>
      <c r="KC139" t="s">
        <v>1121</v>
      </c>
      <c r="KD139" t="s">
        <v>1158</v>
      </c>
      <c r="KE139">
        <v>0</v>
      </c>
      <c r="KF139">
        <v>1</v>
      </c>
      <c r="KG139">
        <v>1</v>
      </c>
      <c r="KI139">
        <v>32500</v>
      </c>
      <c r="KJ139">
        <v>37500</v>
      </c>
      <c r="KK139" t="s">
        <v>1145</v>
      </c>
      <c r="KN139">
        <v>180</v>
      </c>
      <c r="KO139">
        <v>7</v>
      </c>
      <c r="KP139">
        <v>0</v>
      </c>
      <c r="PE139" t="s">
        <v>1140</v>
      </c>
      <c r="QM139" t="s">
        <v>1138</v>
      </c>
      <c r="QN139">
        <v>1</v>
      </c>
      <c r="QO139">
        <v>0</v>
      </c>
      <c r="QP139">
        <v>0</v>
      </c>
      <c r="QQ139">
        <v>0</v>
      </c>
      <c r="AMM139" t="s">
        <v>1169</v>
      </c>
      <c r="AMN139">
        <v>1</v>
      </c>
      <c r="AMO139">
        <v>0</v>
      </c>
      <c r="AMP139">
        <v>0</v>
      </c>
      <c r="AMQ139">
        <v>0</v>
      </c>
      <c r="AMR139">
        <v>0</v>
      </c>
      <c r="AMS139">
        <v>0</v>
      </c>
      <c r="AMU139" t="s">
        <v>1150</v>
      </c>
      <c r="AMV139" t="s">
        <v>1140</v>
      </c>
      <c r="ANG139" t="s">
        <v>1130</v>
      </c>
      <c r="ANH139">
        <v>0</v>
      </c>
      <c r="ANI139">
        <v>0</v>
      </c>
      <c r="ANJ139">
        <v>0</v>
      </c>
      <c r="ANK139">
        <v>0</v>
      </c>
      <c r="ANL139">
        <v>0</v>
      </c>
      <c r="ANM139">
        <v>0</v>
      </c>
      <c r="ANN139">
        <v>0</v>
      </c>
      <c r="ANO139">
        <v>1</v>
      </c>
      <c r="ANP139">
        <v>0</v>
      </c>
      <c r="ANU139">
        <v>421825109</v>
      </c>
      <c r="ANV139" s="2">
        <v>45047.958657407413</v>
      </c>
      <c r="ANY139" t="s">
        <v>1131</v>
      </c>
      <c r="ANZ139" t="s">
        <v>1132</v>
      </c>
      <c r="AOA139" t="s">
        <v>3441</v>
      </c>
    </row>
    <row r="140" spans="1:489 1027:1067" x14ac:dyDescent="0.35">
      <c r="A140">
        <v>139</v>
      </c>
      <c r="B140" t="s">
        <v>3667</v>
      </c>
      <c r="C140" s="2">
        <v>45041</v>
      </c>
      <c r="D140" t="s">
        <v>1225</v>
      </c>
      <c r="E140" s="2">
        <v>45041.524620081022</v>
      </c>
      <c r="F140" s="2">
        <v>45041.583205543982</v>
      </c>
      <c r="G140" t="s">
        <v>1109</v>
      </c>
      <c r="J140" t="s">
        <v>1226</v>
      </c>
      <c r="K140" s="2">
        <v>45041</v>
      </c>
      <c r="L140" t="s">
        <v>1227</v>
      </c>
      <c r="M140" t="s">
        <v>1228</v>
      </c>
      <c r="N140" t="s">
        <v>1229</v>
      </c>
      <c r="O140" t="s">
        <v>1207</v>
      </c>
      <c r="R140" t="s">
        <v>1230</v>
      </c>
      <c r="S140" t="s">
        <v>1231</v>
      </c>
      <c r="U140" t="s">
        <v>1117</v>
      </c>
      <c r="W140" t="s">
        <v>1133</v>
      </c>
      <c r="Z140" t="s">
        <v>1119</v>
      </c>
      <c r="AA140">
        <v>0</v>
      </c>
      <c r="AB140">
        <v>0</v>
      </c>
      <c r="AC140">
        <v>0</v>
      </c>
      <c r="AD140">
        <v>1</v>
      </c>
      <c r="AE140">
        <v>1</v>
      </c>
      <c r="ED140" t="s">
        <v>1119</v>
      </c>
      <c r="EE140">
        <v>0</v>
      </c>
      <c r="EF140">
        <v>0</v>
      </c>
      <c r="EG140">
        <v>0</v>
      </c>
      <c r="EH140">
        <v>0</v>
      </c>
      <c r="EI140">
        <v>1</v>
      </c>
      <c r="EJ140">
        <v>1</v>
      </c>
      <c r="IM140" t="s">
        <v>1124</v>
      </c>
      <c r="IN140">
        <v>1</v>
      </c>
      <c r="IO140">
        <v>1</v>
      </c>
      <c r="IP140">
        <v>0</v>
      </c>
      <c r="IQ140">
        <v>0</v>
      </c>
      <c r="IR140">
        <v>0</v>
      </c>
      <c r="IS140">
        <v>0</v>
      </c>
      <c r="IT140">
        <v>0</v>
      </c>
      <c r="IU140">
        <v>0</v>
      </c>
      <c r="IV140">
        <v>0</v>
      </c>
      <c r="IW140">
        <v>0</v>
      </c>
      <c r="IX140">
        <v>0</v>
      </c>
      <c r="IY140">
        <v>0</v>
      </c>
      <c r="IZ140">
        <v>0</v>
      </c>
      <c r="JA140">
        <v>0</v>
      </c>
      <c r="JB140">
        <v>0</v>
      </c>
      <c r="JC140">
        <v>0</v>
      </c>
      <c r="JD140">
        <v>2</v>
      </c>
      <c r="JE140">
        <v>4</v>
      </c>
      <c r="JG140" t="s">
        <v>1135</v>
      </c>
      <c r="JH140">
        <v>500</v>
      </c>
      <c r="JI140" t="s">
        <v>1143</v>
      </c>
      <c r="JL140">
        <v>60</v>
      </c>
      <c r="JM140">
        <v>7</v>
      </c>
      <c r="JN140">
        <v>0</v>
      </c>
      <c r="JP140" t="s">
        <v>1135</v>
      </c>
      <c r="JQ140" t="s">
        <v>1123</v>
      </c>
      <c r="JR140">
        <v>1</v>
      </c>
      <c r="JS140">
        <v>1</v>
      </c>
      <c r="JT140">
        <v>5000</v>
      </c>
      <c r="JU140">
        <v>100</v>
      </c>
      <c r="JV140" t="s">
        <v>1143</v>
      </c>
      <c r="JY140">
        <v>30</v>
      </c>
      <c r="JZ140">
        <v>7</v>
      </c>
      <c r="KA140">
        <v>0</v>
      </c>
      <c r="PE140" t="s">
        <v>1117</v>
      </c>
      <c r="PG140" t="s">
        <v>1124</v>
      </c>
      <c r="PH140">
        <v>1</v>
      </c>
      <c r="PI140">
        <v>1</v>
      </c>
      <c r="PJ140">
        <v>0</v>
      </c>
      <c r="PK140">
        <v>0</v>
      </c>
      <c r="PL140">
        <v>0</v>
      </c>
      <c r="PM140">
        <v>0</v>
      </c>
      <c r="PN140">
        <v>0</v>
      </c>
      <c r="PO140">
        <v>0</v>
      </c>
      <c r="PP140">
        <v>0</v>
      </c>
      <c r="PQ140">
        <v>0</v>
      </c>
      <c r="PR140">
        <v>0</v>
      </c>
      <c r="PS140">
        <v>0</v>
      </c>
      <c r="PT140">
        <v>0</v>
      </c>
      <c r="PU140">
        <v>0</v>
      </c>
      <c r="PV140">
        <v>0</v>
      </c>
      <c r="PW140">
        <v>0</v>
      </c>
      <c r="PY140" t="s">
        <v>3258</v>
      </c>
      <c r="PZ140">
        <v>1</v>
      </c>
      <c r="QA140">
        <v>0</v>
      </c>
      <c r="QB140">
        <v>0</v>
      </c>
      <c r="QC140">
        <v>0</v>
      </c>
      <c r="QD140">
        <v>0</v>
      </c>
      <c r="QE140">
        <v>0</v>
      </c>
      <c r="QF140">
        <v>0</v>
      </c>
      <c r="QG140">
        <v>0</v>
      </c>
      <c r="QH140">
        <v>0</v>
      </c>
      <c r="QI140">
        <v>0</v>
      </c>
      <c r="QJ140">
        <v>0</v>
      </c>
      <c r="QM140" t="s">
        <v>1125</v>
      </c>
      <c r="QN140">
        <v>0</v>
      </c>
      <c r="QO140">
        <v>1</v>
      </c>
      <c r="QP140">
        <v>0</v>
      </c>
      <c r="QQ140">
        <v>0</v>
      </c>
      <c r="QR140" t="s">
        <v>1142</v>
      </c>
      <c r="QS140">
        <v>1</v>
      </c>
      <c r="QT140">
        <v>0</v>
      </c>
      <c r="QU140">
        <v>0</v>
      </c>
      <c r="QV140">
        <v>0</v>
      </c>
      <c r="QW140">
        <v>0</v>
      </c>
      <c r="QX140">
        <v>0</v>
      </c>
      <c r="QY140">
        <v>0</v>
      </c>
      <c r="QZ140">
        <v>0</v>
      </c>
      <c r="RA140">
        <v>0</v>
      </c>
      <c r="RB140">
        <v>0</v>
      </c>
      <c r="RC140">
        <v>0</v>
      </c>
      <c r="RD140">
        <v>0</v>
      </c>
      <c r="RE140">
        <v>0</v>
      </c>
      <c r="RF140">
        <v>0</v>
      </c>
      <c r="RG140">
        <v>0</v>
      </c>
      <c r="RH140">
        <v>0</v>
      </c>
      <c r="RI140" t="s">
        <v>1126</v>
      </c>
      <c r="RJ140">
        <v>0</v>
      </c>
      <c r="RK140">
        <v>0</v>
      </c>
      <c r="RL140">
        <v>0</v>
      </c>
      <c r="RM140">
        <v>0</v>
      </c>
      <c r="RN140">
        <v>0</v>
      </c>
      <c r="RO140">
        <v>1</v>
      </c>
      <c r="RP140">
        <v>0</v>
      </c>
      <c r="RQ140">
        <v>0</v>
      </c>
      <c r="RR140">
        <v>0</v>
      </c>
      <c r="RS140">
        <v>0</v>
      </c>
      <c r="RT140">
        <v>0</v>
      </c>
      <c r="RU140">
        <v>0</v>
      </c>
      <c r="AMM140" t="s">
        <v>1169</v>
      </c>
      <c r="AMN140">
        <v>1</v>
      </c>
      <c r="AMO140">
        <v>0</v>
      </c>
      <c r="AMP140">
        <v>0</v>
      </c>
      <c r="AMQ140">
        <v>0</v>
      </c>
      <c r="AMR140">
        <v>0</v>
      </c>
      <c r="AMS140">
        <v>0</v>
      </c>
      <c r="AMU140" t="s">
        <v>1141</v>
      </c>
      <c r="AMV140" t="s">
        <v>1140</v>
      </c>
      <c r="ANG140" t="s">
        <v>1130</v>
      </c>
      <c r="ANH140">
        <v>0</v>
      </c>
      <c r="ANI140">
        <v>0</v>
      </c>
      <c r="ANJ140">
        <v>0</v>
      </c>
      <c r="ANK140">
        <v>0</v>
      </c>
      <c r="ANL140">
        <v>0</v>
      </c>
      <c r="ANM140">
        <v>0</v>
      </c>
      <c r="ANN140">
        <v>0</v>
      </c>
      <c r="ANO140">
        <v>1</v>
      </c>
      <c r="ANP140">
        <v>0</v>
      </c>
      <c r="ANU140">
        <v>421825111</v>
      </c>
      <c r="ANV140" s="2">
        <v>45047.958680555559</v>
      </c>
      <c r="ANY140" t="s">
        <v>1131</v>
      </c>
      <c r="ANZ140" t="s">
        <v>1132</v>
      </c>
      <c r="AOA140" t="s">
        <v>3441</v>
      </c>
    </row>
    <row r="141" spans="1:489 1027:1067" x14ac:dyDescent="0.35">
      <c r="A141">
        <v>140</v>
      </c>
      <c r="B141" t="s">
        <v>3668</v>
      </c>
      <c r="C141" s="2">
        <v>45042</v>
      </c>
      <c r="D141" t="s">
        <v>1225</v>
      </c>
      <c r="E141" s="2">
        <v>45042.337343865744</v>
      </c>
      <c r="F141" s="2">
        <v>45042.388137326387</v>
      </c>
      <c r="G141" t="s">
        <v>1109</v>
      </c>
      <c r="J141" t="s">
        <v>1226</v>
      </c>
      <c r="K141" s="2">
        <v>45042</v>
      </c>
      <c r="L141" t="s">
        <v>1227</v>
      </c>
      <c r="M141" t="s">
        <v>1228</v>
      </c>
      <c r="N141" t="s">
        <v>1229</v>
      </c>
      <c r="O141" t="s">
        <v>1114</v>
      </c>
      <c r="R141" t="s">
        <v>1230</v>
      </c>
      <c r="S141" t="s">
        <v>1231</v>
      </c>
      <c r="U141" t="s">
        <v>1117</v>
      </c>
      <c r="W141" t="s">
        <v>1133</v>
      </c>
      <c r="Z141" t="s">
        <v>1119</v>
      </c>
      <c r="AA141">
        <v>0</v>
      </c>
      <c r="AB141">
        <v>0</v>
      </c>
      <c r="AC141">
        <v>0</v>
      </c>
      <c r="AD141">
        <v>1</v>
      </c>
      <c r="AE141">
        <v>1</v>
      </c>
      <c r="ED141" t="s">
        <v>1156</v>
      </c>
      <c r="EE141">
        <v>1</v>
      </c>
      <c r="EF141">
        <v>1</v>
      </c>
      <c r="EG141">
        <v>1</v>
      </c>
      <c r="EH141">
        <v>1</v>
      </c>
      <c r="EI141">
        <v>0</v>
      </c>
      <c r="EJ141">
        <v>4</v>
      </c>
      <c r="EL141" t="s">
        <v>1135</v>
      </c>
      <c r="EM141">
        <v>5000</v>
      </c>
      <c r="EN141" t="s">
        <v>1145</v>
      </c>
      <c r="EQ141">
        <v>90</v>
      </c>
      <c r="ER141">
        <v>7</v>
      </c>
      <c r="ES141">
        <v>0</v>
      </c>
      <c r="EU141" t="s">
        <v>1121</v>
      </c>
      <c r="EV141">
        <v>9000</v>
      </c>
      <c r="EW141" t="s">
        <v>1145</v>
      </c>
      <c r="EZ141">
        <v>30</v>
      </c>
      <c r="FA141">
        <v>7</v>
      </c>
      <c r="FB141">
        <v>0</v>
      </c>
      <c r="FD141" t="s">
        <v>1135</v>
      </c>
      <c r="FE141">
        <v>1250</v>
      </c>
      <c r="FF141" t="s">
        <v>1145</v>
      </c>
      <c r="FI141">
        <v>180</v>
      </c>
      <c r="FJ141">
        <v>7</v>
      </c>
      <c r="FK141">
        <v>0</v>
      </c>
      <c r="FM141" t="s">
        <v>1135</v>
      </c>
      <c r="FN141">
        <v>1500</v>
      </c>
      <c r="FO141" t="s">
        <v>1145</v>
      </c>
      <c r="FR141">
        <v>180</v>
      </c>
      <c r="FS141">
        <v>7</v>
      </c>
      <c r="FT141">
        <v>0</v>
      </c>
      <c r="FV141" t="s">
        <v>1140</v>
      </c>
      <c r="GS141" t="s">
        <v>1138</v>
      </c>
      <c r="GT141">
        <v>1</v>
      </c>
      <c r="GU141">
        <v>0</v>
      </c>
      <c r="GV141">
        <v>0</v>
      </c>
      <c r="GW141">
        <v>0</v>
      </c>
      <c r="IM141" t="s">
        <v>1151</v>
      </c>
      <c r="IN141">
        <v>0</v>
      </c>
      <c r="IO141">
        <v>0</v>
      </c>
      <c r="IP141">
        <v>0</v>
      </c>
      <c r="IQ141">
        <v>0</v>
      </c>
      <c r="IR141">
        <v>0</v>
      </c>
      <c r="IS141">
        <v>0</v>
      </c>
      <c r="IT141">
        <v>0</v>
      </c>
      <c r="IU141">
        <v>0</v>
      </c>
      <c r="IV141">
        <v>0</v>
      </c>
      <c r="IW141">
        <v>0</v>
      </c>
      <c r="IX141">
        <v>0</v>
      </c>
      <c r="IY141">
        <v>0</v>
      </c>
      <c r="IZ141">
        <v>0</v>
      </c>
      <c r="JA141">
        <v>0</v>
      </c>
      <c r="JB141">
        <v>1</v>
      </c>
      <c r="JC141">
        <v>0</v>
      </c>
      <c r="JD141">
        <v>1</v>
      </c>
      <c r="JE141">
        <v>6</v>
      </c>
      <c r="OV141" t="s">
        <v>1135</v>
      </c>
      <c r="OW141">
        <v>250</v>
      </c>
      <c r="OX141" t="s">
        <v>1145</v>
      </c>
      <c r="PA141">
        <v>90</v>
      </c>
      <c r="PB141">
        <v>7</v>
      </c>
      <c r="PC141">
        <v>0</v>
      </c>
      <c r="PE141" t="s">
        <v>1140</v>
      </c>
      <c r="QM141" t="s">
        <v>1138</v>
      </c>
      <c r="QN141">
        <v>1</v>
      </c>
      <c r="QO141">
        <v>0</v>
      </c>
      <c r="QP141">
        <v>0</v>
      </c>
      <c r="QQ141">
        <v>0</v>
      </c>
      <c r="AMM141" t="s">
        <v>1169</v>
      </c>
      <c r="AMN141">
        <v>1</v>
      </c>
      <c r="AMO141">
        <v>0</v>
      </c>
      <c r="AMP141">
        <v>0</v>
      </c>
      <c r="AMQ141">
        <v>0</v>
      </c>
      <c r="AMR141">
        <v>0</v>
      </c>
      <c r="AMS141">
        <v>0</v>
      </c>
      <c r="AMU141" t="s">
        <v>1141</v>
      </c>
      <c r="AMV141" t="s">
        <v>1140</v>
      </c>
      <c r="ANG141" t="s">
        <v>1130</v>
      </c>
      <c r="ANH141">
        <v>0</v>
      </c>
      <c r="ANI141">
        <v>0</v>
      </c>
      <c r="ANJ141">
        <v>0</v>
      </c>
      <c r="ANK141">
        <v>0</v>
      </c>
      <c r="ANL141">
        <v>0</v>
      </c>
      <c r="ANM141">
        <v>0</v>
      </c>
      <c r="ANN141">
        <v>0</v>
      </c>
      <c r="ANO141">
        <v>1</v>
      </c>
      <c r="ANP141">
        <v>0</v>
      </c>
      <c r="ANU141">
        <v>421825113</v>
      </c>
      <c r="ANV141" s="2">
        <v>45047.958715277782</v>
      </c>
      <c r="ANY141" t="s">
        <v>1131</v>
      </c>
      <c r="ANZ141" t="s">
        <v>1132</v>
      </c>
      <c r="AOA141" t="s">
        <v>3441</v>
      </c>
    </row>
    <row r="142" spans="1:489 1027:1067" x14ac:dyDescent="0.35">
      <c r="A142">
        <v>141</v>
      </c>
      <c r="B142" t="s">
        <v>3669</v>
      </c>
      <c r="C142" s="2">
        <v>45042</v>
      </c>
      <c r="D142" t="s">
        <v>1225</v>
      </c>
      <c r="E142" s="2">
        <v>45042.34154415509</v>
      </c>
      <c r="F142" s="2">
        <v>45044.447934745367</v>
      </c>
      <c r="G142" t="s">
        <v>1109</v>
      </c>
      <c r="J142" t="s">
        <v>1226</v>
      </c>
      <c r="K142" s="2">
        <v>45044</v>
      </c>
      <c r="L142" t="s">
        <v>1227</v>
      </c>
      <c r="M142" t="s">
        <v>1228</v>
      </c>
      <c r="N142" t="s">
        <v>1229</v>
      </c>
      <c r="O142" t="s">
        <v>1114</v>
      </c>
      <c r="R142" t="s">
        <v>1230</v>
      </c>
      <c r="S142" t="s">
        <v>1231</v>
      </c>
      <c r="U142" t="s">
        <v>1117</v>
      </c>
      <c r="W142" t="s">
        <v>1133</v>
      </c>
      <c r="Z142" t="s">
        <v>1119</v>
      </c>
      <c r="AA142">
        <v>0</v>
      </c>
      <c r="AB142">
        <v>0</v>
      </c>
      <c r="AC142">
        <v>0</v>
      </c>
      <c r="AD142">
        <v>1</v>
      </c>
      <c r="AE142">
        <v>1</v>
      </c>
      <c r="ED142" t="s">
        <v>1119</v>
      </c>
      <c r="EE142">
        <v>0</v>
      </c>
      <c r="EF142">
        <v>0</v>
      </c>
      <c r="EG142">
        <v>0</v>
      </c>
      <c r="EH142">
        <v>0</v>
      </c>
      <c r="EI142">
        <v>1</v>
      </c>
      <c r="EJ142">
        <v>1</v>
      </c>
      <c r="IM142" t="s">
        <v>1233</v>
      </c>
      <c r="IN142">
        <v>0</v>
      </c>
      <c r="IO142">
        <v>0</v>
      </c>
      <c r="IP142">
        <v>0</v>
      </c>
      <c r="IQ142">
        <v>0</v>
      </c>
      <c r="IR142">
        <v>0</v>
      </c>
      <c r="IS142">
        <v>0</v>
      </c>
      <c r="IT142">
        <v>0</v>
      </c>
      <c r="IU142">
        <v>0</v>
      </c>
      <c r="IV142">
        <v>0</v>
      </c>
      <c r="IW142">
        <v>0</v>
      </c>
      <c r="IX142">
        <v>1</v>
      </c>
      <c r="IY142">
        <v>1</v>
      </c>
      <c r="IZ142">
        <v>0</v>
      </c>
      <c r="JA142">
        <v>1</v>
      </c>
      <c r="JB142">
        <v>0</v>
      </c>
      <c r="JC142">
        <v>0</v>
      </c>
      <c r="JD142">
        <v>3</v>
      </c>
      <c r="JE142">
        <v>5</v>
      </c>
      <c r="NI142" t="s">
        <v>1121</v>
      </c>
      <c r="NJ142">
        <v>3000</v>
      </c>
      <c r="NK142" t="s">
        <v>1145</v>
      </c>
      <c r="NN142">
        <v>90</v>
      </c>
      <c r="NO142">
        <v>3</v>
      </c>
      <c r="NP142">
        <v>0</v>
      </c>
      <c r="NR142" t="s">
        <v>1121</v>
      </c>
      <c r="NS142">
        <v>3000</v>
      </c>
      <c r="NT142" t="s">
        <v>1145</v>
      </c>
      <c r="NW142">
        <v>90</v>
      </c>
      <c r="NX142">
        <v>3</v>
      </c>
      <c r="NY142">
        <v>0</v>
      </c>
      <c r="OJ142" t="s">
        <v>1135</v>
      </c>
      <c r="OK142" t="s">
        <v>1117</v>
      </c>
      <c r="OL142">
        <v>2250</v>
      </c>
      <c r="OO142" t="s">
        <v>1145</v>
      </c>
      <c r="OR142">
        <v>60</v>
      </c>
      <c r="OS142">
        <v>3</v>
      </c>
      <c r="OT142">
        <v>0</v>
      </c>
      <c r="PE142" t="s">
        <v>1140</v>
      </c>
      <c r="QM142" t="s">
        <v>1138</v>
      </c>
      <c r="QN142">
        <v>1</v>
      </c>
      <c r="QO142">
        <v>0</v>
      </c>
      <c r="QP142">
        <v>0</v>
      </c>
      <c r="QQ142">
        <v>0</v>
      </c>
      <c r="AMM142" t="s">
        <v>1169</v>
      </c>
      <c r="AMN142">
        <v>1</v>
      </c>
      <c r="AMO142">
        <v>0</v>
      </c>
      <c r="AMP142">
        <v>0</v>
      </c>
      <c r="AMQ142">
        <v>0</v>
      </c>
      <c r="AMR142">
        <v>0</v>
      </c>
      <c r="AMS142">
        <v>0</v>
      </c>
      <c r="AMU142" t="s">
        <v>1141</v>
      </c>
      <c r="AMV142" t="s">
        <v>1140</v>
      </c>
      <c r="ANG142" t="s">
        <v>1130</v>
      </c>
      <c r="ANH142">
        <v>0</v>
      </c>
      <c r="ANI142">
        <v>0</v>
      </c>
      <c r="ANJ142">
        <v>0</v>
      </c>
      <c r="ANK142">
        <v>0</v>
      </c>
      <c r="ANL142">
        <v>0</v>
      </c>
      <c r="ANM142">
        <v>0</v>
      </c>
      <c r="ANN142">
        <v>0</v>
      </c>
      <c r="ANO142">
        <v>1</v>
      </c>
      <c r="ANP142">
        <v>0</v>
      </c>
      <c r="ANU142">
        <v>421825116</v>
      </c>
      <c r="ANV142" s="2">
        <v>45047.958750000013</v>
      </c>
      <c r="ANY142" t="s">
        <v>1131</v>
      </c>
      <c r="ANZ142" t="s">
        <v>1132</v>
      </c>
      <c r="AOA142" t="s">
        <v>3441</v>
      </c>
    </row>
    <row r="143" spans="1:489 1027:1067" x14ac:dyDescent="0.35">
      <c r="A143">
        <v>142</v>
      </c>
      <c r="B143" t="s">
        <v>3670</v>
      </c>
      <c r="C143" s="2">
        <v>45042</v>
      </c>
      <c r="D143" t="s">
        <v>1225</v>
      </c>
      <c r="E143" s="2">
        <v>45042.346240196763</v>
      </c>
      <c r="F143" s="2">
        <v>45042.379132800917</v>
      </c>
      <c r="G143" t="s">
        <v>1109</v>
      </c>
      <c r="J143" t="s">
        <v>1226</v>
      </c>
      <c r="K143" s="2">
        <v>45042</v>
      </c>
      <c r="L143" t="s">
        <v>1227</v>
      </c>
      <c r="M143" t="s">
        <v>1228</v>
      </c>
      <c r="N143" t="s">
        <v>1229</v>
      </c>
      <c r="O143" t="s">
        <v>1114</v>
      </c>
      <c r="R143" t="s">
        <v>1230</v>
      </c>
      <c r="S143" t="s">
        <v>1231</v>
      </c>
      <c r="U143" t="s">
        <v>1117</v>
      </c>
      <c r="W143" t="s">
        <v>1144</v>
      </c>
      <c r="Z143" t="s">
        <v>1148</v>
      </c>
      <c r="AA143">
        <v>1</v>
      </c>
      <c r="AB143">
        <v>0</v>
      </c>
      <c r="AC143">
        <v>0</v>
      </c>
      <c r="AD143">
        <v>0</v>
      </c>
      <c r="AE143">
        <v>1</v>
      </c>
      <c r="AG143" t="s">
        <v>1135</v>
      </c>
      <c r="AH143">
        <v>1100</v>
      </c>
      <c r="AI143" t="s">
        <v>1145</v>
      </c>
      <c r="AL143">
        <v>90</v>
      </c>
      <c r="AM143">
        <v>7</v>
      </c>
      <c r="AN143">
        <v>0</v>
      </c>
      <c r="BP143" t="s">
        <v>1140</v>
      </c>
      <c r="CL143" t="s">
        <v>1125</v>
      </c>
      <c r="CM143">
        <v>0</v>
      </c>
      <c r="CN143">
        <v>1</v>
      </c>
      <c r="CO143">
        <v>0</v>
      </c>
      <c r="CP143">
        <v>0</v>
      </c>
      <c r="CQ143" t="s">
        <v>1148</v>
      </c>
      <c r="CR143">
        <v>1</v>
      </c>
      <c r="CS143">
        <v>0</v>
      </c>
      <c r="CT143">
        <v>0</v>
      </c>
      <c r="CU143">
        <v>0</v>
      </c>
      <c r="CV143" t="s">
        <v>1126</v>
      </c>
      <c r="CW143">
        <v>0</v>
      </c>
      <c r="CX143">
        <v>0</v>
      </c>
      <c r="CY143">
        <v>0</v>
      </c>
      <c r="CZ143">
        <v>0</v>
      </c>
      <c r="DA143">
        <v>0</v>
      </c>
      <c r="DB143">
        <v>1</v>
      </c>
      <c r="DC143">
        <v>0</v>
      </c>
      <c r="DD143">
        <v>0</v>
      </c>
      <c r="DE143">
        <v>0</v>
      </c>
      <c r="DF143">
        <v>0</v>
      </c>
      <c r="DG143">
        <v>0</v>
      </c>
      <c r="DH143">
        <v>0</v>
      </c>
      <c r="ED143" t="s">
        <v>1119</v>
      </c>
      <c r="EE143">
        <v>0</v>
      </c>
      <c r="EF143">
        <v>0</v>
      </c>
      <c r="EG143">
        <v>0</v>
      </c>
      <c r="EH143">
        <v>0</v>
      </c>
      <c r="EI143">
        <v>1</v>
      </c>
      <c r="EJ143">
        <v>1</v>
      </c>
      <c r="IM143" t="s">
        <v>3600</v>
      </c>
      <c r="IN143">
        <v>0</v>
      </c>
      <c r="IO143">
        <v>0</v>
      </c>
      <c r="IP143">
        <v>0</v>
      </c>
      <c r="IQ143">
        <v>1</v>
      </c>
      <c r="IR143">
        <v>1</v>
      </c>
      <c r="IS143">
        <v>1</v>
      </c>
      <c r="IT143">
        <v>1</v>
      </c>
      <c r="IU143">
        <v>1</v>
      </c>
      <c r="IV143">
        <v>1</v>
      </c>
      <c r="IW143">
        <v>0</v>
      </c>
      <c r="IX143">
        <v>0</v>
      </c>
      <c r="IY143">
        <v>0</v>
      </c>
      <c r="IZ143">
        <v>0</v>
      </c>
      <c r="JA143">
        <v>0</v>
      </c>
      <c r="JB143">
        <v>0</v>
      </c>
      <c r="JC143">
        <v>0</v>
      </c>
      <c r="JD143">
        <v>6</v>
      </c>
      <c r="JE143">
        <v>8</v>
      </c>
      <c r="KR143" t="s">
        <v>1135</v>
      </c>
      <c r="KS143">
        <v>7000</v>
      </c>
      <c r="KT143" t="s">
        <v>1147</v>
      </c>
      <c r="KW143">
        <v>180</v>
      </c>
      <c r="KX143">
        <v>2</v>
      </c>
      <c r="KY143">
        <v>0</v>
      </c>
      <c r="LA143" t="s">
        <v>1135</v>
      </c>
      <c r="LB143">
        <v>5500</v>
      </c>
      <c r="LC143" t="s">
        <v>1147</v>
      </c>
      <c r="LF143">
        <v>180</v>
      </c>
      <c r="LG143">
        <v>2</v>
      </c>
      <c r="LH143">
        <v>0</v>
      </c>
      <c r="LJ143" t="s">
        <v>1135</v>
      </c>
      <c r="LK143">
        <v>400</v>
      </c>
      <c r="LL143" t="s">
        <v>1145</v>
      </c>
      <c r="LO143">
        <v>60</v>
      </c>
      <c r="LP143">
        <v>7</v>
      </c>
      <c r="LQ143">
        <v>0</v>
      </c>
      <c r="LS143" t="s">
        <v>1135</v>
      </c>
      <c r="LT143">
        <v>125</v>
      </c>
      <c r="LU143" t="s">
        <v>1145</v>
      </c>
      <c r="LX143">
        <v>30</v>
      </c>
      <c r="LY143">
        <v>7</v>
      </c>
      <c r="LZ143">
        <v>0</v>
      </c>
      <c r="MB143" t="s">
        <v>1135</v>
      </c>
      <c r="MC143" t="s">
        <v>3671</v>
      </c>
      <c r="MD143">
        <v>1</v>
      </c>
      <c r="ME143">
        <v>1</v>
      </c>
      <c r="MF143">
        <v>0</v>
      </c>
      <c r="MG143">
        <v>500</v>
      </c>
      <c r="MH143">
        <v>750</v>
      </c>
      <c r="MJ143" t="s">
        <v>1145</v>
      </c>
      <c r="MM143">
        <v>90</v>
      </c>
      <c r="MN143">
        <v>7</v>
      </c>
      <c r="MO143">
        <v>0</v>
      </c>
      <c r="MQ143" t="s">
        <v>1135</v>
      </c>
      <c r="MR143">
        <v>2000</v>
      </c>
      <c r="MS143" t="s">
        <v>1145</v>
      </c>
      <c r="MV143">
        <v>60</v>
      </c>
      <c r="MW143">
        <v>7</v>
      </c>
      <c r="MX143">
        <v>0</v>
      </c>
      <c r="PE143" t="s">
        <v>1140</v>
      </c>
      <c r="QM143" t="s">
        <v>1138</v>
      </c>
      <c r="QN143">
        <v>1</v>
      </c>
      <c r="QO143">
        <v>0</v>
      </c>
      <c r="QP143">
        <v>0</v>
      </c>
      <c r="QQ143">
        <v>0</v>
      </c>
      <c r="AMM143" t="s">
        <v>1169</v>
      </c>
      <c r="AMN143">
        <v>1</v>
      </c>
      <c r="AMO143">
        <v>0</v>
      </c>
      <c r="AMP143">
        <v>0</v>
      </c>
      <c r="AMQ143">
        <v>0</v>
      </c>
      <c r="AMR143">
        <v>0</v>
      </c>
      <c r="AMS143">
        <v>0</v>
      </c>
      <c r="AMU143" t="s">
        <v>1141</v>
      </c>
      <c r="AMV143" t="s">
        <v>1140</v>
      </c>
      <c r="ANG143" t="s">
        <v>1130</v>
      </c>
      <c r="ANH143">
        <v>0</v>
      </c>
      <c r="ANI143">
        <v>0</v>
      </c>
      <c r="ANJ143">
        <v>0</v>
      </c>
      <c r="ANK143">
        <v>0</v>
      </c>
      <c r="ANL143">
        <v>0</v>
      </c>
      <c r="ANM143">
        <v>0</v>
      </c>
      <c r="ANN143">
        <v>0</v>
      </c>
      <c r="ANO143">
        <v>1</v>
      </c>
      <c r="ANP143">
        <v>0</v>
      </c>
      <c r="ANU143">
        <v>421825118</v>
      </c>
      <c r="ANV143" s="2">
        <v>45047.958773148137</v>
      </c>
      <c r="ANY143" t="s">
        <v>1131</v>
      </c>
      <c r="ANZ143" t="s">
        <v>1132</v>
      </c>
      <c r="AOA143" t="s">
        <v>3441</v>
      </c>
    </row>
    <row r="144" spans="1:489 1027:1067" x14ac:dyDescent="0.35">
      <c r="A144">
        <v>143</v>
      </c>
      <c r="B144" t="s">
        <v>3672</v>
      </c>
      <c r="C144" s="2">
        <v>45042</v>
      </c>
      <c r="D144" t="s">
        <v>1225</v>
      </c>
      <c r="E144" s="2">
        <v>45042.365408807877</v>
      </c>
      <c r="F144" s="2">
        <v>45042.779564942131</v>
      </c>
      <c r="G144" t="s">
        <v>1109</v>
      </c>
      <c r="J144" t="s">
        <v>1226</v>
      </c>
      <c r="K144" s="2">
        <v>45042</v>
      </c>
      <c r="L144" t="s">
        <v>1227</v>
      </c>
      <c r="M144" t="s">
        <v>1228</v>
      </c>
      <c r="N144" t="s">
        <v>1229</v>
      </c>
      <c r="O144" t="s">
        <v>1207</v>
      </c>
      <c r="R144" t="s">
        <v>1230</v>
      </c>
      <c r="S144" t="s">
        <v>1231</v>
      </c>
      <c r="U144" t="s">
        <v>1117</v>
      </c>
      <c r="W144" t="s">
        <v>1144</v>
      </c>
      <c r="Z144" t="s">
        <v>1119</v>
      </c>
      <c r="AA144">
        <v>0</v>
      </c>
      <c r="AB144">
        <v>0</v>
      </c>
      <c r="AC144">
        <v>0</v>
      </c>
      <c r="AD144">
        <v>1</v>
      </c>
      <c r="AE144">
        <v>1</v>
      </c>
      <c r="ED144" t="s">
        <v>1119</v>
      </c>
      <c r="EE144">
        <v>0</v>
      </c>
      <c r="EF144">
        <v>0</v>
      </c>
      <c r="EG144">
        <v>0</v>
      </c>
      <c r="EH144">
        <v>0</v>
      </c>
      <c r="EI144">
        <v>1</v>
      </c>
      <c r="EJ144">
        <v>1</v>
      </c>
      <c r="IM144" t="s">
        <v>1181</v>
      </c>
      <c r="IN144">
        <v>0</v>
      </c>
      <c r="IO144">
        <v>0</v>
      </c>
      <c r="IP144">
        <v>1</v>
      </c>
      <c r="IQ144">
        <v>0</v>
      </c>
      <c r="IR144">
        <v>0</v>
      </c>
      <c r="IS144">
        <v>0</v>
      </c>
      <c r="IT144">
        <v>0</v>
      </c>
      <c r="IU144">
        <v>0</v>
      </c>
      <c r="IV144">
        <v>0</v>
      </c>
      <c r="IW144">
        <v>0</v>
      </c>
      <c r="IX144">
        <v>0</v>
      </c>
      <c r="IY144">
        <v>0</v>
      </c>
      <c r="IZ144">
        <v>0</v>
      </c>
      <c r="JA144">
        <v>0</v>
      </c>
      <c r="JB144">
        <v>0</v>
      </c>
      <c r="JC144">
        <v>0</v>
      </c>
      <c r="JD144">
        <v>1</v>
      </c>
      <c r="JE144">
        <v>3</v>
      </c>
      <c r="KC144" t="s">
        <v>1121</v>
      </c>
      <c r="KD144" t="s">
        <v>1158</v>
      </c>
      <c r="KE144">
        <v>0</v>
      </c>
      <c r="KF144">
        <v>1</v>
      </c>
      <c r="KG144">
        <v>1</v>
      </c>
      <c r="KI144">
        <v>32500</v>
      </c>
      <c r="KJ144">
        <v>37500</v>
      </c>
      <c r="KK144" t="s">
        <v>1145</v>
      </c>
      <c r="KN144">
        <v>60</v>
      </c>
      <c r="KO144">
        <v>7</v>
      </c>
      <c r="KP144">
        <v>0</v>
      </c>
      <c r="PE144" t="s">
        <v>1117</v>
      </c>
      <c r="PG144" t="s">
        <v>1181</v>
      </c>
      <c r="PH144">
        <v>0</v>
      </c>
      <c r="PI144">
        <v>0</v>
      </c>
      <c r="PJ144">
        <v>1</v>
      </c>
      <c r="PK144">
        <v>0</v>
      </c>
      <c r="PL144">
        <v>0</v>
      </c>
      <c r="PM144">
        <v>0</v>
      </c>
      <c r="PN144">
        <v>0</v>
      </c>
      <c r="PO144">
        <v>0</v>
      </c>
      <c r="PP144">
        <v>0</v>
      </c>
      <c r="PQ144">
        <v>0</v>
      </c>
      <c r="PR144">
        <v>0</v>
      </c>
      <c r="PS144">
        <v>0</v>
      </c>
      <c r="PT144">
        <v>0</v>
      </c>
      <c r="PU144">
        <v>0</v>
      </c>
      <c r="PV144">
        <v>0</v>
      </c>
      <c r="PW144">
        <v>0</v>
      </c>
      <c r="PY144" t="s">
        <v>1218</v>
      </c>
      <c r="PZ144">
        <v>0</v>
      </c>
      <c r="QA144">
        <v>0</v>
      </c>
      <c r="QB144">
        <v>0</v>
      </c>
      <c r="QC144">
        <v>0</v>
      </c>
      <c r="QD144">
        <v>0</v>
      </c>
      <c r="QE144">
        <v>0</v>
      </c>
      <c r="QF144">
        <v>0</v>
      </c>
      <c r="QG144">
        <v>0</v>
      </c>
      <c r="QH144">
        <v>0</v>
      </c>
      <c r="QI144">
        <v>1</v>
      </c>
      <c r="QJ144">
        <v>0</v>
      </c>
      <c r="QK144" t="s">
        <v>3673</v>
      </c>
      <c r="QM144" t="s">
        <v>1138</v>
      </c>
      <c r="QN144">
        <v>1</v>
      </c>
      <c r="QO144">
        <v>0</v>
      </c>
      <c r="QP144">
        <v>0</v>
      </c>
      <c r="QQ144">
        <v>0</v>
      </c>
      <c r="AMM144" t="s">
        <v>1169</v>
      </c>
      <c r="AMN144">
        <v>1</v>
      </c>
      <c r="AMO144">
        <v>0</v>
      </c>
      <c r="AMP144">
        <v>0</v>
      </c>
      <c r="AMQ144">
        <v>0</v>
      </c>
      <c r="AMR144">
        <v>0</v>
      </c>
      <c r="AMS144">
        <v>0</v>
      </c>
      <c r="AMU144" t="s">
        <v>1150</v>
      </c>
      <c r="AMV144" t="s">
        <v>1140</v>
      </c>
      <c r="ANG144" t="s">
        <v>1130</v>
      </c>
      <c r="ANH144">
        <v>0</v>
      </c>
      <c r="ANI144">
        <v>0</v>
      </c>
      <c r="ANJ144">
        <v>0</v>
      </c>
      <c r="ANK144">
        <v>0</v>
      </c>
      <c r="ANL144">
        <v>0</v>
      </c>
      <c r="ANM144">
        <v>0</v>
      </c>
      <c r="ANN144">
        <v>0</v>
      </c>
      <c r="ANO144">
        <v>1</v>
      </c>
      <c r="ANP144">
        <v>0</v>
      </c>
      <c r="ANU144">
        <v>421825119</v>
      </c>
      <c r="ANV144" s="2">
        <v>45047.958807870367</v>
      </c>
      <c r="ANY144" t="s">
        <v>1131</v>
      </c>
      <c r="ANZ144" t="s">
        <v>1132</v>
      </c>
      <c r="AOA144" t="s">
        <v>3441</v>
      </c>
    </row>
    <row r="145" spans="1:489 1027:1067" x14ac:dyDescent="0.35">
      <c r="A145">
        <v>144</v>
      </c>
      <c r="B145" t="s">
        <v>3674</v>
      </c>
      <c r="C145" s="2">
        <v>45043</v>
      </c>
      <c r="D145" t="s">
        <v>1225</v>
      </c>
      <c r="E145" s="2">
        <v>45043.353279988427</v>
      </c>
      <c r="F145" s="2">
        <v>45043.394020648149</v>
      </c>
      <c r="G145" t="s">
        <v>1109</v>
      </c>
      <c r="J145" t="s">
        <v>1226</v>
      </c>
      <c r="K145" s="2">
        <v>45043</v>
      </c>
      <c r="L145" t="s">
        <v>1227</v>
      </c>
      <c r="M145" t="s">
        <v>1228</v>
      </c>
      <c r="N145" t="s">
        <v>1229</v>
      </c>
      <c r="O145" t="s">
        <v>1114</v>
      </c>
      <c r="R145" t="s">
        <v>1230</v>
      </c>
      <c r="S145" t="s">
        <v>1231</v>
      </c>
      <c r="U145" t="s">
        <v>1117</v>
      </c>
      <c r="W145" t="s">
        <v>1133</v>
      </c>
      <c r="Z145" t="s">
        <v>1119</v>
      </c>
      <c r="AA145">
        <v>0</v>
      </c>
      <c r="AB145">
        <v>0</v>
      </c>
      <c r="AC145">
        <v>0</v>
      </c>
      <c r="AD145">
        <v>1</v>
      </c>
      <c r="AE145">
        <v>1</v>
      </c>
      <c r="ED145" t="s">
        <v>1119</v>
      </c>
      <c r="EE145">
        <v>0</v>
      </c>
      <c r="EF145">
        <v>0</v>
      </c>
      <c r="EG145">
        <v>0</v>
      </c>
      <c r="EH145">
        <v>0</v>
      </c>
      <c r="EI145">
        <v>1</v>
      </c>
      <c r="EJ145">
        <v>1</v>
      </c>
      <c r="IM145" t="s">
        <v>1181</v>
      </c>
      <c r="IN145">
        <v>0</v>
      </c>
      <c r="IO145">
        <v>0</v>
      </c>
      <c r="IP145">
        <v>1</v>
      </c>
      <c r="IQ145">
        <v>0</v>
      </c>
      <c r="IR145">
        <v>0</v>
      </c>
      <c r="IS145">
        <v>0</v>
      </c>
      <c r="IT145">
        <v>0</v>
      </c>
      <c r="IU145">
        <v>0</v>
      </c>
      <c r="IV145">
        <v>0</v>
      </c>
      <c r="IW145">
        <v>0</v>
      </c>
      <c r="IX145">
        <v>0</v>
      </c>
      <c r="IY145">
        <v>0</v>
      </c>
      <c r="IZ145">
        <v>0</v>
      </c>
      <c r="JA145">
        <v>0</v>
      </c>
      <c r="JB145">
        <v>0</v>
      </c>
      <c r="JC145">
        <v>0</v>
      </c>
      <c r="JD145">
        <v>1</v>
      </c>
      <c r="JE145">
        <v>3</v>
      </c>
      <c r="KC145" t="s">
        <v>1135</v>
      </c>
      <c r="KD145" t="s">
        <v>1158</v>
      </c>
      <c r="KE145">
        <v>0</v>
      </c>
      <c r="KF145">
        <v>1</v>
      </c>
      <c r="KG145">
        <v>1</v>
      </c>
      <c r="KI145">
        <v>32500</v>
      </c>
      <c r="KJ145">
        <v>37500</v>
      </c>
      <c r="KK145" t="s">
        <v>1145</v>
      </c>
      <c r="KN145">
        <v>90</v>
      </c>
      <c r="KO145">
        <v>2</v>
      </c>
      <c r="KP145">
        <v>0</v>
      </c>
      <c r="PE145" t="s">
        <v>1140</v>
      </c>
      <c r="QM145" t="s">
        <v>1138</v>
      </c>
      <c r="QN145">
        <v>1</v>
      </c>
      <c r="QO145">
        <v>0</v>
      </c>
      <c r="QP145">
        <v>0</v>
      </c>
      <c r="QQ145">
        <v>0</v>
      </c>
      <c r="AMM145" t="s">
        <v>1169</v>
      </c>
      <c r="AMN145">
        <v>1</v>
      </c>
      <c r="AMO145">
        <v>0</v>
      </c>
      <c r="AMP145">
        <v>0</v>
      </c>
      <c r="AMQ145">
        <v>0</v>
      </c>
      <c r="AMR145">
        <v>0</v>
      </c>
      <c r="AMS145">
        <v>0</v>
      </c>
      <c r="AMU145" t="s">
        <v>1128</v>
      </c>
      <c r="AMV145" t="s">
        <v>1140</v>
      </c>
      <c r="ANG145" t="s">
        <v>1130</v>
      </c>
      <c r="ANH145">
        <v>0</v>
      </c>
      <c r="ANI145">
        <v>0</v>
      </c>
      <c r="ANJ145">
        <v>0</v>
      </c>
      <c r="ANK145">
        <v>0</v>
      </c>
      <c r="ANL145">
        <v>0</v>
      </c>
      <c r="ANM145">
        <v>0</v>
      </c>
      <c r="ANN145">
        <v>0</v>
      </c>
      <c r="ANO145">
        <v>1</v>
      </c>
      <c r="ANP145">
        <v>0</v>
      </c>
      <c r="ANU145">
        <v>421825120</v>
      </c>
      <c r="ANV145" s="2">
        <v>45047.95884259259</v>
      </c>
      <c r="ANY145" t="s">
        <v>1131</v>
      </c>
      <c r="ANZ145" t="s">
        <v>1132</v>
      </c>
      <c r="AOA145" t="s">
        <v>3441</v>
      </c>
    </row>
    <row r="146" spans="1:489 1027:1067" x14ac:dyDescent="0.35">
      <c r="A146">
        <v>145</v>
      </c>
      <c r="B146" t="s">
        <v>3675</v>
      </c>
      <c r="C146" s="2">
        <v>45043</v>
      </c>
      <c r="D146" t="s">
        <v>1225</v>
      </c>
      <c r="E146" s="2">
        <v>45043.361406631942</v>
      </c>
      <c r="F146" s="2">
        <v>45043.458877094898</v>
      </c>
      <c r="G146" t="s">
        <v>1109</v>
      </c>
      <c r="J146" t="s">
        <v>1226</v>
      </c>
      <c r="K146" s="2">
        <v>45043</v>
      </c>
      <c r="L146" t="s">
        <v>1227</v>
      </c>
      <c r="M146" t="s">
        <v>1228</v>
      </c>
      <c r="N146" t="s">
        <v>1229</v>
      </c>
      <c r="O146" t="s">
        <v>1114</v>
      </c>
      <c r="R146" t="s">
        <v>1230</v>
      </c>
      <c r="S146" t="s">
        <v>1231</v>
      </c>
      <c r="U146" t="s">
        <v>1117</v>
      </c>
      <c r="W146" t="s">
        <v>1133</v>
      </c>
      <c r="Z146" t="s">
        <v>1148</v>
      </c>
      <c r="AA146">
        <v>1</v>
      </c>
      <c r="AB146">
        <v>0</v>
      </c>
      <c r="AC146">
        <v>0</v>
      </c>
      <c r="AD146">
        <v>0</v>
      </c>
      <c r="AE146">
        <v>1</v>
      </c>
      <c r="AG146" t="s">
        <v>1135</v>
      </c>
      <c r="AH146">
        <v>1000</v>
      </c>
      <c r="AI146" t="s">
        <v>1154</v>
      </c>
      <c r="AJ146" t="s">
        <v>1155</v>
      </c>
      <c r="AL146">
        <v>60</v>
      </c>
      <c r="AM146">
        <v>7</v>
      </c>
      <c r="AN146">
        <v>0</v>
      </c>
      <c r="BP146" t="s">
        <v>1117</v>
      </c>
      <c r="BR146" t="s">
        <v>1148</v>
      </c>
      <c r="BS146">
        <v>1</v>
      </c>
      <c r="BT146">
        <v>0</v>
      </c>
      <c r="BU146">
        <v>0</v>
      </c>
      <c r="BV146">
        <v>0</v>
      </c>
      <c r="BX146" t="s">
        <v>1178</v>
      </c>
      <c r="BY146">
        <v>0</v>
      </c>
      <c r="BZ146">
        <v>0</v>
      </c>
      <c r="CA146">
        <v>1</v>
      </c>
      <c r="CB146">
        <v>0</v>
      </c>
      <c r="CC146">
        <v>0</v>
      </c>
      <c r="CD146">
        <v>0</v>
      </c>
      <c r="CE146">
        <v>0</v>
      </c>
      <c r="CF146">
        <v>0</v>
      </c>
      <c r="CG146">
        <v>0</v>
      </c>
      <c r="CH146">
        <v>0</v>
      </c>
      <c r="CI146">
        <v>0</v>
      </c>
      <c r="CL146" t="s">
        <v>1138</v>
      </c>
      <c r="CM146">
        <v>1</v>
      </c>
      <c r="CN146">
        <v>0</v>
      </c>
      <c r="CO146">
        <v>0</v>
      </c>
      <c r="CP146">
        <v>0</v>
      </c>
      <c r="ED146" t="s">
        <v>1139</v>
      </c>
      <c r="EE146">
        <v>1</v>
      </c>
      <c r="EF146">
        <v>0</v>
      </c>
      <c r="EG146">
        <v>0</v>
      </c>
      <c r="EH146">
        <v>0</v>
      </c>
      <c r="EI146">
        <v>0</v>
      </c>
      <c r="EJ146">
        <v>1</v>
      </c>
      <c r="EL146" t="s">
        <v>1135</v>
      </c>
      <c r="EM146">
        <v>5000</v>
      </c>
      <c r="EN146" t="s">
        <v>1154</v>
      </c>
      <c r="EO146" t="s">
        <v>1217</v>
      </c>
      <c r="EQ146">
        <v>90</v>
      </c>
      <c r="ER146">
        <v>7</v>
      </c>
      <c r="ES146">
        <v>0</v>
      </c>
      <c r="FV146" t="s">
        <v>1140</v>
      </c>
      <c r="GS146" t="s">
        <v>1138</v>
      </c>
      <c r="GT146">
        <v>1</v>
      </c>
      <c r="GU146">
        <v>0</v>
      </c>
      <c r="GV146">
        <v>0</v>
      </c>
      <c r="GW146">
        <v>0</v>
      </c>
      <c r="IM146" t="s">
        <v>3676</v>
      </c>
      <c r="IN146">
        <v>0</v>
      </c>
      <c r="IO146">
        <v>0</v>
      </c>
      <c r="IP146">
        <v>0</v>
      </c>
      <c r="IQ146">
        <v>1</v>
      </c>
      <c r="IR146">
        <v>1</v>
      </c>
      <c r="IS146">
        <v>1</v>
      </c>
      <c r="IT146">
        <v>1</v>
      </c>
      <c r="IU146">
        <v>1</v>
      </c>
      <c r="IV146">
        <v>1</v>
      </c>
      <c r="IW146">
        <v>1</v>
      </c>
      <c r="IX146">
        <v>1</v>
      </c>
      <c r="IY146">
        <v>1</v>
      </c>
      <c r="IZ146">
        <v>0</v>
      </c>
      <c r="JA146">
        <v>1</v>
      </c>
      <c r="JB146">
        <v>1</v>
      </c>
      <c r="JC146">
        <v>0</v>
      </c>
      <c r="JD146">
        <v>11</v>
      </c>
      <c r="JE146">
        <v>13</v>
      </c>
      <c r="KR146" t="s">
        <v>1135</v>
      </c>
      <c r="KS146">
        <v>7500</v>
      </c>
      <c r="KT146" t="s">
        <v>1147</v>
      </c>
      <c r="KW146">
        <v>60</v>
      </c>
      <c r="KX146">
        <v>2</v>
      </c>
      <c r="KY146">
        <v>0</v>
      </c>
      <c r="LA146" t="s">
        <v>1135</v>
      </c>
      <c r="LB146">
        <v>5500</v>
      </c>
      <c r="LC146" t="s">
        <v>1145</v>
      </c>
      <c r="LF146">
        <v>60</v>
      </c>
      <c r="LG146">
        <v>2</v>
      </c>
      <c r="LH146">
        <v>0</v>
      </c>
      <c r="LJ146" t="s">
        <v>1135</v>
      </c>
      <c r="LK146">
        <v>400</v>
      </c>
      <c r="LL146" t="s">
        <v>1145</v>
      </c>
      <c r="LO146">
        <v>30</v>
      </c>
      <c r="LP146">
        <v>2</v>
      </c>
      <c r="LQ146">
        <v>0</v>
      </c>
      <c r="LS146" t="s">
        <v>1135</v>
      </c>
      <c r="LT146">
        <v>125</v>
      </c>
      <c r="LU146" t="s">
        <v>1145</v>
      </c>
      <c r="LX146">
        <v>30</v>
      </c>
      <c r="LY146">
        <v>2</v>
      </c>
      <c r="LZ146">
        <v>0</v>
      </c>
      <c r="MB146" t="s">
        <v>1135</v>
      </c>
      <c r="MC146" t="s">
        <v>1149</v>
      </c>
      <c r="MD146">
        <v>1</v>
      </c>
      <c r="ME146">
        <v>1</v>
      </c>
      <c r="MF146">
        <v>1</v>
      </c>
      <c r="MG146">
        <v>500</v>
      </c>
      <c r="MH146">
        <v>750</v>
      </c>
      <c r="MI146">
        <v>1200</v>
      </c>
      <c r="MJ146" t="s">
        <v>1145</v>
      </c>
      <c r="MM146">
        <v>60</v>
      </c>
      <c r="MN146">
        <v>2</v>
      </c>
      <c r="MO146">
        <v>0</v>
      </c>
      <c r="MQ146" t="s">
        <v>1135</v>
      </c>
      <c r="MR146">
        <v>2000</v>
      </c>
      <c r="MS146" t="s">
        <v>1154</v>
      </c>
      <c r="MT146" t="s">
        <v>1155</v>
      </c>
      <c r="MV146">
        <v>90</v>
      </c>
      <c r="MW146">
        <v>7</v>
      </c>
      <c r="MX146">
        <v>0</v>
      </c>
      <c r="MZ146" t="s">
        <v>1135</v>
      </c>
      <c r="NA146">
        <v>3000</v>
      </c>
      <c r="NB146" t="s">
        <v>1145</v>
      </c>
      <c r="NE146">
        <v>90</v>
      </c>
      <c r="NF146">
        <v>2</v>
      </c>
      <c r="NG146">
        <v>0</v>
      </c>
      <c r="NI146" t="s">
        <v>1121</v>
      </c>
      <c r="NJ146">
        <v>3000</v>
      </c>
      <c r="NK146" t="s">
        <v>1145</v>
      </c>
      <c r="NN146">
        <v>90</v>
      </c>
      <c r="NO146">
        <v>2</v>
      </c>
      <c r="NP146">
        <v>0</v>
      </c>
      <c r="NR146" t="s">
        <v>1121</v>
      </c>
      <c r="NS146">
        <v>3000</v>
      </c>
      <c r="NT146" t="s">
        <v>1145</v>
      </c>
      <c r="NW146">
        <v>90</v>
      </c>
      <c r="NX146">
        <v>2</v>
      </c>
      <c r="NY146">
        <v>0</v>
      </c>
      <c r="OJ146" t="s">
        <v>1135</v>
      </c>
      <c r="OK146" t="s">
        <v>1117</v>
      </c>
      <c r="OL146">
        <v>2250</v>
      </c>
      <c r="OO146" t="s">
        <v>1145</v>
      </c>
      <c r="OR146">
        <v>60</v>
      </c>
      <c r="OS146">
        <v>2</v>
      </c>
      <c r="OT146">
        <v>0</v>
      </c>
      <c r="OV146" t="s">
        <v>1135</v>
      </c>
      <c r="OW146">
        <v>250</v>
      </c>
      <c r="OX146" t="s">
        <v>1145</v>
      </c>
      <c r="PA146">
        <v>90</v>
      </c>
      <c r="PB146">
        <v>2</v>
      </c>
      <c r="PC146">
        <v>0</v>
      </c>
      <c r="PE146" t="s">
        <v>1117</v>
      </c>
      <c r="PG146" t="s">
        <v>3185</v>
      </c>
      <c r="PH146">
        <v>0</v>
      </c>
      <c r="PI146">
        <v>0</v>
      </c>
      <c r="PJ146">
        <v>0</v>
      </c>
      <c r="PK146">
        <v>0</v>
      </c>
      <c r="PL146">
        <v>0</v>
      </c>
      <c r="PM146">
        <v>0</v>
      </c>
      <c r="PN146">
        <v>1</v>
      </c>
      <c r="PO146">
        <v>0</v>
      </c>
      <c r="PP146">
        <v>0</v>
      </c>
      <c r="PQ146">
        <v>0</v>
      </c>
      <c r="PR146">
        <v>0</v>
      </c>
      <c r="PS146">
        <v>0</v>
      </c>
      <c r="PT146">
        <v>0</v>
      </c>
      <c r="PU146">
        <v>0</v>
      </c>
      <c r="PV146">
        <v>0</v>
      </c>
      <c r="PW146">
        <v>0</v>
      </c>
      <c r="PY146" t="s">
        <v>1178</v>
      </c>
      <c r="PZ146">
        <v>0</v>
      </c>
      <c r="QA146">
        <v>0</v>
      </c>
      <c r="QB146">
        <v>1</v>
      </c>
      <c r="QC146">
        <v>0</v>
      </c>
      <c r="QD146">
        <v>0</v>
      </c>
      <c r="QE146">
        <v>0</v>
      </c>
      <c r="QF146">
        <v>0</v>
      </c>
      <c r="QG146">
        <v>0</v>
      </c>
      <c r="QH146">
        <v>0</v>
      </c>
      <c r="QI146">
        <v>0</v>
      </c>
      <c r="QJ146">
        <v>0</v>
      </c>
      <c r="QM146" t="s">
        <v>1138</v>
      </c>
      <c r="QN146">
        <v>1</v>
      </c>
      <c r="QO146">
        <v>0</v>
      </c>
      <c r="QP146">
        <v>0</v>
      </c>
      <c r="QQ146">
        <v>0</v>
      </c>
      <c r="AMM146" t="s">
        <v>1169</v>
      </c>
      <c r="AMN146">
        <v>1</v>
      </c>
      <c r="AMO146">
        <v>0</v>
      </c>
      <c r="AMP146">
        <v>0</v>
      </c>
      <c r="AMQ146">
        <v>0</v>
      </c>
      <c r="AMR146">
        <v>0</v>
      </c>
      <c r="AMS146">
        <v>0</v>
      </c>
      <c r="AMU146" t="s">
        <v>1128</v>
      </c>
      <c r="AMV146" t="s">
        <v>1140</v>
      </c>
      <c r="ANG146" t="s">
        <v>1130</v>
      </c>
      <c r="ANH146">
        <v>0</v>
      </c>
      <c r="ANI146">
        <v>0</v>
      </c>
      <c r="ANJ146">
        <v>0</v>
      </c>
      <c r="ANK146">
        <v>0</v>
      </c>
      <c r="ANL146">
        <v>0</v>
      </c>
      <c r="ANM146">
        <v>0</v>
      </c>
      <c r="ANN146">
        <v>0</v>
      </c>
      <c r="ANO146">
        <v>1</v>
      </c>
      <c r="ANP146">
        <v>0</v>
      </c>
      <c r="ANU146">
        <v>421825937</v>
      </c>
      <c r="ANV146" s="2">
        <v>45047.974722222221</v>
      </c>
      <c r="ANY146" t="s">
        <v>1131</v>
      </c>
      <c r="ANZ146" t="s">
        <v>1132</v>
      </c>
      <c r="AOA146" t="s">
        <v>3441</v>
      </c>
    </row>
    <row r="147" spans="1:489 1027:1067" x14ac:dyDescent="0.35">
      <c r="A147">
        <v>146</v>
      </c>
      <c r="B147" t="s">
        <v>3677</v>
      </c>
      <c r="C147" s="2">
        <v>45041</v>
      </c>
      <c r="D147" t="s">
        <v>3151</v>
      </c>
      <c r="E147" s="2">
        <v>45041.709525740727</v>
      </c>
      <c r="F147" s="2">
        <v>45045.453518993047</v>
      </c>
      <c r="G147" t="s">
        <v>1109</v>
      </c>
      <c r="J147" t="s">
        <v>1226</v>
      </c>
      <c r="K147" s="2">
        <v>45041</v>
      </c>
      <c r="L147" t="s">
        <v>1227</v>
      </c>
      <c r="M147" t="s">
        <v>3145</v>
      </c>
      <c r="N147" t="s">
        <v>3159</v>
      </c>
      <c r="O147" t="s">
        <v>1114</v>
      </c>
      <c r="R147" t="s">
        <v>1230</v>
      </c>
      <c r="S147" t="s">
        <v>3160</v>
      </c>
      <c r="U147" t="s">
        <v>1117</v>
      </c>
      <c r="W147" t="s">
        <v>1133</v>
      </c>
      <c r="Z147" t="s">
        <v>1160</v>
      </c>
      <c r="AA147">
        <v>1</v>
      </c>
      <c r="AB147">
        <v>0</v>
      </c>
      <c r="AC147">
        <v>1</v>
      </c>
      <c r="AD147">
        <v>0</v>
      </c>
      <c r="AE147">
        <v>2</v>
      </c>
      <c r="AG147" t="s">
        <v>1121</v>
      </c>
      <c r="AH147">
        <v>1000</v>
      </c>
      <c r="AI147" t="s">
        <v>1145</v>
      </c>
      <c r="AL147">
        <v>30</v>
      </c>
      <c r="AM147">
        <v>15</v>
      </c>
      <c r="AN147">
        <v>0</v>
      </c>
      <c r="BC147" t="s">
        <v>1121</v>
      </c>
      <c r="BD147" t="s">
        <v>1136</v>
      </c>
      <c r="BE147">
        <v>1</v>
      </c>
      <c r="BF147">
        <v>1</v>
      </c>
      <c r="BG147">
        <v>500</v>
      </c>
      <c r="BH147">
        <v>300</v>
      </c>
      <c r="BI147" t="s">
        <v>1145</v>
      </c>
      <c r="BL147">
        <v>15</v>
      </c>
      <c r="BM147">
        <v>15</v>
      </c>
      <c r="BN147">
        <v>1</v>
      </c>
      <c r="BP147" t="s">
        <v>1117</v>
      </c>
      <c r="BR147" t="s">
        <v>1160</v>
      </c>
      <c r="BS147">
        <v>1</v>
      </c>
      <c r="BT147">
        <v>0</v>
      </c>
      <c r="BU147">
        <v>1</v>
      </c>
      <c r="BV147">
        <v>0</v>
      </c>
      <c r="BX147" t="s">
        <v>3424</v>
      </c>
      <c r="BY147">
        <v>1</v>
      </c>
      <c r="BZ147">
        <v>0</v>
      </c>
      <c r="CA147">
        <v>0</v>
      </c>
      <c r="CB147">
        <v>0</v>
      </c>
      <c r="CC147">
        <v>0</v>
      </c>
      <c r="CD147">
        <v>1</v>
      </c>
      <c r="CE147">
        <v>1</v>
      </c>
      <c r="CF147">
        <v>0</v>
      </c>
      <c r="CG147">
        <v>0</v>
      </c>
      <c r="CH147">
        <v>0</v>
      </c>
      <c r="CI147">
        <v>0</v>
      </c>
      <c r="CL147" t="s">
        <v>1138</v>
      </c>
      <c r="CM147">
        <v>1</v>
      </c>
      <c r="CN147">
        <v>0</v>
      </c>
      <c r="CO147">
        <v>0</v>
      </c>
      <c r="CP147">
        <v>0</v>
      </c>
      <c r="ED147" t="s">
        <v>1119</v>
      </c>
      <c r="EE147">
        <v>0</v>
      </c>
      <c r="EF147">
        <v>0</v>
      </c>
      <c r="EG147">
        <v>0</v>
      </c>
      <c r="EH147">
        <v>0</v>
      </c>
      <c r="EI147">
        <v>1</v>
      </c>
      <c r="EJ147">
        <v>1</v>
      </c>
      <c r="IM147" t="s">
        <v>1119</v>
      </c>
      <c r="IN147">
        <v>0</v>
      </c>
      <c r="IO147">
        <v>0</v>
      </c>
      <c r="IP147">
        <v>0</v>
      </c>
      <c r="IQ147">
        <v>0</v>
      </c>
      <c r="IR147">
        <v>0</v>
      </c>
      <c r="IS147">
        <v>0</v>
      </c>
      <c r="IT147">
        <v>0</v>
      </c>
      <c r="IU147">
        <v>0</v>
      </c>
      <c r="IV147">
        <v>0</v>
      </c>
      <c r="IW147">
        <v>0</v>
      </c>
      <c r="IX147">
        <v>0</v>
      </c>
      <c r="IY147">
        <v>0</v>
      </c>
      <c r="IZ147">
        <v>0</v>
      </c>
      <c r="JA147">
        <v>0</v>
      </c>
      <c r="JB147">
        <v>0</v>
      </c>
      <c r="JC147">
        <v>1</v>
      </c>
      <c r="JD147">
        <v>1</v>
      </c>
      <c r="JE147">
        <v>4</v>
      </c>
      <c r="AMM147" t="s">
        <v>1169</v>
      </c>
      <c r="AMN147">
        <v>1</v>
      </c>
      <c r="AMO147">
        <v>0</v>
      </c>
      <c r="AMP147">
        <v>0</v>
      </c>
      <c r="AMQ147">
        <v>0</v>
      </c>
      <c r="AMR147">
        <v>0</v>
      </c>
      <c r="AMS147">
        <v>0</v>
      </c>
      <c r="AMU147" t="s">
        <v>1150</v>
      </c>
      <c r="AMV147" t="s">
        <v>1140</v>
      </c>
      <c r="ANG147" t="s">
        <v>1208</v>
      </c>
      <c r="ANH147">
        <v>0</v>
      </c>
      <c r="ANI147">
        <v>0</v>
      </c>
      <c r="ANJ147">
        <v>0</v>
      </c>
      <c r="ANK147">
        <v>0</v>
      </c>
      <c r="ANL147">
        <v>0</v>
      </c>
      <c r="ANM147">
        <v>0</v>
      </c>
      <c r="ANN147">
        <v>0</v>
      </c>
      <c r="ANO147">
        <v>0</v>
      </c>
      <c r="ANP147">
        <v>1</v>
      </c>
      <c r="ANR147" t="s">
        <v>3678</v>
      </c>
      <c r="ANU147">
        <v>421913336</v>
      </c>
      <c r="ANV147" s="2">
        <v>45048.347083333327</v>
      </c>
      <c r="ANY147" t="s">
        <v>1131</v>
      </c>
      <c r="ANZ147" t="s">
        <v>1132</v>
      </c>
      <c r="AOA147" t="s">
        <v>3441</v>
      </c>
    </row>
    <row r="148" spans="1:489 1027:1067" x14ac:dyDescent="0.35">
      <c r="A148">
        <v>147</v>
      </c>
      <c r="B148" t="s">
        <v>3679</v>
      </c>
      <c r="C148" s="2">
        <v>45041</v>
      </c>
      <c r="D148" t="s">
        <v>3151</v>
      </c>
      <c r="E148" s="2">
        <v>45041.715112569444</v>
      </c>
      <c r="F148" s="2">
        <v>45045.453904027767</v>
      </c>
      <c r="G148" t="s">
        <v>1109</v>
      </c>
      <c r="J148" t="s">
        <v>1226</v>
      </c>
      <c r="K148" s="2">
        <v>45041</v>
      </c>
      <c r="L148" t="s">
        <v>1227</v>
      </c>
      <c r="M148" t="s">
        <v>3145</v>
      </c>
      <c r="N148" t="s">
        <v>3159</v>
      </c>
      <c r="O148" t="s">
        <v>1114</v>
      </c>
      <c r="R148" t="s">
        <v>1230</v>
      </c>
      <c r="S148" t="s">
        <v>3160</v>
      </c>
      <c r="U148" t="s">
        <v>1117</v>
      </c>
      <c r="W148" t="s">
        <v>1144</v>
      </c>
      <c r="Z148" t="s">
        <v>1160</v>
      </c>
      <c r="AA148">
        <v>1</v>
      </c>
      <c r="AB148">
        <v>0</v>
      </c>
      <c r="AC148">
        <v>1</v>
      </c>
      <c r="AD148">
        <v>0</v>
      </c>
      <c r="AE148">
        <v>2</v>
      </c>
      <c r="AG148" t="s">
        <v>1121</v>
      </c>
      <c r="AH148">
        <v>1000</v>
      </c>
      <c r="AI148" t="s">
        <v>1145</v>
      </c>
      <c r="AL148">
        <v>30</v>
      </c>
      <c r="AM148">
        <v>15</v>
      </c>
      <c r="AN148">
        <v>0</v>
      </c>
      <c r="BC148" t="s">
        <v>1121</v>
      </c>
      <c r="BD148" t="s">
        <v>1136</v>
      </c>
      <c r="BE148">
        <v>1</v>
      </c>
      <c r="BF148">
        <v>1</v>
      </c>
      <c r="BG148">
        <v>500</v>
      </c>
      <c r="BH148">
        <v>300</v>
      </c>
      <c r="BI148" t="s">
        <v>1145</v>
      </c>
      <c r="BL148">
        <v>15</v>
      </c>
      <c r="BM148">
        <v>10</v>
      </c>
      <c r="BN148">
        <v>0</v>
      </c>
      <c r="BP148" t="s">
        <v>1117</v>
      </c>
      <c r="BR148" t="s">
        <v>1160</v>
      </c>
      <c r="BS148">
        <v>1</v>
      </c>
      <c r="BT148">
        <v>0</v>
      </c>
      <c r="BU148">
        <v>1</v>
      </c>
      <c r="BV148">
        <v>0</v>
      </c>
      <c r="BX148" t="s">
        <v>3424</v>
      </c>
      <c r="BY148">
        <v>1</v>
      </c>
      <c r="BZ148">
        <v>0</v>
      </c>
      <c r="CA148">
        <v>0</v>
      </c>
      <c r="CB148">
        <v>0</v>
      </c>
      <c r="CC148">
        <v>0</v>
      </c>
      <c r="CD148">
        <v>1</v>
      </c>
      <c r="CE148">
        <v>1</v>
      </c>
      <c r="CF148">
        <v>0</v>
      </c>
      <c r="CG148">
        <v>0</v>
      </c>
      <c r="CH148">
        <v>0</v>
      </c>
      <c r="CI148">
        <v>0</v>
      </c>
      <c r="CL148" t="s">
        <v>1138</v>
      </c>
      <c r="CM148">
        <v>1</v>
      </c>
      <c r="CN148">
        <v>0</v>
      </c>
      <c r="CO148">
        <v>0</v>
      </c>
      <c r="CP148">
        <v>0</v>
      </c>
      <c r="ED148" t="s">
        <v>1119</v>
      </c>
      <c r="EE148">
        <v>0</v>
      </c>
      <c r="EF148">
        <v>0</v>
      </c>
      <c r="EG148">
        <v>0</v>
      </c>
      <c r="EH148">
        <v>0</v>
      </c>
      <c r="EI148">
        <v>1</v>
      </c>
      <c r="EJ148">
        <v>1</v>
      </c>
      <c r="IM148" t="s">
        <v>1119</v>
      </c>
      <c r="IN148">
        <v>0</v>
      </c>
      <c r="IO148">
        <v>0</v>
      </c>
      <c r="IP148">
        <v>0</v>
      </c>
      <c r="IQ148">
        <v>0</v>
      </c>
      <c r="IR148">
        <v>0</v>
      </c>
      <c r="IS148">
        <v>0</v>
      </c>
      <c r="IT148">
        <v>0</v>
      </c>
      <c r="IU148">
        <v>0</v>
      </c>
      <c r="IV148">
        <v>0</v>
      </c>
      <c r="IW148">
        <v>0</v>
      </c>
      <c r="IX148">
        <v>0</v>
      </c>
      <c r="IY148">
        <v>0</v>
      </c>
      <c r="IZ148">
        <v>0</v>
      </c>
      <c r="JA148">
        <v>0</v>
      </c>
      <c r="JB148">
        <v>0</v>
      </c>
      <c r="JC148">
        <v>1</v>
      </c>
      <c r="JD148">
        <v>1</v>
      </c>
      <c r="JE148">
        <v>4</v>
      </c>
      <c r="AMM148" t="s">
        <v>1169</v>
      </c>
      <c r="AMN148">
        <v>1</v>
      </c>
      <c r="AMO148">
        <v>0</v>
      </c>
      <c r="AMP148">
        <v>0</v>
      </c>
      <c r="AMQ148">
        <v>0</v>
      </c>
      <c r="AMR148">
        <v>0</v>
      </c>
      <c r="AMS148">
        <v>0</v>
      </c>
      <c r="AMU148" t="s">
        <v>1150</v>
      </c>
      <c r="AMV148" t="s">
        <v>1140</v>
      </c>
      <c r="ANG148" t="s">
        <v>1208</v>
      </c>
      <c r="ANH148">
        <v>0</v>
      </c>
      <c r="ANI148">
        <v>0</v>
      </c>
      <c r="ANJ148">
        <v>0</v>
      </c>
      <c r="ANK148">
        <v>0</v>
      </c>
      <c r="ANL148">
        <v>0</v>
      </c>
      <c r="ANM148">
        <v>0</v>
      </c>
      <c r="ANN148">
        <v>0</v>
      </c>
      <c r="ANO148">
        <v>0</v>
      </c>
      <c r="ANP148">
        <v>1</v>
      </c>
      <c r="ANR148" t="s">
        <v>1206</v>
      </c>
      <c r="ANU148">
        <v>421913344</v>
      </c>
      <c r="ANV148" s="2">
        <v>45048.347094907411</v>
      </c>
      <c r="ANY148" t="s">
        <v>1131</v>
      </c>
      <c r="ANZ148" t="s">
        <v>1132</v>
      </c>
      <c r="AOA148" t="s">
        <v>3441</v>
      </c>
    </row>
    <row r="149" spans="1:489 1027:1067" x14ac:dyDescent="0.35">
      <c r="A149">
        <v>148</v>
      </c>
      <c r="B149" t="s">
        <v>3680</v>
      </c>
      <c r="C149" s="88">
        <v>45042</v>
      </c>
      <c r="D149" t="s">
        <v>3151</v>
      </c>
      <c r="E149" s="2">
        <v>45042.66901179398</v>
      </c>
      <c r="F149" s="2">
        <v>45045.455347870367</v>
      </c>
      <c r="G149" t="s">
        <v>1109</v>
      </c>
      <c r="J149" t="s">
        <v>1226</v>
      </c>
      <c r="K149" s="88">
        <v>45042</v>
      </c>
      <c r="L149" t="s">
        <v>1227</v>
      </c>
      <c r="M149" t="s">
        <v>3145</v>
      </c>
      <c r="N149" t="s">
        <v>3159</v>
      </c>
      <c r="O149" t="s">
        <v>1114</v>
      </c>
      <c r="R149" t="s">
        <v>1230</v>
      </c>
      <c r="S149" t="s">
        <v>3160</v>
      </c>
      <c r="U149" t="s">
        <v>1117</v>
      </c>
      <c r="W149" t="s">
        <v>1208</v>
      </c>
      <c r="Z149" t="s">
        <v>3419</v>
      </c>
      <c r="AA149">
        <v>1</v>
      </c>
      <c r="AB149">
        <v>0</v>
      </c>
      <c r="AC149">
        <v>1</v>
      </c>
      <c r="AD149">
        <v>0</v>
      </c>
      <c r="AE149">
        <v>2</v>
      </c>
      <c r="AG149" t="s">
        <v>1121</v>
      </c>
      <c r="AH149">
        <v>1050</v>
      </c>
      <c r="AI149" t="s">
        <v>1145</v>
      </c>
      <c r="AL149">
        <v>30</v>
      </c>
      <c r="AM149">
        <v>15</v>
      </c>
      <c r="AN149">
        <v>0</v>
      </c>
      <c r="BC149" t="s">
        <v>1121</v>
      </c>
      <c r="BD149" t="s">
        <v>1136</v>
      </c>
      <c r="BE149">
        <v>1</v>
      </c>
      <c r="BF149">
        <v>1</v>
      </c>
      <c r="BG149">
        <v>500</v>
      </c>
      <c r="BH149">
        <v>300</v>
      </c>
      <c r="BI149" t="s">
        <v>1145</v>
      </c>
      <c r="BL149">
        <v>15</v>
      </c>
      <c r="BM149">
        <v>7</v>
      </c>
      <c r="BN149">
        <v>0</v>
      </c>
      <c r="BP149" t="s">
        <v>1117</v>
      </c>
      <c r="BR149" t="s">
        <v>1160</v>
      </c>
      <c r="BS149">
        <v>1</v>
      </c>
      <c r="BT149">
        <v>0</v>
      </c>
      <c r="BU149">
        <v>1</v>
      </c>
      <c r="BV149">
        <v>0</v>
      </c>
      <c r="BX149" t="s">
        <v>3423</v>
      </c>
      <c r="BY149">
        <v>1</v>
      </c>
      <c r="BZ149">
        <v>0</v>
      </c>
      <c r="CA149">
        <v>0</v>
      </c>
      <c r="CB149">
        <v>0</v>
      </c>
      <c r="CC149">
        <v>0</v>
      </c>
      <c r="CD149">
        <v>0</v>
      </c>
      <c r="CE149">
        <v>1</v>
      </c>
      <c r="CF149">
        <v>0</v>
      </c>
      <c r="CG149">
        <v>0</v>
      </c>
      <c r="CH149">
        <v>0</v>
      </c>
      <c r="CI149">
        <v>0</v>
      </c>
      <c r="CL149" t="s">
        <v>1125</v>
      </c>
      <c r="CM149">
        <v>0</v>
      </c>
      <c r="CN149">
        <v>1</v>
      </c>
      <c r="CO149">
        <v>0</v>
      </c>
      <c r="CP149">
        <v>0</v>
      </c>
      <c r="CQ149" t="s">
        <v>1160</v>
      </c>
      <c r="CR149">
        <v>1</v>
      </c>
      <c r="CS149">
        <v>0</v>
      </c>
      <c r="CT149">
        <v>1</v>
      </c>
      <c r="CU149">
        <v>0</v>
      </c>
      <c r="CV149" t="s">
        <v>3291</v>
      </c>
      <c r="CW149">
        <v>0</v>
      </c>
      <c r="CX149">
        <v>0</v>
      </c>
      <c r="CY149">
        <v>0</v>
      </c>
      <c r="CZ149">
        <v>0</v>
      </c>
      <c r="DA149">
        <v>0</v>
      </c>
      <c r="DB149">
        <v>0</v>
      </c>
      <c r="DC149">
        <v>0</v>
      </c>
      <c r="DD149">
        <v>0</v>
      </c>
      <c r="DE149">
        <v>1</v>
      </c>
      <c r="DF149">
        <v>0</v>
      </c>
      <c r="DG149">
        <v>0</v>
      </c>
      <c r="DH149">
        <v>0</v>
      </c>
      <c r="ED149" t="s">
        <v>1119</v>
      </c>
      <c r="EE149">
        <v>0</v>
      </c>
      <c r="EF149">
        <v>0</v>
      </c>
      <c r="EG149">
        <v>0</v>
      </c>
      <c r="EH149">
        <v>0</v>
      </c>
      <c r="EI149">
        <v>1</v>
      </c>
      <c r="EJ149">
        <v>1</v>
      </c>
      <c r="IM149" t="s">
        <v>1119</v>
      </c>
      <c r="IN149">
        <v>0</v>
      </c>
      <c r="IO149">
        <v>0</v>
      </c>
      <c r="IP149">
        <v>0</v>
      </c>
      <c r="IQ149">
        <v>0</v>
      </c>
      <c r="IR149">
        <v>0</v>
      </c>
      <c r="IS149">
        <v>0</v>
      </c>
      <c r="IT149">
        <v>0</v>
      </c>
      <c r="IU149">
        <v>0</v>
      </c>
      <c r="IV149">
        <v>0</v>
      </c>
      <c r="IW149">
        <v>0</v>
      </c>
      <c r="IX149">
        <v>0</v>
      </c>
      <c r="IY149">
        <v>0</v>
      </c>
      <c r="IZ149">
        <v>0</v>
      </c>
      <c r="JA149">
        <v>0</v>
      </c>
      <c r="JB149">
        <v>0</v>
      </c>
      <c r="JC149">
        <v>1</v>
      </c>
      <c r="JD149">
        <v>1</v>
      </c>
      <c r="JE149">
        <v>4</v>
      </c>
      <c r="AMM149" t="s">
        <v>1127</v>
      </c>
      <c r="AMN149">
        <v>1</v>
      </c>
      <c r="AMO149">
        <v>0</v>
      </c>
      <c r="AMP149">
        <v>0</v>
      </c>
      <c r="AMQ149">
        <v>1</v>
      </c>
      <c r="AMR149">
        <v>0</v>
      </c>
      <c r="AMS149">
        <v>0</v>
      </c>
      <c r="AMU149" t="s">
        <v>1150</v>
      </c>
      <c r="AMV149" t="s">
        <v>1140</v>
      </c>
      <c r="ANG149" t="s">
        <v>1208</v>
      </c>
      <c r="ANH149">
        <v>0</v>
      </c>
      <c r="ANI149">
        <v>0</v>
      </c>
      <c r="ANJ149">
        <v>0</v>
      </c>
      <c r="ANK149">
        <v>0</v>
      </c>
      <c r="ANL149">
        <v>0</v>
      </c>
      <c r="ANM149">
        <v>0</v>
      </c>
      <c r="ANN149">
        <v>0</v>
      </c>
      <c r="ANO149">
        <v>0</v>
      </c>
      <c r="ANP149">
        <v>1</v>
      </c>
      <c r="ANR149" t="s">
        <v>1206</v>
      </c>
      <c r="ANU149">
        <v>421913348</v>
      </c>
      <c r="ANV149" s="2">
        <v>45048.34710648148</v>
      </c>
      <c r="ANY149" t="s">
        <v>1131</v>
      </c>
      <c r="ANZ149" t="s">
        <v>1132</v>
      </c>
      <c r="AOA149" t="s">
        <v>3441</v>
      </c>
    </row>
    <row r="150" spans="1:489 1027:1067" x14ac:dyDescent="0.35">
      <c r="A150">
        <v>149</v>
      </c>
      <c r="B150" t="s">
        <v>3681</v>
      </c>
      <c r="C150" s="88">
        <v>45042</v>
      </c>
      <c r="D150" t="s">
        <v>3151</v>
      </c>
      <c r="E150" s="2">
        <v>45042.672677557872</v>
      </c>
      <c r="F150" s="2">
        <v>45045.455073310193</v>
      </c>
      <c r="G150" t="s">
        <v>1109</v>
      </c>
      <c r="J150" t="s">
        <v>1226</v>
      </c>
      <c r="K150" s="88">
        <v>45042</v>
      </c>
      <c r="L150" t="s">
        <v>1227</v>
      </c>
      <c r="M150" t="s">
        <v>3145</v>
      </c>
      <c r="N150" t="s">
        <v>3159</v>
      </c>
      <c r="O150" t="s">
        <v>1114</v>
      </c>
      <c r="R150" t="s">
        <v>1230</v>
      </c>
      <c r="S150" t="s">
        <v>3160</v>
      </c>
      <c r="U150" t="s">
        <v>1117</v>
      </c>
      <c r="W150" t="s">
        <v>1144</v>
      </c>
      <c r="Z150" t="s">
        <v>1160</v>
      </c>
      <c r="AA150">
        <v>1</v>
      </c>
      <c r="AB150">
        <v>0</v>
      </c>
      <c r="AC150">
        <v>1</v>
      </c>
      <c r="AD150">
        <v>0</v>
      </c>
      <c r="AE150">
        <v>2</v>
      </c>
      <c r="AG150" t="s">
        <v>1121</v>
      </c>
      <c r="AH150">
        <v>1000</v>
      </c>
      <c r="AI150" t="s">
        <v>1145</v>
      </c>
      <c r="AL150">
        <v>30</v>
      </c>
      <c r="AM150">
        <v>10</v>
      </c>
      <c r="AN150">
        <v>0</v>
      </c>
      <c r="BC150" t="s">
        <v>1121</v>
      </c>
      <c r="BD150" t="s">
        <v>1136</v>
      </c>
      <c r="BE150">
        <v>1</v>
      </c>
      <c r="BF150">
        <v>1</v>
      </c>
      <c r="BG150">
        <v>500</v>
      </c>
      <c r="BH150">
        <v>300</v>
      </c>
      <c r="BI150" t="s">
        <v>1145</v>
      </c>
      <c r="BL150">
        <v>15</v>
      </c>
      <c r="BM150">
        <v>20</v>
      </c>
      <c r="BN150">
        <v>1</v>
      </c>
      <c r="BP150" t="s">
        <v>1117</v>
      </c>
      <c r="BR150" t="s">
        <v>1160</v>
      </c>
      <c r="BS150">
        <v>1</v>
      </c>
      <c r="BT150">
        <v>0</v>
      </c>
      <c r="BU150">
        <v>1</v>
      </c>
      <c r="BV150">
        <v>0</v>
      </c>
      <c r="BX150" t="s">
        <v>3424</v>
      </c>
      <c r="BY150">
        <v>1</v>
      </c>
      <c r="BZ150">
        <v>0</v>
      </c>
      <c r="CA150">
        <v>0</v>
      </c>
      <c r="CB150">
        <v>0</v>
      </c>
      <c r="CC150">
        <v>0</v>
      </c>
      <c r="CD150">
        <v>1</v>
      </c>
      <c r="CE150">
        <v>1</v>
      </c>
      <c r="CF150">
        <v>0</v>
      </c>
      <c r="CG150">
        <v>0</v>
      </c>
      <c r="CH150">
        <v>0</v>
      </c>
      <c r="CI150">
        <v>0</v>
      </c>
      <c r="CL150" t="s">
        <v>1125</v>
      </c>
      <c r="CM150">
        <v>0</v>
      </c>
      <c r="CN150">
        <v>1</v>
      </c>
      <c r="CO150">
        <v>0</v>
      </c>
      <c r="CP150">
        <v>0</v>
      </c>
      <c r="CQ150" t="s">
        <v>1160</v>
      </c>
      <c r="CR150">
        <v>1</v>
      </c>
      <c r="CS150">
        <v>0</v>
      </c>
      <c r="CT150">
        <v>1</v>
      </c>
      <c r="CU150">
        <v>0</v>
      </c>
      <c r="CV150" t="s">
        <v>3291</v>
      </c>
      <c r="CW150">
        <v>0</v>
      </c>
      <c r="CX150">
        <v>0</v>
      </c>
      <c r="CY150">
        <v>0</v>
      </c>
      <c r="CZ150">
        <v>0</v>
      </c>
      <c r="DA150">
        <v>0</v>
      </c>
      <c r="DB150">
        <v>0</v>
      </c>
      <c r="DC150">
        <v>0</v>
      </c>
      <c r="DD150">
        <v>0</v>
      </c>
      <c r="DE150">
        <v>1</v>
      </c>
      <c r="DF150">
        <v>0</v>
      </c>
      <c r="DG150">
        <v>0</v>
      </c>
      <c r="DH150">
        <v>0</v>
      </c>
      <c r="ED150" t="s">
        <v>1119</v>
      </c>
      <c r="EE150">
        <v>0</v>
      </c>
      <c r="EF150">
        <v>0</v>
      </c>
      <c r="EG150">
        <v>0</v>
      </c>
      <c r="EH150">
        <v>0</v>
      </c>
      <c r="EI150">
        <v>1</v>
      </c>
      <c r="EJ150">
        <v>1</v>
      </c>
      <c r="IM150" t="s">
        <v>1119</v>
      </c>
      <c r="IN150">
        <v>0</v>
      </c>
      <c r="IO150">
        <v>0</v>
      </c>
      <c r="IP150">
        <v>0</v>
      </c>
      <c r="IQ150">
        <v>0</v>
      </c>
      <c r="IR150">
        <v>0</v>
      </c>
      <c r="IS150">
        <v>0</v>
      </c>
      <c r="IT150">
        <v>0</v>
      </c>
      <c r="IU150">
        <v>0</v>
      </c>
      <c r="IV150">
        <v>0</v>
      </c>
      <c r="IW150">
        <v>0</v>
      </c>
      <c r="IX150">
        <v>0</v>
      </c>
      <c r="IY150">
        <v>0</v>
      </c>
      <c r="IZ150">
        <v>0</v>
      </c>
      <c r="JA150">
        <v>0</v>
      </c>
      <c r="JB150">
        <v>0</v>
      </c>
      <c r="JC150">
        <v>1</v>
      </c>
      <c r="JD150">
        <v>1</v>
      </c>
      <c r="JE150">
        <v>4</v>
      </c>
      <c r="AMM150" t="s">
        <v>1127</v>
      </c>
      <c r="AMN150">
        <v>1</v>
      </c>
      <c r="AMO150">
        <v>0</v>
      </c>
      <c r="AMP150">
        <v>0</v>
      </c>
      <c r="AMQ150">
        <v>1</v>
      </c>
      <c r="AMR150">
        <v>0</v>
      </c>
      <c r="AMS150">
        <v>0</v>
      </c>
      <c r="AMU150" t="s">
        <v>1150</v>
      </c>
      <c r="AMV150" t="s">
        <v>1140</v>
      </c>
      <c r="ANG150" t="s">
        <v>1208</v>
      </c>
      <c r="ANH150">
        <v>0</v>
      </c>
      <c r="ANI150">
        <v>0</v>
      </c>
      <c r="ANJ150">
        <v>0</v>
      </c>
      <c r="ANK150">
        <v>0</v>
      </c>
      <c r="ANL150">
        <v>0</v>
      </c>
      <c r="ANM150">
        <v>0</v>
      </c>
      <c r="ANN150">
        <v>0</v>
      </c>
      <c r="ANO150">
        <v>0</v>
      </c>
      <c r="ANP150">
        <v>1</v>
      </c>
      <c r="ANR150" t="s">
        <v>1206</v>
      </c>
      <c r="ANU150">
        <v>421913353</v>
      </c>
      <c r="ANV150" s="2">
        <v>45048.347118055557</v>
      </c>
      <c r="ANY150" t="s">
        <v>1131</v>
      </c>
      <c r="ANZ150" t="s">
        <v>1132</v>
      </c>
      <c r="AOA150" t="s">
        <v>3441</v>
      </c>
    </row>
    <row r="151" spans="1:489 1027:1067" x14ac:dyDescent="0.35">
      <c r="A151">
        <v>150</v>
      </c>
      <c r="B151" t="s">
        <v>3682</v>
      </c>
      <c r="C151" s="88">
        <v>45043</v>
      </c>
      <c r="D151" t="s">
        <v>3151</v>
      </c>
      <c r="E151" s="2">
        <v>45043.835668067128</v>
      </c>
      <c r="F151" s="2">
        <v>45044.378631539352</v>
      </c>
      <c r="G151" t="s">
        <v>1109</v>
      </c>
      <c r="J151" t="s">
        <v>1226</v>
      </c>
      <c r="K151" s="88">
        <v>45044</v>
      </c>
      <c r="L151" t="s">
        <v>1227</v>
      </c>
      <c r="M151" t="s">
        <v>3145</v>
      </c>
      <c r="N151" t="s">
        <v>3159</v>
      </c>
      <c r="O151" t="s">
        <v>1114</v>
      </c>
      <c r="R151" t="s">
        <v>1230</v>
      </c>
      <c r="S151" t="s">
        <v>3160</v>
      </c>
      <c r="U151" t="s">
        <v>1117</v>
      </c>
      <c r="W151" t="s">
        <v>1133</v>
      </c>
      <c r="Z151" t="s">
        <v>1119</v>
      </c>
      <c r="AA151">
        <v>0</v>
      </c>
      <c r="AB151">
        <v>0</v>
      </c>
      <c r="AC151">
        <v>0</v>
      </c>
      <c r="AD151">
        <v>1</v>
      </c>
      <c r="AE151">
        <v>1</v>
      </c>
      <c r="ED151" t="s">
        <v>1156</v>
      </c>
      <c r="EE151">
        <v>1</v>
      </c>
      <c r="EF151">
        <v>1</v>
      </c>
      <c r="EG151">
        <v>1</v>
      </c>
      <c r="EH151">
        <v>1</v>
      </c>
      <c r="EI151">
        <v>0</v>
      </c>
      <c r="EJ151">
        <v>4</v>
      </c>
      <c r="EL151" t="s">
        <v>1121</v>
      </c>
      <c r="EM151">
        <v>7500</v>
      </c>
      <c r="EN151" t="s">
        <v>1145</v>
      </c>
      <c r="EQ151">
        <v>30</v>
      </c>
      <c r="ER151">
        <v>15</v>
      </c>
      <c r="ES151">
        <v>0</v>
      </c>
      <c r="EU151" t="s">
        <v>1121</v>
      </c>
      <c r="EV151">
        <v>5250</v>
      </c>
      <c r="EW151" t="s">
        <v>1145</v>
      </c>
      <c r="EZ151">
        <v>30</v>
      </c>
      <c r="FA151">
        <v>15</v>
      </c>
      <c r="FB151">
        <v>0</v>
      </c>
      <c r="FD151" t="s">
        <v>1121</v>
      </c>
      <c r="FE151">
        <v>1000</v>
      </c>
      <c r="FF151" t="s">
        <v>1145</v>
      </c>
      <c r="FI151">
        <v>30</v>
      </c>
      <c r="FJ151">
        <v>15</v>
      </c>
      <c r="FK151">
        <v>0</v>
      </c>
      <c r="FM151" t="s">
        <v>1121</v>
      </c>
      <c r="FN151">
        <v>2000</v>
      </c>
      <c r="FO151" t="s">
        <v>1145</v>
      </c>
      <c r="FR151">
        <v>30</v>
      </c>
      <c r="FS151">
        <v>15</v>
      </c>
      <c r="FT151">
        <v>0</v>
      </c>
      <c r="FV151" t="s">
        <v>1117</v>
      </c>
      <c r="FX151" t="s">
        <v>1156</v>
      </c>
      <c r="FY151">
        <v>1</v>
      </c>
      <c r="FZ151">
        <v>1</v>
      </c>
      <c r="GA151">
        <v>1</v>
      </c>
      <c r="GB151">
        <v>1</v>
      </c>
      <c r="GC151">
        <v>0</v>
      </c>
      <c r="GE151" t="s">
        <v>3424</v>
      </c>
      <c r="GF151">
        <v>1</v>
      </c>
      <c r="GG151">
        <v>0</v>
      </c>
      <c r="GH151">
        <v>0</v>
      </c>
      <c r="GI151">
        <v>0</v>
      </c>
      <c r="GJ151">
        <v>0</v>
      </c>
      <c r="GK151">
        <v>1</v>
      </c>
      <c r="GL151">
        <v>1</v>
      </c>
      <c r="GM151">
        <v>0</v>
      </c>
      <c r="GN151">
        <v>0</v>
      </c>
      <c r="GO151">
        <v>0</v>
      </c>
      <c r="GP151">
        <v>0</v>
      </c>
      <c r="GS151" t="s">
        <v>1125</v>
      </c>
      <c r="GT151">
        <v>0</v>
      </c>
      <c r="GU151">
        <v>1</v>
      </c>
      <c r="GV151">
        <v>0</v>
      </c>
      <c r="GW151">
        <v>0</v>
      </c>
      <c r="GX151" t="s">
        <v>1156</v>
      </c>
      <c r="GY151">
        <v>1</v>
      </c>
      <c r="GZ151">
        <v>1</v>
      </c>
      <c r="HA151">
        <v>1</v>
      </c>
      <c r="HB151">
        <v>1</v>
      </c>
      <c r="HC151">
        <v>0</v>
      </c>
      <c r="HD151" t="s">
        <v>3291</v>
      </c>
      <c r="HE151">
        <v>0</v>
      </c>
      <c r="HF151">
        <v>0</v>
      </c>
      <c r="HG151">
        <v>0</v>
      </c>
      <c r="HH151">
        <v>0</v>
      </c>
      <c r="HI151">
        <v>0</v>
      </c>
      <c r="HJ151">
        <v>0</v>
      </c>
      <c r="HK151">
        <v>0</v>
      </c>
      <c r="HL151">
        <v>0</v>
      </c>
      <c r="HM151">
        <v>1</v>
      </c>
      <c r="HN151">
        <v>0</v>
      </c>
      <c r="HO151">
        <v>0</v>
      </c>
      <c r="HP151">
        <v>0</v>
      </c>
      <c r="IM151" t="s">
        <v>1119</v>
      </c>
      <c r="IN151">
        <v>0</v>
      </c>
      <c r="IO151">
        <v>0</v>
      </c>
      <c r="IP151">
        <v>0</v>
      </c>
      <c r="IQ151">
        <v>0</v>
      </c>
      <c r="IR151">
        <v>0</v>
      </c>
      <c r="IS151">
        <v>0</v>
      </c>
      <c r="IT151">
        <v>0</v>
      </c>
      <c r="IU151">
        <v>0</v>
      </c>
      <c r="IV151">
        <v>0</v>
      </c>
      <c r="IW151">
        <v>0</v>
      </c>
      <c r="IX151">
        <v>0</v>
      </c>
      <c r="IY151">
        <v>0</v>
      </c>
      <c r="IZ151">
        <v>0</v>
      </c>
      <c r="JA151">
        <v>0</v>
      </c>
      <c r="JB151">
        <v>0</v>
      </c>
      <c r="JC151">
        <v>1</v>
      </c>
      <c r="JD151">
        <v>1</v>
      </c>
      <c r="JE151">
        <v>6</v>
      </c>
      <c r="AMM151" t="s">
        <v>1127</v>
      </c>
      <c r="AMN151">
        <v>1</v>
      </c>
      <c r="AMO151">
        <v>0</v>
      </c>
      <c r="AMP151">
        <v>0</v>
      </c>
      <c r="AMQ151">
        <v>1</v>
      </c>
      <c r="AMR151">
        <v>0</v>
      </c>
      <c r="AMS151">
        <v>0</v>
      </c>
      <c r="AMU151" t="s">
        <v>1150</v>
      </c>
      <c r="AMV151" t="s">
        <v>1140</v>
      </c>
      <c r="ANG151" t="s">
        <v>1208</v>
      </c>
      <c r="ANH151">
        <v>0</v>
      </c>
      <c r="ANI151">
        <v>0</v>
      </c>
      <c r="ANJ151">
        <v>0</v>
      </c>
      <c r="ANK151">
        <v>0</v>
      </c>
      <c r="ANL151">
        <v>0</v>
      </c>
      <c r="ANM151">
        <v>0</v>
      </c>
      <c r="ANN151">
        <v>0</v>
      </c>
      <c r="ANO151">
        <v>0</v>
      </c>
      <c r="ANP151">
        <v>1</v>
      </c>
      <c r="ANR151" t="s">
        <v>1206</v>
      </c>
      <c r="ANU151">
        <v>421913359</v>
      </c>
      <c r="ANV151" s="2">
        <v>45048.347129629627</v>
      </c>
      <c r="ANY151" t="s">
        <v>1131</v>
      </c>
      <c r="ANZ151" t="s">
        <v>1132</v>
      </c>
      <c r="AOA151" t="s">
        <v>3441</v>
      </c>
    </row>
    <row r="152" spans="1:489 1027:1067" x14ac:dyDescent="0.35">
      <c r="A152">
        <v>151</v>
      </c>
      <c r="B152" t="s">
        <v>3683</v>
      </c>
      <c r="C152" s="88">
        <v>45044</v>
      </c>
      <c r="D152" t="s">
        <v>3151</v>
      </c>
      <c r="E152" s="2">
        <v>45044.372442962973</v>
      </c>
      <c r="F152" s="2">
        <v>45045.455920891203</v>
      </c>
      <c r="G152" t="s">
        <v>1109</v>
      </c>
      <c r="J152" t="s">
        <v>1226</v>
      </c>
      <c r="K152" s="88">
        <v>45044</v>
      </c>
      <c r="L152" t="s">
        <v>1227</v>
      </c>
      <c r="M152" t="s">
        <v>3145</v>
      </c>
      <c r="N152" t="s">
        <v>3159</v>
      </c>
      <c r="O152" t="s">
        <v>1114</v>
      </c>
      <c r="R152" t="s">
        <v>1230</v>
      </c>
      <c r="S152" t="s">
        <v>3160</v>
      </c>
      <c r="U152" t="s">
        <v>1117</v>
      </c>
      <c r="W152" t="s">
        <v>1133</v>
      </c>
      <c r="Z152" t="s">
        <v>1119</v>
      </c>
      <c r="AA152">
        <v>0</v>
      </c>
      <c r="AB152">
        <v>0</v>
      </c>
      <c r="AC152">
        <v>0</v>
      </c>
      <c r="AD152">
        <v>1</v>
      </c>
      <c r="AE152">
        <v>1</v>
      </c>
      <c r="ED152" t="s">
        <v>1156</v>
      </c>
      <c r="EE152">
        <v>1</v>
      </c>
      <c r="EF152">
        <v>1</v>
      </c>
      <c r="EG152">
        <v>1</v>
      </c>
      <c r="EH152">
        <v>1</v>
      </c>
      <c r="EI152">
        <v>0</v>
      </c>
      <c r="EJ152">
        <v>4</v>
      </c>
      <c r="EL152" t="s">
        <v>1121</v>
      </c>
      <c r="EM152">
        <v>5000</v>
      </c>
      <c r="EN152" t="s">
        <v>1145</v>
      </c>
      <c r="EQ152">
        <v>20</v>
      </c>
      <c r="ER152">
        <v>10</v>
      </c>
      <c r="ES152">
        <v>0</v>
      </c>
      <c r="EU152" t="s">
        <v>1121</v>
      </c>
      <c r="EV152">
        <v>4500</v>
      </c>
      <c r="EW152" t="s">
        <v>1145</v>
      </c>
      <c r="EZ152">
        <v>30</v>
      </c>
      <c r="FA152">
        <v>10</v>
      </c>
      <c r="FB152">
        <v>0</v>
      </c>
      <c r="FD152" t="s">
        <v>1121</v>
      </c>
      <c r="FE152">
        <v>1000</v>
      </c>
      <c r="FF152" t="s">
        <v>1145</v>
      </c>
      <c r="FI152">
        <v>30</v>
      </c>
      <c r="FJ152">
        <v>10</v>
      </c>
      <c r="FK152">
        <v>0</v>
      </c>
      <c r="FM152" t="s">
        <v>1121</v>
      </c>
      <c r="FN152">
        <v>1750</v>
      </c>
      <c r="FO152" t="s">
        <v>1145</v>
      </c>
      <c r="FR152">
        <v>30</v>
      </c>
      <c r="FS152">
        <v>10</v>
      </c>
      <c r="FT152">
        <v>0</v>
      </c>
      <c r="FV152" t="s">
        <v>1117</v>
      </c>
      <c r="FX152" t="s">
        <v>1156</v>
      </c>
      <c r="FY152">
        <v>1</v>
      </c>
      <c r="FZ152">
        <v>1</v>
      </c>
      <c r="GA152">
        <v>1</v>
      </c>
      <c r="GB152">
        <v>1</v>
      </c>
      <c r="GC152">
        <v>0</v>
      </c>
      <c r="GE152" t="s">
        <v>3427</v>
      </c>
      <c r="GF152">
        <v>1</v>
      </c>
      <c r="GG152">
        <v>0</v>
      </c>
      <c r="GH152">
        <v>0</v>
      </c>
      <c r="GI152">
        <v>0</v>
      </c>
      <c r="GJ152">
        <v>0</v>
      </c>
      <c r="GK152">
        <v>1</v>
      </c>
      <c r="GL152">
        <v>1</v>
      </c>
      <c r="GM152">
        <v>0</v>
      </c>
      <c r="GN152">
        <v>0</v>
      </c>
      <c r="GO152">
        <v>0</v>
      </c>
      <c r="GP152">
        <v>0</v>
      </c>
      <c r="GS152" t="s">
        <v>1125</v>
      </c>
      <c r="GT152">
        <v>0</v>
      </c>
      <c r="GU152">
        <v>1</v>
      </c>
      <c r="GV152">
        <v>0</v>
      </c>
      <c r="GW152">
        <v>0</v>
      </c>
      <c r="GX152" t="s">
        <v>1156</v>
      </c>
      <c r="GY152">
        <v>1</v>
      </c>
      <c r="GZ152">
        <v>1</v>
      </c>
      <c r="HA152">
        <v>1</v>
      </c>
      <c r="HB152">
        <v>1</v>
      </c>
      <c r="HC152">
        <v>0</v>
      </c>
      <c r="HD152" t="s">
        <v>3291</v>
      </c>
      <c r="HE152">
        <v>0</v>
      </c>
      <c r="HF152">
        <v>0</v>
      </c>
      <c r="HG152">
        <v>0</v>
      </c>
      <c r="HH152">
        <v>0</v>
      </c>
      <c r="HI152">
        <v>0</v>
      </c>
      <c r="HJ152">
        <v>0</v>
      </c>
      <c r="HK152">
        <v>0</v>
      </c>
      <c r="HL152">
        <v>0</v>
      </c>
      <c r="HM152">
        <v>1</v>
      </c>
      <c r="HN152">
        <v>0</v>
      </c>
      <c r="HO152">
        <v>0</v>
      </c>
      <c r="HP152">
        <v>0</v>
      </c>
      <c r="IM152" t="s">
        <v>1119</v>
      </c>
      <c r="IN152">
        <v>0</v>
      </c>
      <c r="IO152">
        <v>0</v>
      </c>
      <c r="IP152">
        <v>0</v>
      </c>
      <c r="IQ152">
        <v>0</v>
      </c>
      <c r="IR152">
        <v>0</v>
      </c>
      <c r="IS152">
        <v>0</v>
      </c>
      <c r="IT152">
        <v>0</v>
      </c>
      <c r="IU152">
        <v>0</v>
      </c>
      <c r="IV152">
        <v>0</v>
      </c>
      <c r="IW152">
        <v>0</v>
      </c>
      <c r="IX152">
        <v>0</v>
      </c>
      <c r="IY152">
        <v>0</v>
      </c>
      <c r="IZ152">
        <v>0</v>
      </c>
      <c r="JA152">
        <v>0</v>
      </c>
      <c r="JB152">
        <v>0</v>
      </c>
      <c r="JC152">
        <v>1</v>
      </c>
      <c r="JD152">
        <v>1</v>
      </c>
      <c r="JE152">
        <v>6</v>
      </c>
      <c r="AMM152" t="s">
        <v>1127</v>
      </c>
      <c r="AMN152">
        <v>1</v>
      </c>
      <c r="AMO152">
        <v>0</v>
      </c>
      <c r="AMP152">
        <v>0</v>
      </c>
      <c r="AMQ152">
        <v>1</v>
      </c>
      <c r="AMR152">
        <v>0</v>
      </c>
      <c r="AMS152">
        <v>0</v>
      </c>
      <c r="AMU152" t="s">
        <v>1150</v>
      </c>
      <c r="AMV152" t="s">
        <v>1140</v>
      </c>
      <c r="ANG152" t="s">
        <v>1208</v>
      </c>
      <c r="ANH152">
        <v>0</v>
      </c>
      <c r="ANI152">
        <v>0</v>
      </c>
      <c r="ANJ152">
        <v>0</v>
      </c>
      <c r="ANK152">
        <v>0</v>
      </c>
      <c r="ANL152">
        <v>0</v>
      </c>
      <c r="ANM152">
        <v>0</v>
      </c>
      <c r="ANN152">
        <v>0</v>
      </c>
      <c r="ANO152">
        <v>0</v>
      </c>
      <c r="ANP152">
        <v>1</v>
      </c>
      <c r="ANR152" t="s">
        <v>1206</v>
      </c>
      <c r="ANU152">
        <v>421913363</v>
      </c>
      <c r="ANV152" s="2">
        <v>45048.347141203703</v>
      </c>
      <c r="ANY152" t="s">
        <v>1131</v>
      </c>
      <c r="ANZ152" t="s">
        <v>1132</v>
      </c>
      <c r="AOA152" t="s">
        <v>3441</v>
      </c>
    </row>
    <row r="153" spans="1:489 1027:1067" x14ac:dyDescent="0.35">
      <c r="A153">
        <v>152</v>
      </c>
      <c r="B153" t="s">
        <v>3684</v>
      </c>
      <c r="C153" s="88">
        <v>45044</v>
      </c>
      <c r="D153" t="s">
        <v>3151</v>
      </c>
      <c r="E153" s="2">
        <v>45044.380334768517</v>
      </c>
      <c r="F153" s="2">
        <v>45044.38642023148</v>
      </c>
      <c r="G153" t="s">
        <v>1109</v>
      </c>
      <c r="J153" t="s">
        <v>1226</v>
      </c>
      <c r="K153" s="88">
        <v>45044</v>
      </c>
      <c r="L153" t="s">
        <v>1227</v>
      </c>
      <c r="M153" t="s">
        <v>3145</v>
      </c>
      <c r="N153" t="s">
        <v>3159</v>
      </c>
      <c r="O153" t="s">
        <v>1114</v>
      </c>
      <c r="R153" t="s">
        <v>1230</v>
      </c>
      <c r="S153" t="s">
        <v>3160</v>
      </c>
      <c r="U153" t="s">
        <v>1117</v>
      </c>
      <c r="W153" t="s">
        <v>1133</v>
      </c>
      <c r="Z153" t="s">
        <v>1119</v>
      </c>
      <c r="AA153">
        <v>0</v>
      </c>
      <c r="AB153">
        <v>0</v>
      </c>
      <c r="AC153">
        <v>0</v>
      </c>
      <c r="AD153">
        <v>1</v>
      </c>
      <c r="AE153">
        <v>1</v>
      </c>
      <c r="ED153" t="s">
        <v>3465</v>
      </c>
      <c r="EE153">
        <v>1</v>
      </c>
      <c r="EF153">
        <v>1</v>
      </c>
      <c r="EG153">
        <v>1</v>
      </c>
      <c r="EH153">
        <v>1</v>
      </c>
      <c r="EI153">
        <v>0</v>
      </c>
      <c r="EJ153">
        <v>4</v>
      </c>
      <c r="EL153" t="s">
        <v>1121</v>
      </c>
      <c r="EM153">
        <v>5000</v>
      </c>
      <c r="EN153" t="s">
        <v>1145</v>
      </c>
      <c r="EQ153">
        <v>30</v>
      </c>
      <c r="ER153">
        <v>15</v>
      </c>
      <c r="ES153">
        <v>0</v>
      </c>
      <c r="EU153" t="s">
        <v>1121</v>
      </c>
      <c r="EV153">
        <v>4500</v>
      </c>
      <c r="EW153" t="s">
        <v>1145</v>
      </c>
      <c r="EZ153">
        <v>30</v>
      </c>
      <c r="FA153">
        <v>10</v>
      </c>
      <c r="FB153">
        <v>0</v>
      </c>
      <c r="FD153" t="s">
        <v>1121</v>
      </c>
      <c r="FE153">
        <v>1000</v>
      </c>
      <c r="FF153" t="s">
        <v>1145</v>
      </c>
      <c r="FI153">
        <v>30</v>
      </c>
      <c r="FJ153">
        <v>15</v>
      </c>
      <c r="FK153">
        <v>0</v>
      </c>
      <c r="FM153" t="s">
        <v>1121</v>
      </c>
      <c r="FN153">
        <v>1750</v>
      </c>
      <c r="FO153" t="s">
        <v>1145</v>
      </c>
      <c r="FR153">
        <v>30</v>
      </c>
      <c r="FS153">
        <v>18</v>
      </c>
      <c r="FT153">
        <v>0</v>
      </c>
      <c r="FV153" t="s">
        <v>1117</v>
      </c>
      <c r="FX153" t="s">
        <v>1156</v>
      </c>
      <c r="FY153">
        <v>1</v>
      </c>
      <c r="FZ153">
        <v>1</v>
      </c>
      <c r="GA153">
        <v>1</v>
      </c>
      <c r="GB153">
        <v>1</v>
      </c>
      <c r="GC153">
        <v>0</v>
      </c>
      <c r="GE153" t="s">
        <v>3423</v>
      </c>
      <c r="GF153">
        <v>1</v>
      </c>
      <c r="GG153">
        <v>0</v>
      </c>
      <c r="GH153">
        <v>0</v>
      </c>
      <c r="GI153">
        <v>0</v>
      </c>
      <c r="GJ153">
        <v>0</v>
      </c>
      <c r="GK153">
        <v>0</v>
      </c>
      <c r="GL153">
        <v>1</v>
      </c>
      <c r="GM153">
        <v>0</v>
      </c>
      <c r="GN153">
        <v>0</v>
      </c>
      <c r="GO153">
        <v>0</v>
      </c>
      <c r="GP153">
        <v>0</v>
      </c>
      <c r="GS153" t="s">
        <v>1125</v>
      </c>
      <c r="GT153">
        <v>0</v>
      </c>
      <c r="GU153">
        <v>1</v>
      </c>
      <c r="GV153">
        <v>0</v>
      </c>
      <c r="GW153">
        <v>0</v>
      </c>
      <c r="GX153" t="s">
        <v>1156</v>
      </c>
      <c r="GY153">
        <v>1</v>
      </c>
      <c r="GZ153">
        <v>1</v>
      </c>
      <c r="HA153">
        <v>1</v>
      </c>
      <c r="HB153">
        <v>1</v>
      </c>
      <c r="HC153">
        <v>0</v>
      </c>
      <c r="HD153" t="s">
        <v>3291</v>
      </c>
      <c r="HE153">
        <v>0</v>
      </c>
      <c r="HF153">
        <v>0</v>
      </c>
      <c r="HG153">
        <v>0</v>
      </c>
      <c r="HH153">
        <v>0</v>
      </c>
      <c r="HI153">
        <v>0</v>
      </c>
      <c r="HJ153">
        <v>0</v>
      </c>
      <c r="HK153">
        <v>0</v>
      </c>
      <c r="HL153">
        <v>0</v>
      </c>
      <c r="HM153">
        <v>1</v>
      </c>
      <c r="HN153">
        <v>0</v>
      </c>
      <c r="HO153">
        <v>0</v>
      </c>
      <c r="HP153">
        <v>0</v>
      </c>
      <c r="IM153" t="s">
        <v>1119</v>
      </c>
      <c r="IN153">
        <v>0</v>
      </c>
      <c r="IO153">
        <v>0</v>
      </c>
      <c r="IP153">
        <v>0</v>
      </c>
      <c r="IQ153">
        <v>0</v>
      </c>
      <c r="IR153">
        <v>0</v>
      </c>
      <c r="IS153">
        <v>0</v>
      </c>
      <c r="IT153">
        <v>0</v>
      </c>
      <c r="IU153">
        <v>0</v>
      </c>
      <c r="IV153">
        <v>0</v>
      </c>
      <c r="IW153">
        <v>0</v>
      </c>
      <c r="IX153">
        <v>0</v>
      </c>
      <c r="IY153">
        <v>0</v>
      </c>
      <c r="IZ153">
        <v>0</v>
      </c>
      <c r="JA153">
        <v>0</v>
      </c>
      <c r="JB153">
        <v>0</v>
      </c>
      <c r="JC153">
        <v>1</v>
      </c>
      <c r="JD153">
        <v>1</v>
      </c>
      <c r="JE153">
        <v>6</v>
      </c>
      <c r="AMM153" t="s">
        <v>1127</v>
      </c>
      <c r="AMN153">
        <v>1</v>
      </c>
      <c r="AMO153">
        <v>0</v>
      </c>
      <c r="AMP153">
        <v>0</v>
      </c>
      <c r="AMQ153">
        <v>1</v>
      </c>
      <c r="AMR153">
        <v>0</v>
      </c>
      <c r="AMS153">
        <v>0</v>
      </c>
      <c r="AMU153" t="s">
        <v>1150</v>
      </c>
      <c r="AMV153" t="s">
        <v>1140</v>
      </c>
      <c r="ANG153" t="s">
        <v>1208</v>
      </c>
      <c r="ANH153">
        <v>0</v>
      </c>
      <c r="ANI153">
        <v>0</v>
      </c>
      <c r="ANJ153">
        <v>0</v>
      </c>
      <c r="ANK153">
        <v>0</v>
      </c>
      <c r="ANL153">
        <v>0</v>
      </c>
      <c r="ANM153">
        <v>0</v>
      </c>
      <c r="ANN153">
        <v>0</v>
      </c>
      <c r="ANO153">
        <v>0</v>
      </c>
      <c r="ANP153">
        <v>1</v>
      </c>
      <c r="ANR153" t="s">
        <v>1206</v>
      </c>
      <c r="ANU153">
        <v>421913371</v>
      </c>
      <c r="ANV153" s="2">
        <v>45048.347152777773</v>
      </c>
      <c r="ANY153" t="s">
        <v>1131</v>
      </c>
      <c r="ANZ153" t="s">
        <v>1132</v>
      </c>
      <c r="AOA153" t="s">
        <v>3441</v>
      </c>
    </row>
    <row r="154" spans="1:489 1027:1067" x14ac:dyDescent="0.35">
      <c r="A154">
        <v>153</v>
      </c>
      <c r="B154" t="s">
        <v>3685</v>
      </c>
      <c r="C154" s="88">
        <v>45044</v>
      </c>
      <c r="D154" t="s">
        <v>3151</v>
      </c>
      <c r="E154" s="2">
        <v>45044.386554178243</v>
      </c>
      <c r="F154" s="2">
        <v>45044.38991607639</v>
      </c>
      <c r="G154" t="s">
        <v>1109</v>
      </c>
      <c r="J154" t="s">
        <v>1226</v>
      </c>
      <c r="K154" s="88">
        <v>45044</v>
      </c>
      <c r="L154" t="s">
        <v>1227</v>
      </c>
      <c r="M154" t="s">
        <v>3145</v>
      </c>
      <c r="N154" t="s">
        <v>3159</v>
      </c>
      <c r="O154" t="s">
        <v>1114</v>
      </c>
      <c r="R154" t="s">
        <v>1230</v>
      </c>
      <c r="S154" t="s">
        <v>3160</v>
      </c>
      <c r="U154" t="s">
        <v>1117</v>
      </c>
      <c r="W154" t="s">
        <v>1144</v>
      </c>
      <c r="Z154" t="s">
        <v>1119</v>
      </c>
      <c r="AA154">
        <v>0</v>
      </c>
      <c r="AB154">
        <v>0</v>
      </c>
      <c r="AC154">
        <v>0</v>
      </c>
      <c r="AD154">
        <v>1</v>
      </c>
      <c r="AE154">
        <v>1</v>
      </c>
      <c r="ED154" t="s">
        <v>3686</v>
      </c>
      <c r="EE154">
        <v>1</v>
      </c>
      <c r="EF154">
        <v>1</v>
      </c>
      <c r="EG154">
        <v>1</v>
      </c>
      <c r="EH154">
        <v>1</v>
      </c>
      <c r="EI154">
        <v>0</v>
      </c>
      <c r="EJ154">
        <v>4</v>
      </c>
      <c r="EL154" t="s">
        <v>1121</v>
      </c>
      <c r="EM154">
        <v>5000</v>
      </c>
      <c r="EN154" t="s">
        <v>1145</v>
      </c>
      <c r="EQ154">
        <v>30</v>
      </c>
      <c r="ER154">
        <v>20</v>
      </c>
      <c r="ES154">
        <v>0</v>
      </c>
      <c r="EU154" t="s">
        <v>1121</v>
      </c>
      <c r="EV154">
        <v>4500</v>
      </c>
      <c r="EW154" t="s">
        <v>1145</v>
      </c>
      <c r="EZ154">
        <v>30</v>
      </c>
      <c r="FA154">
        <v>20</v>
      </c>
      <c r="FB154">
        <v>0</v>
      </c>
      <c r="FD154" t="s">
        <v>1121</v>
      </c>
      <c r="FE154">
        <v>1000</v>
      </c>
      <c r="FF154" t="s">
        <v>1145</v>
      </c>
      <c r="FI154">
        <v>30</v>
      </c>
      <c r="FJ154">
        <v>20</v>
      </c>
      <c r="FK154">
        <v>0</v>
      </c>
      <c r="FM154" t="s">
        <v>1121</v>
      </c>
      <c r="FN154">
        <v>1750</v>
      </c>
      <c r="FO154" t="s">
        <v>1145</v>
      </c>
      <c r="FR154">
        <v>30</v>
      </c>
      <c r="FS154">
        <v>20</v>
      </c>
      <c r="FT154">
        <v>0</v>
      </c>
      <c r="FV154" t="s">
        <v>1117</v>
      </c>
      <c r="FX154" t="s">
        <v>3422</v>
      </c>
      <c r="FY154">
        <v>1</v>
      </c>
      <c r="FZ154">
        <v>1</v>
      </c>
      <c r="GA154">
        <v>1</v>
      </c>
      <c r="GB154">
        <v>1</v>
      </c>
      <c r="GC154">
        <v>0</v>
      </c>
      <c r="GE154" t="s">
        <v>3424</v>
      </c>
      <c r="GF154">
        <v>1</v>
      </c>
      <c r="GG154">
        <v>0</v>
      </c>
      <c r="GH154">
        <v>0</v>
      </c>
      <c r="GI154">
        <v>0</v>
      </c>
      <c r="GJ154">
        <v>0</v>
      </c>
      <c r="GK154">
        <v>1</v>
      </c>
      <c r="GL154">
        <v>1</v>
      </c>
      <c r="GM154">
        <v>0</v>
      </c>
      <c r="GN154">
        <v>0</v>
      </c>
      <c r="GO154">
        <v>0</v>
      </c>
      <c r="GP154">
        <v>0</v>
      </c>
      <c r="GS154" t="s">
        <v>1125</v>
      </c>
      <c r="GT154">
        <v>0</v>
      </c>
      <c r="GU154">
        <v>1</v>
      </c>
      <c r="GV154">
        <v>0</v>
      </c>
      <c r="GW154">
        <v>0</v>
      </c>
      <c r="GX154" t="s">
        <v>1156</v>
      </c>
      <c r="GY154">
        <v>1</v>
      </c>
      <c r="GZ154">
        <v>1</v>
      </c>
      <c r="HA154">
        <v>1</v>
      </c>
      <c r="HB154">
        <v>1</v>
      </c>
      <c r="HC154">
        <v>0</v>
      </c>
      <c r="HD154" t="s">
        <v>3291</v>
      </c>
      <c r="HE154">
        <v>0</v>
      </c>
      <c r="HF154">
        <v>0</v>
      </c>
      <c r="HG154">
        <v>0</v>
      </c>
      <c r="HH154">
        <v>0</v>
      </c>
      <c r="HI154">
        <v>0</v>
      </c>
      <c r="HJ154">
        <v>0</v>
      </c>
      <c r="HK154">
        <v>0</v>
      </c>
      <c r="HL154">
        <v>0</v>
      </c>
      <c r="HM154">
        <v>1</v>
      </c>
      <c r="HN154">
        <v>0</v>
      </c>
      <c r="HO154">
        <v>0</v>
      </c>
      <c r="HP154">
        <v>0</v>
      </c>
      <c r="IM154" t="s">
        <v>1119</v>
      </c>
      <c r="IN154">
        <v>0</v>
      </c>
      <c r="IO154">
        <v>0</v>
      </c>
      <c r="IP154">
        <v>0</v>
      </c>
      <c r="IQ154">
        <v>0</v>
      </c>
      <c r="IR154">
        <v>0</v>
      </c>
      <c r="IS154">
        <v>0</v>
      </c>
      <c r="IT154">
        <v>0</v>
      </c>
      <c r="IU154">
        <v>0</v>
      </c>
      <c r="IV154">
        <v>0</v>
      </c>
      <c r="IW154">
        <v>0</v>
      </c>
      <c r="IX154">
        <v>0</v>
      </c>
      <c r="IY154">
        <v>0</v>
      </c>
      <c r="IZ154">
        <v>0</v>
      </c>
      <c r="JA154">
        <v>0</v>
      </c>
      <c r="JB154">
        <v>0</v>
      </c>
      <c r="JC154">
        <v>1</v>
      </c>
      <c r="JD154">
        <v>1</v>
      </c>
      <c r="JE154">
        <v>6</v>
      </c>
      <c r="AMM154" t="s">
        <v>1127</v>
      </c>
      <c r="AMN154">
        <v>1</v>
      </c>
      <c r="AMO154">
        <v>0</v>
      </c>
      <c r="AMP154">
        <v>0</v>
      </c>
      <c r="AMQ154">
        <v>1</v>
      </c>
      <c r="AMR154">
        <v>0</v>
      </c>
      <c r="AMS154">
        <v>0</v>
      </c>
      <c r="AMU154" t="s">
        <v>1208</v>
      </c>
      <c r="AMV154" t="s">
        <v>1140</v>
      </c>
      <c r="ANG154" t="s">
        <v>1208</v>
      </c>
      <c r="ANH154">
        <v>0</v>
      </c>
      <c r="ANI154">
        <v>0</v>
      </c>
      <c r="ANJ154">
        <v>0</v>
      </c>
      <c r="ANK154">
        <v>0</v>
      </c>
      <c r="ANL154">
        <v>0</v>
      </c>
      <c r="ANM154">
        <v>0</v>
      </c>
      <c r="ANN154">
        <v>0</v>
      </c>
      <c r="ANO154">
        <v>0</v>
      </c>
      <c r="ANP154">
        <v>1</v>
      </c>
      <c r="ANR154" t="s">
        <v>1206</v>
      </c>
      <c r="ANU154">
        <v>421913375</v>
      </c>
      <c r="ANV154" s="2">
        <v>45048.347175925926</v>
      </c>
      <c r="ANY154" t="s">
        <v>1131</v>
      </c>
      <c r="ANZ154" t="s">
        <v>1132</v>
      </c>
      <c r="AOA154" t="s">
        <v>3441</v>
      </c>
    </row>
    <row r="155" spans="1:489 1027:1067" x14ac:dyDescent="0.35">
      <c r="A155">
        <v>154</v>
      </c>
      <c r="B155" t="s">
        <v>3687</v>
      </c>
      <c r="C155" s="88">
        <v>45044</v>
      </c>
      <c r="D155" t="s">
        <v>3151</v>
      </c>
      <c r="E155" s="2">
        <v>45044.394835011568</v>
      </c>
      <c r="F155" s="2">
        <v>45044.400985717592</v>
      </c>
      <c r="G155" t="s">
        <v>1109</v>
      </c>
      <c r="J155" t="s">
        <v>1226</v>
      </c>
      <c r="K155" s="88">
        <v>45044</v>
      </c>
      <c r="L155" t="s">
        <v>1227</v>
      </c>
      <c r="M155" t="s">
        <v>3145</v>
      </c>
      <c r="N155" t="s">
        <v>3159</v>
      </c>
      <c r="O155" t="s">
        <v>1114</v>
      </c>
      <c r="R155" t="s">
        <v>1230</v>
      </c>
      <c r="S155" t="s">
        <v>3160</v>
      </c>
      <c r="U155" t="s">
        <v>1117</v>
      </c>
      <c r="W155" t="s">
        <v>1133</v>
      </c>
      <c r="Z155" t="s">
        <v>1119</v>
      </c>
      <c r="AA155">
        <v>0</v>
      </c>
      <c r="AB155">
        <v>0</v>
      </c>
      <c r="AC155">
        <v>0</v>
      </c>
      <c r="AD155">
        <v>1</v>
      </c>
      <c r="AE155">
        <v>1</v>
      </c>
      <c r="ED155" t="s">
        <v>1119</v>
      </c>
      <c r="EE155">
        <v>0</v>
      </c>
      <c r="EF155">
        <v>0</v>
      </c>
      <c r="EG155">
        <v>0</v>
      </c>
      <c r="EH155">
        <v>0</v>
      </c>
      <c r="EI155">
        <v>1</v>
      </c>
      <c r="EJ155">
        <v>1</v>
      </c>
      <c r="IM155" t="s">
        <v>3688</v>
      </c>
      <c r="IN155">
        <v>0</v>
      </c>
      <c r="IO155">
        <v>0</v>
      </c>
      <c r="IP155">
        <v>0</v>
      </c>
      <c r="IQ155">
        <v>0</v>
      </c>
      <c r="IR155">
        <v>0</v>
      </c>
      <c r="IS155">
        <v>0</v>
      </c>
      <c r="IT155">
        <v>0</v>
      </c>
      <c r="IU155">
        <v>0</v>
      </c>
      <c r="IV155">
        <v>0</v>
      </c>
      <c r="IW155">
        <v>1</v>
      </c>
      <c r="IX155">
        <v>1</v>
      </c>
      <c r="IY155">
        <v>1</v>
      </c>
      <c r="IZ155">
        <v>1</v>
      </c>
      <c r="JA155">
        <v>1</v>
      </c>
      <c r="JB155">
        <v>1</v>
      </c>
      <c r="JC155">
        <v>0</v>
      </c>
      <c r="JD155">
        <v>6</v>
      </c>
      <c r="JE155">
        <v>8</v>
      </c>
      <c r="MZ155" t="s">
        <v>1121</v>
      </c>
      <c r="NA155">
        <v>3000</v>
      </c>
      <c r="NB155" t="s">
        <v>1145</v>
      </c>
      <c r="NE155">
        <v>30</v>
      </c>
      <c r="NF155">
        <v>15</v>
      </c>
      <c r="NG155">
        <v>0</v>
      </c>
      <c r="NI155" t="s">
        <v>1121</v>
      </c>
      <c r="NJ155">
        <v>2500</v>
      </c>
      <c r="NK155" t="s">
        <v>1145</v>
      </c>
      <c r="NN155">
        <v>30</v>
      </c>
      <c r="NO155">
        <v>15</v>
      </c>
      <c r="NP155">
        <v>0</v>
      </c>
      <c r="NR155" t="s">
        <v>1121</v>
      </c>
      <c r="NS155">
        <v>2500</v>
      </c>
      <c r="NT155" t="s">
        <v>1145</v>
      </c>
      <c r="NW155">
        <v>30</v>
      </c>
      <c r="NX155">
        <v>15</v>
      </c>
      <c r="NY155">
        <v>0</v>
      </c>
      <c r="OA155" t="s">
        <v>1121</v>
      </c>
      <c r="OB155">
        <v>2000</v>
      </c>
      <c r="OC155" t="s">
        <v>1145</v>
      </c>
      <c r="OF155">
        <v>30</v>
      </c>
      <c r="OG155">
        <v>15</v>
      </c>
      <c r="OH155">
        <v>0</v>
      </c>
      <c r="OJ155" t="s">
        <v>1121</v>
      </c>
      <c r="OK155" t="s">
        <v>1117</v>
      </c>
      <c r="OL155">
        <v>6500</v>
      </c>
      <c r="OO155" t="s">
        <v>1145</v>
      </c>
      <c r="OR155">
        <v>30</v>
      </c>
      <c r="OS155">
        <v>15</v>
      </c>
      <c r="OT155">
        <v>0</v>
      </c>
      <c r="OV155" t="s">
        <v>1121</v>
      </c>
      <c r="OW155">
        <v>200</v>
      </c>
      <c r="OX155" t="s">
        <v>1168</v>
      </c>
      <c r="PA155">
        <v>20</v>
      </c>
      <c r="PB155">
        <v>7</v>
      </c>
      <c r="PC155">
        <v>0</v>
      </c>
      <c r="PE155" t="s">
        <v>1117</v>
      </c>
      <c r="PG155" t="s">
        <v>3689</v>
      </c>
      <c r="PH155">
        <v>0</v>
      </c>
      <c r="PI155">
        <v>0</v>
      </c>
      <c r="PJ155">
        <v>0</v>
      </c>
      <c r="PK155">
        <v>0</v>
      </c>
      <c r="PL155">
        <v>0</v>
      </c>
      <c r="PM155">
        <v>0</v>
      </c>
      <c r="PN155">
        <v>0</v>
      </c>
      <c r="PO155">
        <v>0</v>
      </c>
      <c r="PP155">
        <v>0</v>
      </c>
      <c r="PQ155">
        <v>1</v>
      </c>
      <c r="PR155">
        <v>1</v>
      </c>
      <c r="PS155">
        <v>1</v>
      </c>
      <c r="PT155">
        <v>1</v>
      </c>
      <c r="PU155">
        <v>1</v>
      </c>
      <c r="PV155">
        <v>1</v>
      </c>
      <c r="PW155">
        <v>0</v>
      </c>
      <c r="PY155" t="s">
        <v>3423</v>
      </c>
      <c r="PZ155">
        <v>1</v>
      </c>
      <c r="QA155">
        <v>0</v>
      </c>
      <c r="QB155">
        <v>0</v>
      </c>
      <c r="QC155">
        <v>0</v>
      </c>
      <c r="QD155">
        <v>0</v>
      </c>
      <c r="QE155">
        <v>0</v>
      </c>
      <c r="QF155">
        <v>1</v>
      </c>
      <c r="QG155">
        <v>0</v>
      </c>
      <c r="QH155">
        <v>0</v>
      </c>
      <c r="QI155">
        <v>0</v>
      </c>
      <c r="QJ155">
        <v>0</v>
      </c>
      <c r="QM155" t="s">
        <v>1125</v>
      </c>
      <c r="QN155">
        <v>0</v>
      </c>
      <c r="QO155">
        <v>1</v>
      </c>
      <c r="QP155">
        <v>0</v>
      </c>
      <c r="QQ155">
        <v>0</v>
      </c>
      <c r="QR155" t="s">
        <v>3690</v>
      </c>
      <c r="QS155">
        <v>0</v>
      </c>
      <c r="QT155">
        <v>0</v>
      </c>
      <c r="QU155">
        <v>0</v>
      </c>
      <c r="QV155">
        <v>0</v>
      </c>
      <c r="QW155">
        <v>0</v>
      </c>
      <c r="QX155">
        <v>0</v>
      </c>
      <c r="QY155">
        <v>0</v>
      </c>
      <c r="QZ155">
        <v>0</v>
      </c>
      <c r="RA155">
        <v>0</v>
      </c>
      <c r="RB155">
        <v>1</v>
      </c>
      <c r="RC155">
        <v>1</v>
      </c>
      <c r="RD155">
        <v>1</v>
      </c>
      <c r="RE155">
        <v>1</v>
      </c>
      <c r="RF155">
        <v>1</v>
      </c>
      <c r="RG155">
        <v>1</v>
      </c>
      <c r="RH155">
        <v>0</v>
      </c>
      <c r="RI155" t="s">
        <v>3291</v>
      </c>
      <c r="RJ155">
        <v>0</v>
      </c>
      <c r="RK155">
        <v>0</v>
      </c>
      <c r="RL155">
        <v>0</v>
      </c>
      <c r="RM155">
        <v>0</v>
      </c>
      <c r="RN155">
        <v>0</v>
      </c>
      <c r="RO155">
        <v>0</v>
      </c>
      <c r="RP155">
        <v>0</v>
      </c>
      <c r="RQ155">
        <v>0</v>
      </c>
      <c r="RR155">
        <v>1</v>
      </c>
      <c r="RS155">
        <v>0</v>
      </c>
      <c r="RT155">
        <v>0</v>
      </c>
      <c r="RU155">
        <v>0</v>
      </c>
      <c r="AMM155" t="s">
        <v>1127</v>
      </c>
      <c r="AMN155">
        <v>1</v>
      </c>
      <c r="AMO155">
        <v>0</v>
      </c>
      <c r="AMP155">
        <v>0</v>
      </c>
      <c r="AMQ155">
        <v>1</v>
      </c>
      <c r="AMR155">
        <v>0</v>
      </c>
      <c r="AMS155">
        <v>0</v>
      </c>
      <c r="AMU155" t="s">
        <v>1150</v>
      </c>
      <c r="AMV155" t="s">
        <v>1140</v>
      </c>
      <c r="ANG155" t="s">
        <v>1208</v>
      </c>
      <c r="ANH155">
        <v>0</v>
      </c>
      <c r="ANI155">
        <v>0</v>
      </c>
      <c r="ANJ155">
        <v>0</v>
      </c>
      <c r="ANK155">
        <v>0</v>
      </c>
      <c r="ANL155">
        <v>0</v>
      </c>
      <c r="ANM155">
        <v>0</v>
      </c>
      <c r="ANN155">
        <v>0</v>
      </c>
      <c r="ANO155">
        <v>0</v>
      </c>
      <c r="ANP155">
        <v>1</v>
      </c>
      <c r="ANR155" t="s">
        <v>1206</v>
      </c>
      <c r="ANU155">
        <v>421913381</v>
      </c>
      <c r="ANV155" s="2">
        <v>45048.347187500003</v>
      </c>
      <c r="ANY155" t="s">
        <v>1131</v>
      </c>
      <c r="ANZ155" t="s">
        <v>1132</v>
      </c>
      <c r="AOA155" t="s">
        <v>3441</v>
      </c>
    </row>
    <row r="156" spans="1:489 1027:1067" x14ac:dyDescent="0.35">
      <c r="A156">
        <v>155</v>
      </c>
      <c r="B156" t="s">
        <v>3691</v>
      </c>
      <c r="C156" s="88">
        <v>45044</v>
      </c>
      <c r="D156" t="s">
        <v>3151</v>
      </c>
      <c r="E156" s="2">
        <v>45044.401141770832</v>
      </c>
      <c r="F156" s="2">
        <v>45044.405375694449</v>
      </c>
      <c r="G156" t="s">
        <v>1109</v>
      </c>
      <c r="J156" t="s">
        <v>1226</v>
      </c>
      <c r="K156" s="88">
        <v>45044</v>
      </c>
      <c r="L156" t="s">
        <v>1227</v>
      </c>
      <c r="M156" t="s">
        <v>3145</v>
      </c>
      <c r="N156" t="s">
        <v>3159</v>
      </c>
      <c r="O156" t="s">
        <v>1114</v>
      </c>
      <c r="R156" t="s">
        <v>1230</v>
      </c>
      <c r="S156" t="s">
        <v>3160</v>
      </c>
      <c r="U156" t="s">
        <v>1117</v>
      </c>
      <c r="W156" t="s">
        <v>1144</v>
      </c>
      <c r="Z156" t="s">
        <v>1119</v>
      </c>
      <c r="AA156">
        <v>0</v>
      </c>
      <c r="AB156">
        <v>0</v>
      </c>
      <c r="AC156">
        <v>0</v>
      </c>
      <c r="AD156">
        <v>1</v>
      </c>
      <c r="AE156">
        <v>1</v>
      </c>
      <c r="ED156" t="s">
        <v>1119</v>
      </c>
      <c r="EE156">
        <v>0</v>
      </c>
      <c r="EF156">
        <v>0</v>
      </c>
      <c r="EG156">
        <v>0</v>
      </c>
      <c r="EH156">
        <v>0</v>
      </c>
      <c r="EI156">
        <v>1</v>
      </c>
      <c r="EJ156">
        <v>1</v>
      </c>
      <c r="IM156" t="s">
        <v>3688</v>
      </c>
      <c r="IN156">
        <v>0</v>
      </c>
      <c r="IO156">
        <v>0</v>
      </c>
      <c r="IP156">
        <v>0</v>
      </c>
      <c r="IQ156">
        <v>0</v>
      </c>
      <c r="IR156">
        <v>0</v>
      </c>
      <c r="IS156">
        <v>0</v>
      </c>
      <c r="IT156">
        <v>0</v>
      </c>
      <c r="IU156">
        <v>0</v>
      </c>
      <c r="IV156">
        <v>0</v>
      </c>
      <c r="IW156">
        <v>1</v>
      </c>
      <c r="IX156">
        <v>1</v>
      </c>
      <c r="IY156">
        <v>1</v>
      </c>
      <c r="IZ156">
        <v>1</v>
      </c>
      <c r="JA156">
        <v>1</v>
      </c>
      <c r="JB156">
        <v>1</v>
      </c>
      <c r="JC156">
        <v>0</v>
      </c>
      <c r="JD156">
        <v>6</v>
      </c>
      <c r="JE156">
        <v>8</v>
      </c>
      <c r="MZ156" t="s">
        <v>1121</v>
      </c>
      <c r="NA156">
        <v>3000</v>
      </c>
      <c r="NB156" t="s">
        <v>1145</v>
      </c>
      <c r="NE156">
        <v>30</v>
      </c>
      <c r="NF156">
        <v>15</v>
      </c>
      <c r="NG156">
        <v>0</v>
      </c>
      <c r="NI156" t="s">
        <v>1121</v>
      </c>
      <c r="NJ156">
        <v>2500</v>
      </c>
      <c r="NK156" t="s">
        <v>1145</v>
      </c>
      <c r="NN156">
        <v>30</v>
      </c>
      <c r="NO156">
        <v>15</v>
      </c>
      <c r="NP156">
        <v>0</v>
      </c>
      <c r="NR156" t="s">
        <v>1121</v>
      </c>
      <c r="NS156">
        <v>2500</v>
      </c>
      <c r="NT156" t="s">
        <v>1168</v>
      </c>
      <c r="NW156">
        <v>30</v>
      </c>
      <c r="NX156">
        <v>15</v>
      </c>
      <c r="NY156">
        <v>0</v>
      </c>
      <c r="OA156" t="s">
        <v>1121</v>
      </c>
      <c r="OB156">
        <v>2000</v>
      </c>
      <c r="OC156" t="s">
        <v>1145</v>
      </c>
      <c r="OF156">
        <v>20</v>
      </c>
      <c r="OG156">
        <v>15</v>
      </c>
      <c r="OH156">
        <v>0</v>
      </c>
      <c r="OJ156" t="s">
        <v>1121</v>
      </c>
      <c r="OK156" t="s">
        <v>1117</v>
      </c>
      <c r="OL156">
        <v>6500</v>
      </c>
      <c r="OO156" t="s">
        <v>1145</v>
      </c>
      <c r="OR156">
        <v>30</v>
      </c>
      <c r="OS156">
        <v>14</v>
      </c>
      <c r="OT156">
        <v>0</v>
      </c>
      <c r="OV156" t="s">
        <v>1121</v>
      </c>
      <c r="OW156">
        <v>200</v>
      </c>
      <c r="OX156" t="s">
        <v>1168</v>
      </c>
      <c r="PA156">
        <v>20</v>
      </c>
      <c r="PB156">
        <v>7</v>
      </c>
      <c r="PC156">
        <v>0</v>
      </c>
      <c r="PE156" t="s">
        <v>1117</v>
      </c>
      <c r="PG156" t="s">
        <v>3690</v>
      </c>
      <c r="PH156">
        <v>0</v>
      </c>
      <c r="PI156">
        <v>0</v>
      </c>
      <c r="PJ156">
        <v>0</v>
      </c>
      <c r="PK156">
        <v>0</v>
      </c>
      <c r="PL156">
        <v>0</v>
      </c>
      <c r="PM156">
        <v>0</v>
      </c>
      <c r="PN156">
        <v>0</v>
      </c>
      <c r="PO156">
        <v>0</v>
      </c>
      <c r="PP156">
        <v>0</v>
      </c>
      <c r="PQ156">
        <v>1</v>
      </c>
      <c r="PR156">
        <v>1</v>
      </c>
      <c r="PS156">
        <v>1</v>
      </c>
      <c r="PT156">
        <v>1</v>
      </c>
      <c r="PU156">
        <v>1</v>
      </c>
      <c r="PV156">
        <v>1</v>
      </c>
      <c r="PW156">
        <v>0</v>
      </c>
      <c r="PY156" t="s">
        <v>3424</v>
      </c>
      <c r="PZ156">
        <v>1</v>
      </c>
      <c r="QA156">
        <v>0</v>
      </c>
      <c r="QB156">
        <v>0</v>
      </c>
      <c r="QC156">
        <v>0</v>
      </c>
      <c r="QD156">
        <v>0</v>
      </c>
      <c r="QE156">
        <v>1</v>
      </c>
      <c r="QF156">
        <v>1</v>
      </c>
      <c r="QG156">
        <v>0</v>
      </c>
      <c r="QH156">
        <v>0</v>
      </c>
      <c r="QI156">
        <v>0</v>
      </c>
      <c r="QJ156">
        <v>0</v>
      </c>
      <c r="QM156" t="s">
        <v>1125</v>
      </c>
      <c r="QN156">
        <v>0</v>
      </c>
      <c r="QO156">
        <v>1</v>
      </c>
      <c r="QP156">
        <v>0</v>
      </c>
      <c r="QQ156">
        <v>0</v>
      </c>
      <c r="QR156" t="s">
        <v>3688</v>
      </c>
      <c r="QS156">
        <v>0</v>
      </c>
      <c r="QT156">
        <v>0</v>
      </c>
      <c r="QU156">
        <v>0</v>
      </c>
      <c r="QV156">
        <v>0</v>
      </c>
      <c r="QW156">
        <v>0</v>
      </c>
      <c r="QX156">
        <v>0</v>
      </c>
      <c r="QY156">
        <v>0</v>
      </c>
      <c r="QZ156">
        <v>0</v>
      </c>
      <c r="RA156">
        <v>0</v>
      </c>
      <c r="RB156">
        <v>1</v>
      </c>
      <c r="RC156">
        <v>1</v>
      </c>
      <c r="RD156">
        <v>1</v>
      </c>
      <c r="RE156">
        <v>1</v>
      </c>
      <c r="RF156">
        <v>1</v>
      </c>
      <c r="RG156">
        <v>1</v>
      </c>
      <c r="RH156">
        <v>0</v>
      </c>
      <c r="RI156" t="s">
        <v>3291</v>
      </c>
      <c r="RJ156">
        <v>0</v>
      </c>
      <c r="RK156">
        <v>0</v>
      </c>
      <c r="RL156">
        <v>0</v>
      </c>
      <c r="RM156">
        <v>0</v>
      </c>
      <c r="RN156">
        <v>0</v>
      </c>
      <c r="RO156">
        <v>0</v>
      </c>
      <c r="RP156">
        <v>0</v>
      </c>
      <c r="RQ156">
        <v>0</v>
      </c>
      <c r="RR156">
        <v>1</v>
      </c>
      <c r="RS156">
        <v>0</v>
      </c>
      <c r="RT156">
        <v>0</v>
      </c>
      <c r="RU156">
        <v>0</v>
      </c>
      <c r="AMM156" t="s">
        <v>1127</v>
      </c>
      <c r="AMN156">
        <v>1</v>
      </c>
      <c r="AMO156">
        <v>0</v>
      </c>
      <c r="AMP156">
        <v>0</v>
      </c>
      <c r="AMQ156">
        <v>1</v>
      </c>
      <c r="AMR156">
        <v>0</v>
      </c>
      <c r="AMS156">
        <v>0</v>
      </c>
      <c r="AMU156" t="s">
        <v>1150</v>
      </c>
      <c r="AMV156" t="s">
        <v>1140</v>
      </c>
      <c r="ANG156" t="s">
        <v>1208</v>
      </c>
      <c r="ANH156">
        <v>0</v>
      </c>
      <c r="ANI156">
        <v>0</v>
      </c>
      <c r="ANJ156">
        <v>0</v>
      </c>
      <c r="ANK156">
        <v>0</v>
      </c>
      <c r="ANL156">
        <v>0</v>
      </c>
      <c r="ANM156">
        <v>0</v>
      </c>
      <c r="ANN156">
        <v>0</v>
      </c>
      <c r="ANO156">
        <v>0</v>
      </c>
      <c r="ANP156">
        <v>1</v>
      </c>
      <c r="ANR156" t="s">
        <v>1206</v>
      </c>
      <c r="ANU156">
        <v>421913389</v>
      </c>
      <c r="ANV156" s="2">
        <v>45048.347187500003</v>
      </c>
      <c r="ANY156" t="s">
        <v>1131</v>
      </c>
      <c r="ANZ156" t="s">
        <v>1132</v>
      </c>
      <c r="AOA156" t="s">
        <v>3441</v>
      </c>
    </row>
    <row r="157" spans="1:489 1027:1067" x14ac:dyDescent="0.35">
      <c r="A157">
        <v>156</v>
      </c>
      <c r="B157" t="s">
        <v>3692</v>
      </c>
      <c r="C157" s="88">
        <v>45044</v>
      </c>
      <c r="D157" t="s">
        <v>3151</v>
      </c>
      <c r="E157" s="2">
        <v>45044.405537673607</v>
      </c>
      <c r="F157" s="2">
        <v>45044.423938865737</v>
      </c>
      <c r="G157" t="s">
        <v>1109</v>
      </c>
      <c r="J157" t="s">
        <v>1226</v>
      </c>
      <c r="K157" s="88">
        <v>45044</v>
      </c>
      <c r="L157" t="s">
        <v>1227</v>
      </c>
      <c r="M157" t="s">
        <v>3145</v>
      </c>
      <c r="N157" t="s">
        <v>3159</v>
      </c>
      <c r="O157" t="s">
        <v>1114</v>
      </c>
      <c r="R157" t="s">
        <v>1230</v>
      </c>
      <c r="S157" t="s">
        <v>3160</v>
      </c>
      <c r="U157" t="s">
        <v>1117</v>
      </c>
      <c r="W157" t="s">
        <v>1144</v>
      </c>
      <c r="Z157" t="s">
        <v>1119</v>
      </c>
      <c r="AA157">
        <v>0</v>
      </c>
      <c r="AB157">
        <v>0</v>
      </c>
      <c r="AC157">
        <v>0</v>
      </c>
      <c r="AD157">
        <v>1</v>
      </c>
      <c r="AE157">
        <v>1</v>
      </c>
      <c r="ED157" t="s">
        <v>1119</v>
      </c>
      <c r="EE157">
        <v>0</v>
      </c>
      <c r="EF157">
        <v>0</v>
      </c>
      <c r="EG157">
        <v>0</v>
      </c>
      <c r="EH157">
        <v>0</v>
      </c>
      <c r="EI157">
        <v>1</v>
      </c>
      <c r="EJ157">
        <v>1</v>
      </c>
      <c r="IM157" t="s">
        <v>3688</v>
      </c>
      <c r="IN157">
        <v>0</v>
      </c>
      <c r="IO157">
        <v>0</v>
      </c>
      <c r="IP157">
        <v>0</v>
      </c>
      <c r="IQ157">
        <v>0</v>
      </c>
      <c r="IR157">
        <v>0</v>
      </c>
      <c r="IS157">
        <v>0</v>
      </c>
      <c r="IT157">
        <v>0</v>
      </c>
      <c r="IU157">
        <v>0</v>
      </c>
      <c r="IV157">
        <v>0</v>
      </c>
      <c r="IW157">
        <v>1</v>
      </c>
      <c r="IX157">
        <v>1</v>
      </c>
      <c r="IY157">
        <v>1</v>
      </c>
      <c r="IZ157">
        <v>1</v>
      </c>
      <c r="JA157">
        <v>1</v>
      </c>
      <c r="JB157">
        <v>1</v>
      </c>
      <c r="JC157">
        <v>0</v>
      </c>
      <c r="JD157">
        <v>6</v>
      </c>
      <c r="JE157">
        <v>8</v>
      </c>
      <c r="MZ157" t="s">
        <v>1121</v>
      </c>
      <c r="NA157">
        <v>3500</v>
      </c>
      <c r="NB157" t="s">
        <v>1145</v>
      </c>
      <c r="NE157">
        <v>30</v>
      </c>
      <c r="NF157">
        <v>15</v>
      </c>
      <c r="NG157">
        <v>0</v>
      </c>
      <c r="NI157" t="s">
        <v>1121</v>
      </c>
      <c r="NJ157">
        <v>2500</v>
      </c>
      <c r="NK157" t="s">
        <v>1145</v>
      </c>
      <c r="NN157">
        <v>30</v>
      </c>
      <c r="NO157">
        <v>15</v>
      </c>
      <c r="NP157">
        <v>0</v>
      </c>
      <c r="NR157" t="s">
        <v>1121</v>
      </c>
      <c r="NS157">
        <v>2500</v>
      </c>
      <c r="NT157" t="s">
        <v>1145</v>
      </c>
      <c r="NW157">
        <v>30</v>
      </c>
      <c r="NX157">
        <v>15</v>
      </c>
      <c r="NY157">
        <v>0</v>
      </c>
      <c r="OA157" t="s">
        <v>1121</v>
      </c>
      <c r="OB157">
        <v>2000</v>
      </c>
      <c r="OC157" t="s">
        <v>1145</v>
      </c>
      <c r="OF157">
        <v>30</v>
      </c>
      <c r="OG157">
        <v>15</v>
      </c>
      <c r="OH157">
        <v>0</v>
      </c>
      <c r="OJ157" t="s">
        <v>1121</v>
      </c>
      <c r="OK157" t="s">
        <v>1117</v>
      </c>
      <c r="OL157">
        <v>6500</v>
      </c>
      <c r="OO157" t="s">
        <v>1145</v>
      </c>
      <c r="OR157">
        <v>30</v>
      </c>
      <c r="OS157">
        <v>14</v>
      </c>
      <c r="OT157">
        <v>0</v>
      </c>
      <c r="OV157" t="s">
        <v>1121</v>
      </c>
      <c r="OW157">
        <v>200</v>
      </c>
      <c r="OX157" t="s">
        <v>1168</v>
      </c>
      <c r="PA157">
        <v>20</v>
      </c>
      <c r="PB157">
        <v>7</v>
      </c>
      <c r="PC157">
        <v>0</v>
      </c>
      <c r="PE157" t="s">
        <v>1117</v>
      </c>
      <c r="PG157" t="s">
        <v>3690</v>
      </c>
      <c r="PH157">
        <v>0</v>
      </c>
      <c r="PI157">
        <v>0</v>
      </c>
      <c r="PJ157">
        <v>0</v>
      </c>
      <c r="PK157">
        <v>0</v>
      </c>
      <c r="PL157">
        <v>0</v>
      </c>
      <c r="PM157">
        <v>0</v>
      </c>
      <c r="PN157">
        <v>0</v>
      </c>
      <c r="PO157">
        <v>0</v>
      </c>
      <c r="PP157">
        <v>0</v>
      </c>
      <c r="PQ157">
        <v>1</v>
      </c>
      <c r="PR157">
        <v>1</v>
      </c>
      <c r="PS157">
        <v>1</v>
      </c>
      <c r="PT157">
        <v>1</v>
      </c>
      <c r="PU157">
        <v>1</v>
      </c>
      <c r="PV157">
        <v>1</v>
      </c>
      <c r="PW157">
        <v>0</v>
      </c>
      <c r="PY157" t="s">
        <v>3424</v>
      </c>
      <c r="PZ157">
        <v>1</v>
      </c>
      <c r="QA157">
        <v>0</v>
      </c>
      <c r="QB157">
        <v>0</v>
      </c>
      <c r="QC157">
        <v>0</v>
      </c>
      <c r="QD157">
        <v>0</v>
      </c>
      <c r="QE157">
        <v>1</v>
      </c>
      <c r="QF157">
        <v>1</v>
      </c>
      <c r="QG157">
        <v>0</v>
      </c>
      <c r="QH157">
        <v>0</v>
      </c>
      <c r="QI157">
        <v>0</v>
      </c>
      <c r="QJ157">
        <v>0</v>
      </c>
      <c r="QM157" t="s">
        <v>1125</v>
      </c>
      <c r="QN157">
        <v>0</v>
      </c>
      <c r="QO157">
        <v>1</v>
      </c>
      <c r="QP157">
        <v>0</v>
      </c>
      <c r="QQ157">
        <v>0</v>
      </c>
      <c r="QR157" t="s">
        <v>3690</v>
      </c>
      <c r="QS157">
        <v>0</v>
      </c>
      <c r="QT157">
        <v>0</v>
      </c>
      <c r="QU157">
        <v>0</v>
      </c>
      <c r="QV157">
        <v>0</v>
      </c>
      <c r="QW157">
        <v>0</v>
      </c>
      <c r="QX157">
        <v>0</v>
      </c>
      <c r="QY157">
        <v>0</v>
      </c>
      <c r="QZ157">
        <v>0</v>
      </c>
      <c r="RA157">
        <v>0</v>
      </c>
      <c r="RB157">
        <v>1</v>
      </c>
      <c r="RC157">
        <v>1</v>
      </c>
      <c r="RD157">
        <v>1</v>
      </c>
      <c r="RE157">
        <v>1</v>
      </c>
      <c r="RF157">
        <v>1</v>
      </c>
      <c r="RG157">
        <v>1</v>
      </c>
      <c r="RH157">
        <v>0</v>
      </c>
      <c r="RI157" t="s">
        <v>3291</v>
      </c>
      <c r="RJ157">
        <v>0</v>
      </c>
      <c r="RK157">
        <v>0</v>
      </c>
      <c r="RL157">
        <v>0</v>
      </c>
      <c r="RM157">
        <v>0</v>
      </c>
      <c r="RN157">
        <v>0</v>
      </c>
      <c r="RO157">
        <v>0</v>
      </c>
      <c r="RP157">
        <v>0</v>
      </c>
      <c r="RQ157">
        <v>0</v>
      </c>
      <c r="RR157">
        <v>1</v>
      </c>
      <c r="RS157">
        <v>0</v>
      </c>
      <c r="RT157">
        <v>0</v>
      </c>
      <c r="RU157">
        <v>0</v>
      </c>
      <c r="AMM157" t="s">
        <v>1127</v>
      </c>
      <c r="AMN157">
        <v>1</v>
      </c>
      <c r="AMO157">
        <v>0</v>
      </c>
      <c r="AMP157">
        <v>0</v>
      </c>
      <c r="AMQ157">
        <v>1</v>
      </c>
      <c r="AMR157">
        <v>0</v>
      </c>
      <c r="AMS157">
        <v>0</v>
      </c>
      <c r="AMU157" t="s">
        <v>1150</v>
      </c>
      <c r="AMV157" t="s">
        <v>1140</v>
      </c>
      <c r="ANG157" t="s">
        <v>1208</v>
      </c>
      <c r="ANH157">
        <v>0</v>
      </c>
      <c r="ANI157">
        <v>0</v>
      </c>
      <c r="ANJ157">
        <v>0</v>
      </c>
      <c r="ANK157">
        <v>0</v>
      </c>
      <c r="ANL157">
        <v>0</v>
      </c>
      <c r="ANM157">
        <v>0</v>
      </c>
      <c r="ANN157">
        <v>0</v>
      </c>
      <c r="ANO157">
        <v>0</v>
      </c>
      <c r="ANP157">
        <v>1</v>
      </c>
      <c r="ANR157" t="s">
        <v>1206</v>
      </c>
      <c r="ANU157">
        <v>421913394</v>
      </c>
      <c r="ANV157" s="2">
        <v>45048.347210648149</v>
      </c>
      <c r="ANY157" t="s">
        <v>1131</v>
      </c>
      <c r="ANZ157" t="s">
        <v>1132</v>
      </c>
      <c r="AOA157" t="s">
        <v>3441</v>
      </c>
    </row>
    <row r="158" spans="1:489 1027:1067" x14ac:dyDescent="0.35">
      <c r="A158">
        <v>157</v>
      </c>
      <c r="B158" t="s">
        <v>3693</v>
      </c>
      <c r="C158" s="88">
        <v>45044</v>
      </c>
      <c r="D158" t="s">
        <v>3151</v>
      </c>
      <c r="E158" s="2">
        <v>45044.424618680547</v>
      </c>
      <c r="F158" s="2">
        <v>45044.440725636567</v>
      </c>
      <c r="G158" t="s">
        <v>1109</v>
      </c>
      <c r="J158" t="s">
        <v>1226</v>
      </c>
      <c r="K158" s="88">
        <v>45044</v>
      </c>
      <c r="L158" t="s">
        <v>1227</v>
      </c>
      <c r="M158" t="s">
        <v>3145</v>
      </c>
      <c r="N158" t="s">
        <v>3159</v>
      </c>
      <c r="O158" t="s">
        <v>1114</v>
      </c>
      <c r="R158" t="s">
        <v>1230</v>
      </c>
      <c r="S158" t="s">
        <v>3160</v>
      </c>
      <c r="U158" t="s">
        <v>1117</v>
      </c>
      <c r="W158" t="s">
        <v>1144</v>
      </c>
      <c r="Z158" t="s">
        <v>1119</v>
      </c>
      <c r="AA158">
        <v>0</v>
      </c>
      <c r="AB158">
        <v>0</v>
      </c>
      <c r="AC158">
        <v>0</v>
      </c>
      <c r="AD158">
        <v>1</v>
      </c>
      <c r="AE158">
        <v>1</v>
      </c>
      <c r="ED158" t="s">
        <v>1119</v>
      </c>
      <c r="EE158">
        <v>0</v>
      </c>
      <c r="EF158">
        <v>0</v>
      </c>
      <c r="EG158">
        <v>0</v>
      </c>
      <c r="EH158">
        <v>0</v>
      </c>
      <c r="EI158">
        <v>1</v>
      </c>
      <c r="EJ158">
        <v>1</v>
      </c>
      <c r="IM158" t="s">
        <v>3688</v>
      </c>
      <c r="IN158">
        <v>0</v>
      </c>
      <c r="IO158">
        <v>0</v>
      </c>
      <c r="IP158">
        <v>0</v>
      </c>
      <c r="IQ158">
        <v>0</v>
      </c>
      <c r="IR158">
        <v>0</v>
      </c>
      <c r="IS158">
        <v>0</v>
      </c>
      <c r="IT158">
        <v>0</v>
      </c>
      <c r="IU158">
        <v>0</v>
      </c>
      <c r="IV158">
        <v>0</v>
      </c>
      <c r="IW158">
        <v>1</v>
      </c>
      <c r="IX158">
        <v>1</v>
      </c>
      <c r="IY158">
        <v>1</v>
      </c>
      <c r="IZ158">
        <v>1</v>
      </c>
      <c r="JA158">
        <v>1</v>
      </c>
      <c r="JB158">
        <v>1</v>
      </c>
      <c r="JC158">
        <v>0</v>
      </c>
      <c r="JD158">
        <v>6</v>
      </c>
      <c r="JE158">
        <v>8</v>
      </c>
      <c r="MZ158" t="s">
        <v>1121</v>
      </c>
      <c r="NA158">
        <v>3000</v>
      </c>
      <c r="NB158" t="s">
        <v>1168</v>
      </c>
      <c r="NE158">
        <v>30</v>
      </c>
      <c r="NF158">
        <v>15</v>
      </c>
      <c r="NG158">
        <v>0</v>
      </c>
      <c r="NI158" t="s">
        <v>1121</v>
      </c>
      <c r="NJ158">
        <v>2500</v>
      </c>
      <c r="NK158" t="s">
        <v>1168</v>
      </c>
      <c r="NN158">
        <v>30</v>
      </c>
      <c r="NO158">
        <v>15</v>
      </c>
      <c r="NP158">
        <v>0</v>
      </c>
      <c r="NR158" t="s">
        <v>1121</v>
      </c>
      <c r="NS158">
        <v>2500</v>
      </c>
      <c r="NT158" t="s">
        <v>1145</v>
      </c>
      <c r="NW158">
        <v>30</v>
      </c>
      <c r="NX158">
        <v>15</v>
      </c>
      <c r="NY158">
        <v>0</v>
      </c>
      <c r="OA158" t="s">
        <v>1121</v>
      </c>
      <c r="OB158">
        <v>2000</v>
      </c>
      <c r="OC158" t="s">
        <v>1145</v>
      </c>
      <c r="OF158">
        <v>30</v>
      </c>
      <c r="OG158">
        <v>15</v>
      </c>
      <c r="OH158">
        <v>0</v>
      </c>
      <c r="OJ158" t="s">
        <v>1121</v>
      </c>
      <c r="OK158" t="s">
        <v>1117</v>
      </c>
      <c r="OL158">
        <v>6500</v>
      </c>
      <c r="OO158" t="s">
        <v>1145</v>
      </c>
      <c r="OR158">
        <v>30</v>
      </c>
      <c r="OS158">
        <v>14</v>
      </c>
      <c r="OT158">
        <v>0</v>
      </c>
      <c r="OV158" t="s">
        <v>1121</v>
      </c>
      <c r="OW158">
        <v>200</v>
      </c>
      <c r="OX158" t="s">
        <v>1168</v>
      </c>
      <c r="PA158">
        <v>20</v>
      </c>
      <c r="PB158">
        <v>7</v>
      </c>
      <c r="PC158">
        <v>0</v>
      </c>
      <c r="PE158" t="s">
        <v>1117</v>
      </c>
      <c r="PG158" t="s">
        <v>3690</v>
      </c>
      <c r="PH158">
        <v>0</v>
      </c>
      <c r="PI158">
        <v>0</v>
      </c>
      <c r="PJ158">
        <v>0</v>
      </c>
      <c r="PK158">
        <v>0</v>
      </c>
      <c r="PL158">
        <v>0</v>
      </c>
      <c r="PM158">
        <v>0</v>
      </c>
      <c r="PN158">
        <v>0</v>
      </c>
      <c r="PO158">
        <v>0</v>
      </c>
      <c r="PP158">
        <v>0</v>
      </c>
      <c r="PQ158">
        <v>1</v>
      </c>
      <c r="PR158">
        <v>1</v>
      </c>
      <c r="PS158">
        <v>1</v>
      </c>
      <c r="PT158">
        <v>1</v>
      </c>
      <c r="PU158">
        <v>1</v>
      </c>
      <c r="PV158">
        <v>1</v>
      </c>
      <c r="PW158">
        <v>0</v>
      </c>
      <c r="PY158" t="s">
        <v>3423</v>
      </c>
      <c r="PZ158">
        <v>1</v>
      </c>
      <c r="QA158">
        <v>0</v>
      </c>
      <c r="QB158">
        <v>0</v>
      </c>
      <c r="QC158">
        <v>0</v>
      </c>
      <c r="QD158">
        <v>0</v>
      </c>
      <c r="QE158">
        <v>0</v>
      </c>
      <c r="QF158">
        <v>1</v>
      </c>
      <c r="QG158">
        <v>0</v>
      </c>
      <c r="QH158">
        <v>0</v>
      </c>
      <c r="QI158">
        <v>0</v>
      </c>
      <c r="QJ158">
        <v>0</v>
      </c>
      <c r="QM158" t="s">
        <v>1125</v>
      </c>
      <c r="QN158">
        <v>0</v>
      </c>
      <c r="QO158">
        <v>1</v>
      </c>
      <c r="QP158">
        <v>0</v>
      </c>
      <c r="QQ158">
        <v>0</v>
      </c>
      <c r="QR158" t="s">
        <v>3690</v>
      </c>
      <c r="QS158">
        <v>0</v>
      </c>
      <c r="QT158">
        <v>0</v>
      </c>
      <c r="QU158">
        <v>0</v>
      </c>
      <c r="QV158">
        <v>0</v>
      </c>
      <c r="QW158">
        <v>0</v>
      </c>
      <c r="QX158">
        <v>0</v>
      </c>
      <c r="QY158">
        <v>0</v>
      </c>
      <c r="QZ158">
        <v>0</v>
      </c>
      <c r="RA158">
        <v>0</v>
      </c>
      <c r="RB158">
        <v>1</v>
      </c>
      <c r="RC158">
        <v>1</v>
      </c>
      <c r="RD158">
        <v>1</v>
      </c>
      <c r="RE158">
        <v>1</v>
      </c>
      <c r="RF158">
        <v>1</v>
      </c>
      <c r="RG158">
        <v>1</v>
      </c>
      <c r="RH158">
        <v>0</v>
      </c>
      <c r="RI158" t="s">
        <v>3291</v>
      </c>
      <c r="RJ158">
        <v>0</v>
      </c>
      <c r="RK158">
        <v>0</v>
      </c>
      <c r="RL158">
        <v>0</v>
      </c>
      <c r="RM158">
        <v>0</v>
      </c>
      <c r="RN158">
        <v>0</v>
      </c>
      <c r="RO158">
        <v>0</v>
      </c>
      <c r="RP158">
        <v>0</v>
      </c>
      <c r="RQ158">
        <v>0</v>
      </c>
      <c r="RR158">
        <v>1</v>
      </c>
      <c r="RS158">
        <v>0</v>
      </c>
      <c r="RT158">
        <v>0</v>
      </c>
      <c r="RU158">
        <v>0</v>
      </c>
      <c r="AMM158" t="s">
        <v>1127</v>
      </c>
      <c r="AMN158">
        <v>1</v>
      </c>
      <c r="AMO158">
        <v>0</v>
      </c>
      <c r="AMP158">
        <v>0</v>
      </c>
      <c r="AMQ158">
        <v>1</v>
      </c>
      <c r="AMR158">
        <v>0</v>
      </c>
      <c r="AMS158">
        <v>0</v>
      </c>
      <c r="AMU158" t="s">
        <v>1150</v>
      </c>
      <c r="AMV158" t="s">
        <v>1140</v>
      </c>
      <c r="ANG158" t="s">
        <v>1208</v>
      </c>
      <c r="ANH158">
        <v>0</v>
      </c>
      <c r="ANI158">
        <v>0</v>
      </c>
      <c r="ANJ158">
        <v>0</v>
      </c>
      <c r="ANK158">
        <v>0</v>
      </c>
      <c r="ANL158">
        <v>0</v>
      </c>
      <c r="ANM158">
        <v>0</v>
      </c>
      <c r="ANN158">
        <v>0</v>
      </c>
      <c r="ANO158">
        <v>0</v>
      </c>
      <c r="ANP158">
        <v>1</v>
      </c>
      <c r="ANR158" t="s">
        <v>1206</v>
      </c>
      <c r="ANU158">
        <v>421913401</v>
      </c>
      <c r="ANV158" s="2">
        <v>45048.347210648149</v>
      </c>
      <c r="ANY158" t="s">
        <v>1131</v>
      </c>
      <c r="ANZ158" t="s">
        <v>1132</v>
      </c>
      <c r="AOA158" t="s">
        <v>3441</v>
      </c>
    </row>
    <row r="159" spans="1:489 1027:1067" x14ac:dyDescent="0.35">
      <c r="A159">
        <v>158</v>
      </c>
      <c r="B159" t="s">
        <v>3694</v>
      </c>
      <c r="C159" s="88">
        <v>45044</v>
      </c>
      <c r="D159" t="s">
        <v>3151</v>
      </c>
      <c r="E159" s="2">
        <v>45044.441101550918</v>
      </c>
      <c r="F159" s="2">
        <v>45044.454193229169</v>
      </c>
      <c r="G159" t="s">
        <v>1109</v>
      </c>
      <c r="J159" t="s">
        <v>1226</v>
      </c>
      <c r="K159" s="88">
        <v>45044</v>
      </c>
      <c r="L159" t="s">
        <v>1227</v>
      </c>
      <c r="M159" t="s">
        <v>3145</v>
      </c>
      <c r="N159" t="s">
        <v>3159</v>
      </c>
      <c r="O159" t="s">
        <v>1114</v>
      </c>
      <c r="R159" t="s">
        <v>1230</v>
      </c>
      <c r="S159" t="s">
        <v>3160</v>
      </c>
      <c r="U159" t="s">
        <v>1117</v>
      </c>
      <c r="W159" t="s">
        <v>1144</v>
      </c>
      <c r="Z159" t="s">
        <v>1119</v>
      </c>
      <c r="AA159">
        <v>0</v>
      </c>
      <c r="AB159">
        <v>0</v>
      </c>
      <c r="AC159">
        <v>0</v>
      </c>
      <c r="AD159">
        <v>1</v>
      </c>
      <c r="AE159">
        <v>1</v>
      </c>
      <c r="ED159" t="s">
        <v>1119</v>
      </c>
      <c r="EE159">
        <v>0</v>
      </c>
      <c r="EF159">
        <v>0</v>
      </c>
      <c r="EG159">
        <v>0</v>
      </c>
      <c r="EH159">
        <v>0</v>
      </c>
      <c r="EI159">
        <v>1</v>
      </c>
      <c r="EJ159">
        <v>1</v>
      </c>
      <c r="IM159" t="s">
        <v>3600</v>
      </c>
      <c r="IN159">
        <v>0</v>
      </c>
      <c r="IO159">
        <v>0</v>
      </c>
      <c r="IP159">
        <v>0</v>
      </c>
      <c r="IQ159">
        <v>1</v>
      </c>
      <c r="IR159">
        <v>1</v>
      </c>
      <c r="IS159">
        <v>1</v>
      </c>
      <c r="IT159">
        <v>1</v>
      </c>
      <c r="IU159">
        <v>1</v>
      </c>
      <c r="IV159">
        <v>1</v>
      </c>
      <c r="IW159">
        <v>0</v>
      </c>
      <c r="IX159">
        <v>0</v>
      </c>
      <c r="IY159">
        <v>0</v>
      </c>
      <c r="IZ159">
        <v>0</v>
      </c>
      <c r="JA159">
        <v>0</v>
      </c>
      <c r="JB159">
        <v>0</v>
      </c>
      <c r="JC159">
        <v>0</v>
      </c>
      <c r="JD159">
        <v>6</v>
      </c>
      <c r="JE159">
        <v>8</v>
      </c>
      <c r="KR159" t="s">
        <v>1121</v>
      </c>
      <c r="KS159">
        <v>7500</v>
      </c>
      <c r="KT159" t="s">
        <v>1145</v>
      </c>
      <c r="KW159">
        <v>30</v>
      </c>
      <c r="KX159">
        <v>15</v>
      </c>
      <c r="KY159">
        <v>0</v>
      </c>
      <c r="LA159" t="s">
        <v>1121</v>
      </c>
      <c r="LB159">
        <v>6500</v>
      </c>
      <c r="LC159" t="s">
        <v>1145</v>
      </c>
      <c r="LF159">
        <v>30</v>
      </c>
      <c r="LG159">
        <v>15</v>
      </c>
      <c r="LH159">
        <v>0</v>
      </c>
      <c r="LJ159" t="s">
        <v>1121</v>
      </c>
      <c r="LK159">
        <v>400</v>
      </c>
      <c r="LL159" t="s">
        <v>1145</v>
      </c>
      <c r="LO159">
        <v>30</v>
      </c>
      <c r="LP159">
        <v>15</v>
      </c>
      <c r="LQ159">
        <v>0</v>
      </c>
      <c r="LS159" t="s">
        <v>1121</v>
      </c>
      <c r="LT159">
        <v>150</v>
      </c>
      <c r="LU159" t="s">
        <v>1145</v>
      </c>
      <c r="LX159">
        <v>30</v>
      </c>
      <c r="LY159">
        <v>15</v>
      </c>
      <c r="LZ159">
        <v>0</v>
      </c>
      <c r="MB159" t="s">
        <v>1121</v>
      </c>
      <c r="MC159" t="s">
        <v>1222</v>
      </c>
      <c r="MD159">
        <v>0</v>
      </c>
      <c r="ME159">
        <v>1</v>
      </c>
      <c r="MF159">
        <v>1</v>
      </c>
      <c r="MH159">
        <v>750</v>
      </c>
      <c r="MI159">
        <v>1000</v>
      </c>
      <c r="MJ159" t="s">
        <v>1145</v>
      </c>
      <c r="MM159">
        <v>30</v>
      </c>
      <c r="MN159">
        <v>15</v>
      </c>
      <c r="MO159">
        <v>0</v>
      </c>
      <c r="MQ159" t="s">
        <v>1121</v>
      </c>
      <c r="MR159">
        <v>1250</v>
      </c>
      <c r="MS159" t="s">
        <v>1145</v>
      </c>
      <c r="MV159">
        <v>30</v>
      </c>
      <c r="MW159">
        <v>15</v>
      </c>
      <c r="MX159">
        <v>0</v>
      </c>
      <c r="PE159" t="s">
        <v>1117</v>
      </c>
      <c r="PG159" t="s">
        <v>3600</v>
      </c>
      <c r="PH159">
        <v>0</v>
      </c>
      <c r="PI159">
        <v>0</v>
      </c>
      <c r="PJ159">
        <v>0</v>
      </c>
      <c r="PK159">
        <v>1</v>
      </c>
      <c r="PL159">
        <v>1</v>
      </c>
      <c r="PM159">
        <v>1</v>
      </c>
      <c r="PN159">
        <v>1</v>
      </c>
      <c r="PO159">
        <v>1</v>
      </c>
      <c r="PP159">
        <v>1</v>
      </c>
      <c r="PQ159">
        <v>0</v>
      </c>
      <c r="PR159">
        <v>0</v>
      </c>
      <c r="PS159">
        <v>0</v>
      </c>
      <c r="PT159">
        <v>0</v>
      </c>
      <c r="PU159">
        <v>0</v>
      </c>
      <c r="PV159">
        <v>0</v>
      </c>
      <c r="PW159">
        <v>0</v>
      </c>
      <c r="PY159" t="s">
        <v>3424</v>
      </c>
      <c r="PZ159">
        <v>1</v>
      </c>
      <c r="QA159">
        <v>0</v>
      </c>
      <c r="QB159">
        <v>0</v>
      </c>
      <c r="QC159">
        <v>0</v>
      </c>
      <c r="QD159">
        <v>0</v>
      </c>
      <c r="QE159">
        <v>1</v>
      </c>
      <c r="QF159">
        <v>1</v>
      </c>
      <c r="QG159">
        <v>0</v>
      </c>
      <c r="QH159">
        <v>0</v>
      </c>
      <c r="QI159">
        <v>0</v>
      </c>
      <c r="QJ159">
        <v>0</v>
      </c>
      <c r="QM159" t="s">
        <v>1125</v>
      </c>
      <c r="QN159">
        <v>0</v>
      </c>
      <c r="QO159">
        <v>1</v>
      </c>
      <c r="QP159">
        <v>0</v>
      </c>
      <c r="QQ159">
        <v>0</v>
      </c>
      <c r="QR159" t="s">
        <v>3600</v>
      </c>
      <c r="QS159">
        <v>0</v>
      </c>
      <c r="QT159">
        <v>0</v>
      </c>
      <c r="QU159">
        <v>0</v>
      </c>
      <c r="QV159">
        <v>1</v>
      </c>
      <c r="QW159">
        <v>1</v>
      </c>
      <c r="QX159">
        <v>1</v>
      </c>
      <c r="QY159">
        <v>1</v>
      </c>
      <c r="QZ159">
        <v>1</v>
      </c>
      <c r="RA159">
        <v>1</v>
      </c>
      <c r="RB159">
        <v>0</v>
      </c>
      <c r="RC159">
        <v>0</v>
      </c>
      <c r="RD159">
        <v>0</v>
      </c>
      <c r="RE159">
        <v>0</v>
      </c>
      <c r="RF159">
        <v>0</v>
      </c>
      <c r="RG159">
        <v>0</v>
      </c>
      <c r="RH159">
        <v>0</v>
      </c>
      <c r="RI159" t="s">
        <v>3291</v>
      </c>
      <c r="RJ159">
        <v>0</v>
      </c>
      <c r="RK159">
        <v>0</v>
      </c>
      <c r="RL159">
        <v>0</v>
      </c>
      <c r="RM159">
        <v>0</v>
      </c>
      <c r="RN159">
        <v>0</v>
      </c>
      <c r="RO159">
        <v>0</v>
      </c>
      <c r="RP159">
        <v>0</v>
      </c>
      <c r="RQ159">
        <v>0</v>
      </c>
      <c r="RR159">
        <v>1</v>
      </c>
      <c r="RS159">
        <v>0</v>
      </c>
      <c r="RT159">
        <v>0</v>
      </c>
      <c r="RU159">
        <v>0</v>
      </c>
      <c r="AMM159" t="s">
        <v>1127</v>
      </c>
      <c r="AMN159">
        <v>1</v>
      </c>
      <c r="AMO159">
        <v>0</v>
      </c>
      <c r="AMP159">
        <v>0</v>
      </c>
      <c r="AMQ159">
        <v>1</v>
      </c>
      <c r="AMR159">
        <v>0</v>
      </c>
      <c r="AMS159">
        <v>0</v>
      </c>
      <c r="AMU159" t="s">
        <v>1150</v>
      </c>
      <c r="AMV159" t="s">
        <v>1140</v>
      </c>
      <c r="ANG159" t="s">
        <v>1208</v>
      </c>
      <c r="ANH159">
        <v>0</v>
      </c>
      <c r="ANI159">
        <v>0</v>
      </c>
      <c r="ANJ159">
        <v>0</v>
      </c>
      <c r="ANK159">
        <v>0</v>
      </c>
      <c r="ANL159">
        <v>0</v>
      </c>
      <c r="ANM159">
        <v>0</v>
      </c>
      <c r="ANN159">
        <v>0</v>
      </c>
      <c r="ANO159">
        <v>0</v>
      </c>
      <c r="ANP159">
        <v>1</v>
      </c>
      <c r="ANR159" t="s">
        <v>1206</v>
      </c>
      <c r="ANU159">
        <v>421913403</v>
      </c>
      <c r="ANV159" s="2">
        <v>45048.347222222219</v>
      </c>
      <c r="ANY159" t="s">
        <v>1131</v>
      </c>
      <c r="ANZ159" t="s">
        <v>1132</v>
      </c>
      <c r="AOA159" t="s">
        <v>3441</v>
      </c>
    </row>
    <row r="160" spans="1:489 1027:1067" x14ac:dyDescent="0.35">
      <c r="A160">
        <v>159</v>
      </c>
      <c r="B160" t="s">
        <v>3695</v>
      </c>
      <c r="C160" s="88">
        <v>45044</v>
      </c>
      <c r="D160" t="s">
        <v>3151</v>
      </c>
      <c r="E160" s="2">
        <v>45044.454946863421</v>
      </c>
      <c r="F160" s="2">
        <v>45044.46975679398</v>
      </c>
      <c r="G160" t="s">
        <v>1109</v>
      </c>
      <c r="J160" t="s">
        <v>1226</v>
      </c>
      <c r="K160" s="88">
        <v>45044</v>
      </c>
      <c r="L160" t="s">
        <v>1227</v>
      </c>
      <c r="M160" t="s">
        <v>3145</v>
      </c>
      <c r="N160" t="s">
        <v>3159</v>
      </c>
      <c r="O160" t="s">
        <v>1114</v>
      </c>
      <c r="R160" t="s">
        <v>1230</v>
      </c>
      <c r="S160" t="s">
        <v>3160</v>
      </c>
      <c r="U160" t="s">
        <v>1117</v>
      </c>
      <c r="W160" t="s">
        <v>1133</v>
      </c>
      <c r="Z160" t="s">
        <v>1119</v>
      </c>
      <c r="AA160">
        <v>0</v>
      </c>
      <c r="AB160">
        <v>0</v>
      </c>
      <c r="AC160">
        <v>0</v>
      </c>
      <c r="AD160">
        <v>1</v>
      </c>
      <c r="AE160">
        <v>1</v>
      </c>
      <c r="ED160" t="s">
        <v>1119</v>
      </c>
      <c r="EE160">
        <v>0</v>
      </c>
      <c r="EF160">
        <v>0</v>
      </c>
      <c r="EG160">
        <v>0</v>
      </c>
      <c r="EH160">
        <v>0</v>
      </c>
      <c r="EI160">
        <v>1</v>
      </c>
      <c r="EJ160">
        <v>1</v>
      </c>
      <c r="IM160" t="s">
        <v>3600</v>
      </c>
      <c r="IN160">
        <v>0</v>
      </c>
      <c r="IO160">
        <v>0</v>
      </c>
      <c r="IP160">
        <v>0</v>
      </c>
      <c r="IQ160">
        <v>1</v>
      </c>
      <c r="IR160">
        <v>1</v>
      </c>
      <c r="IS160">
        <v>1</v>
      </c>
      <c r="IT160">
        <v>1</v>
      </c>
      <c r="IU160">
        <v>1</v>
      </c>
      <c r="IV160">
        <v>1</v>
      </c>
      <c r="IW160">
        <v>0</v>
      </c>
      <c r="IX160">
        <v>0</v>
      </c>
      <c r="IY160">
        <v>0</v>
      </c>
      <c r="IZ160">
        <v>0</v>
      </c>
      <c r="JA160">
        <v>0</v>
      </c>
      <c r="JB160">
        <v>0</v>
      </c>
      <c r="JC160">
        <v>0</v>
      </c>
      <c r="JD160">
        <v>6</v>
      </c>
      <c r="JE160">
        <v>8</v>
      </c>
      <c r="KR160" t="s">
        <v>1121</v>
      </c>
      <c r="KS160">
        <v>7500</v>
      </c>
      <c r="KT160" t="s">
        <v>1145</v>
      </c>
      <c r="KW160">
        <v>30</v>
      </c>
      <c r="KX160">
        <v>14</v>
      </c>
      <c r="KY160">
        <v>0</v>
      </c>
      <c r="LA160" t="s">
        <v>1121</v>
      </c>
      <c r="LB160">
        <v>6500</v>
      </c>
      <c r="LC160" t="s">
        <v>1145</v>
      </c>
      <c r="LF160">
        <v>30</v>
      </c>
      <c r="LG160">
        <v>14</v>
      </c>
      <c r="LH160">
        <v>0</v>
      </c>
      <c r="LJ160" t="s">
        <v>1121</v>
      </c>
      <c r="LK160">
        <v>450</v>
      </c>
      <c r="LL160" t="s">
        <v>1168</v>
      </c>
      <c r="LO160">
        <v>30</v>
      </c>
      <c r="LP160">
        <v>14</v>
      </c>
      <c r="LQ160">
        <v>0</v>
      </c>
      <c r="LS160" t="s">
        <v>1121</v>
      </c>
      <c r="LT160">
        <v>150</v>
      </c>
      <c r="LU160" t="s">
        <v>1145</v>
      </c>
      <c r="LX160">
        <v>30</v>
      </c>
      <c r="LY160">
        <v>15</v>
      </c>
      <c r="LZ160">
        <v>0</v>
      </c>
      <c r="MB160" t="s">
        <v>1121</v>
      </c>
      <c r="MC160" t="s">
        <v>3696</v>
      </c>
      <c r="MD160">
        <v>0</v>
      </c>
      <c r="ME160">
        <v>1</v>
      </c>
      <c r="MF160">
        <v>1</v>
      </c>
      <c r="MH160">
        <v>650</v>
      </c>
      <c r="MI160">
        <v>850</v>
      </c>
      <c r="MJ160" t="s">
        <v>1145</v>
      </c>
      <c r="MM160">
        <v>30</v>
      </c>
      <c r="MN160">
        <v>15</v>
      </c>
      <c r="MO160">
        <v>0</v>
      </c>
      <c r="MQ160" t="s">
        <v>1121</v>
      </c>
      <c r="MR160">
        <v>1500</v>
      </c>
      <c r="MS160" t="s">
        <v>1145</v>
      </c>
      <c r="MV160">
        <v>30</v>
      </c>
      <c r="MW160">
        <v>14</v>
      </c>
      <c r="MX160">
        <v>0</v>
      </c>
      <c r="PE160" t="s">
        <v>1117</v>
      </c>
      <c r="PG160" t="s">
        <v>3600</v>
      </c>
      <c r="PH160">
        <v>0</v>
      </c>
      <c r="PI160">
        <v>0</v>
      </c>
      <c r="PJ160">
        <v>0</v>
      </c>
      <c r="PK160">
        <v>1</v>
      </c>
      <c r="PL160">
        <v>1</v>
      </c>
      <c r="PM160">
        <v>1</v>
      </c>
      <c r="PN160">
        <v>1</v>
      </c>
      <c r="PO160">
        <v>1</v>
      </c>
      <c r="PP160">
        <v>1</v>
      </c>
      <c r="PQ160">
        <v>0</v>
      </c>
      <c r="PR160">
        <v>0</v>
      </c>
      <c r="PS160">
        <v>0</v>
      </c>
      <c r="PT160">
        <v>0</v>
      </c>
      <c r="PU160">
        <v>0</v>
      </c>
      <c r="PV160">
        <v>0</v>
      </c>
      <c r="PW160">
        <v>0</v>
      </c>
      <c r="PY160" t="s">
        <v>3429</v>
      </c>
      <c r="PZ160">
        <v>1</v>
      </c>
      <c r="QA160">
        <v>0</v>
      </c>
      <c r="QB160">
        <v>0</v>
      </c>
      <c r="QC160">
        <v>0</v>
      </c>
      <c r="QD160">
        <v>0</v>
      </c>
      <c r="QE160">
        <v>1</v>
      </c>
      <c r="QF160">
        <v>0</v>
      </c>
      <c r="QG160">
        <v>0</v>
      </c>
      <c r="QH160">
        <v>0</v>
      </c>
      <c r="QI160">
        <v>0</v>
      </c>
      <c r="QJ160">
        <v>0</v>
      </c>
      <c r="QM160" t="s">
        <v>1125</v>
      </c>
      <c r="QN160">
        <v>0</v>
      </c>
      <c r="QO160">
        <v>1</v>
      </c>
      <c r="QP160">
        <v>0</v>
      </c>
      <c r="QQ160">
        <v>0</v>
      </c>
      <c r="QR160" t="s">
        <v>3600</v>
      </c>
      <c r="QS160">
        <v>0</v>
      </c>
      <c r="QT160">
        <v>0</v>
      </c>
      <c r="QU160">
        <v>0</v>
      </c>
      <c r="QV160">
        <v>1</v>
      </c>
      <c r="QW160">
        <v>1</v>
      </c>
      <c r="QX160">
        <v>1</v>
      </c>
      <c r="QY160">
        <v>1</v>
      </c>
      <c r="QZ160">
        <v>1</v>
      </c>
      <c r="RA160">
        <v>1</v>
      </c>
      <c r="RB160">
        <v>0</v>
      </c>
      <c r="RC160">
        <v>0</v>
      </c>
      <c r="RD160">
        <v>0</v>
      </c>
      <c r="RE160">
        <v>0</v>
      </c>
      <c r="RF160">
        <v>0</v>
      </c>
      <c r="RG160">
        <v>0</v>
      </c>
      <c r="RH160">
        <v>0</v>
      </c>
      <c r="RI160" t="s">
        <v>3291</v>
      </c>
      <c r="RJ160">
        <v>0</v>
      </c>
      <c r="RK160">
        <v>0</v>
      </c>
      <c r="RL160">
        <v>0</v>
      </c>
      <c r="RM160">
        <v>0</v>
      </c>
      <c r="RN160">
        <v>0</v>
      </c>
      <c r="RO160">
        <v>0</v>
      </c>
      <c r="RP160">
        <v>0</v>
      </c>
      <c r="RQ160">
        <v>0</v>
      </c>
      <c r="RR160">
        <v>1</v>
      </c>
      <c r="RS160">
        <v>0</v>
      </c>
      <c r="RT160">
        <v>0</v>
      </c>
      <c r="RU160">
        <v>0</v>
      </c>
      <c r="AMM160" t="s">
        <v>1127</v>
      </c>
      <c r="AMN160">
        <v>1</v>
      </c>
      <c r="AMO160">
        <v>0</v>
      </c>
      <c r="AMP160">
        <v>0</v>
      </c>
      <c r="AMQ160">
        <v>1</v>
      </c>
      <c r="AMR160">
        <v>0</v>
      </c>
      <c r="AMS160">
        <v>0</v>
      </c>
      <c r="AMU160" t="s">
        <v>1150</v>
      </c>
      <c r="AMV160" t="s">
        <v>1140</v>
      </c>
      <c r="ANG160" t="s">
        <v>1208</v>
      </c>
      <c r="ANH160">
        <v>0</v>
      </c>
      <c r="ANI160">
        <v>0</v>
      </c>
      <c r="ANJ160">
        <v>0</v>
      </c>
      <c r="ANK160">
        <v>0</v>
      </c>
      <c r="ANL160">
        <v>0</v>
      </c>
      <c r="ANM160">
        <v>0</v>
      </c>
      <c r="ANN160">
        <v>0</v>
      </c>
      <c r="ANO160">
        <v>0</v>
      </c>
      <c r="ANP160">
        <v>1</v>
      </c>
      <c r="ANR160" t="s">
        <v>1206</v>
      </c>
      <c r="ANU160">
        <v>421913416</v>
      </c>
      <c r="ANV160" s="2">
        <v>45048.347245370373</v>
      </c>
      <c r="ANY160" t="s">
        <v>1131</v>
      </c>
      <c r="ANZ160" t="s">
        <v>1132</v>
      </c>
      <c r="AOA160" t="s">
        <v>3441</v>
      </c>
    </row>
    <row r="161" spans="1:489 1027:1067" x14ac:dyDescent="0.35">
      <c r="A161">
        <v>160</v>
      </c>
      <c r="B161" t="s">
        <v>3697</v>
      </c>
      <c r="C161" s="88">
        <v>45044</v>
      </c>
      <c r="D161" t="s">
        <v>3151</v>
      </c>
      <c r="E161" s="2">
        <v>45044.470334212972</v>
      </c>
      <c r="F161" s="2">
        <v>45044.478667916672</v>
      </c>
      <c r="G161" t="s">
        <v>1109</v>
      </c>
      <c r="J161" t="s">
        <v>1226</v>
      </c>
      <c r="K161" s="88">
        <v>45044</v>
      </c>
      <c r="L161" t="s">
        <v>1227</v>
      </c>
      <c r="M161" t="s">
        <v>3145</v>
      </c>
      <c r="N161" t="s">
        <v>3159</v>
      </c>
      <c r="O161" t="s">
        <v>1114</v>
      </c>
      <c r="R161" t="s">
        <v>1230</v>
      </c>
      <c r="S161" t="s">
        <v>3160</v>
      </c>
      <c r="U161" t="s">
        <v>1117</v>
      </c>
      <c r="W161" t="s">
        <v>1133</v>
      </c>
      <c r="Z161" t="s">
        <v>1119</v>
      </c>
      <c r="AA161">
        <v>0</v>
      </c>
      <c r="AB161">
        <v>0</v>
      </c>
      <c r="AC161">
        <v>0</v>
      </c>
      <c r="AD161">
        <v>1</v>
      </c>
      <c r="AE161">
        <v>1</v>
      </c>
      <c r="ED161" t="s">
        <v>1119</v>
      </c>
      <c r="EE161">
        <v>0</v>
      </c>
      <c r="EF161">
        <v>0</v>
      </c>
      <c r="EG161">
        <v>0</v>
      </c>
      <c r="EH161">
        <v>0</v>
      </c>
      <c r="EI161">
        <v>1</v>
      </c>
      <c r="EJ161">
        <v>1</v>
      </c>
      <c r="IM161" t="s">
        <v>3698</v>
      </c>
      <c r="IN161">
        <v>0</v>
      </c>
      <c r="IO161">
        <v>0</v>
      </c>
      <c r="IP161">
        <v>0</v>
      </c>
      <c r="IQ161">
        <v>1</v>
      </c>
      <c r="IR161">
        <v>1</v>
      </c>
      <c r="IS161">
        <v>1</v>
      </c>
      <c r="IT161">
        <v>1</v>
      </c>
      <c r="IU161">
        <v>1</v>
      </c>
      <c r="IV161">
        <v>1</v>
      </c>
      <c r="IW161">
        <v>0</v>
      </c>
      <c r="IX161">
        <v>0</v>
      </c>
      <c r="IY161">
        <v>0</v>
      </c>
      <c r="IZ161">
        <v>0</v>
      </c>
      <c r="JA161">
        <v>0</v>
      </c>
      <c r="JB161">
        <v>0</v>
      </c>
      <c r="JC161">
        <v>0</v>
      </c>
      <c r="JD161">
        <v>6</v>
      </c>
      <c r="JE161">
        <v>8</v>
      </c>
      <c r="KR161" t="s">
        <v>1121</v>
      </c>
      <c r="KS161">
        <v>7500</v>
      </c>
      <c r="KT161" t="s">
        <v>1145</v>
      </c>
      <c r="KW161">
        <v>30</v>
      </c>
      <c r="KX161">
        <v>14</v>
      </c>
      <c r="KY161">
        <v>0</v>
      </c>
      <c r="LA161" t="s">
        <v>1121</v>
      </c>
      <c r="LB161">
        <v>6750</v>
      </c>
      <c r="LC161" t="s">
        <v>1145</v>
      </c>
      <c r="LF161">
        <v>30</v>
      </c>
      <c r="LG161">
        <v>15</v>
      </c>
      <c r="LH161">
        <v>0</v>
      </c>
      <c r="LJ161" t="s">
        <v>1121</v>
      </c>
      <c r="LK161">
        <v>450</v>
      </c>
      <c r="LL161" t="s">
        <v>1145</v>
      </c>
      <c r="LO161">
        <v>30</v>
      </c>
      <c r="LP161">
        <v>14</v>
      </c>
      <c r="LQ161">
        <v>0</v>
      </c>
      <c r="LS161" t="s">
        <v>1121</v>
      </c>
      <c r="LT161">
        <v>150</v>
      </c>
      <c r="LU161" t="s">
        <v>1145</v>
      </c>
      <c r="LX161">
        <v>30</v>
      </c>
      <c r="LY161">
        <v>15</v>
      </c>
      <c r="LZ161">
        <v>0</v>
      </c>
      <c r="MB161" t="s">
        <v>1121</v>
      </c>
      <c r="MC161" t="s">
        <v>1222</v>
      </c>
      <c r="MD161">
        <v>0</v>
      </c>
      <c r="ME161">
        <v>1</v>
      </c>
      <c r="MF161">
        <v>1</v>
      </c>
      <c r="MH161">
        <v>650</v>
      </c>
      <c r="MI161">
        <v>800</v>
      </c>
      <c r="MJ161" t="s">
        <v>1145</v>
      </c>
      <c r="MM161">
        <v>30</v>
      </c>
      <c r="MN161">
        <v>15</v>
      </c>
      <c r="MO161">
        <v>0</v>
      </c>
      <c r="MQ161" t="s">
        <v>1121</v>
      </c>
      <c r="MR161">
        <v>1500</v>
      </c>
      <c r="MS161" t="s">
        <v>1145</v>
      </c>
      <c r="MV161">
        <v>30</v>
      </c>
      <c r="MW161">
        <v>15</v>
      </c>
      <c r="MX161">
        <v>0</v>
      </c>
      <c r="PE161" t="s">
        <v>1117</v>
      </c>
      <c r="PG161" t="s">
        <v>3600</v>
      </c>
      <c r="PH161">
        <v>0</v>
      </c>
      <c r="PI161">
        <v>0</v>
      </c>
      <c r="PJ161">
        <v>0</v>
      </c>
      <c r="PK161">
        <v>1</v>
      </c>
      <c r="PL161">
        <v>1</v>
      </c>
      <c r="PM161">
        <v>1</v>
      </c>
      <c r="PN161">
        <v>1</v>
      </c>
      <c r="PO161">
        <v>1</v>
      </c>
      <c r="PP161">
        <v>1</v>
      </c>
      <c r="PQ161">
        <v>0</v>
      </c>
      <c r="PR161">
        <v>0</v>
      </c>
      <c r="PS161">
        <v>0</v>
      </c>
      <c r="PT161">
        <v>0</v>
      </c>
      <c r="PU161">
        <v>0</v>
      </c>
      <c r="PV161">
        <v>0</v>
      </c>
      <c r="PW161">
        <v>0</v>
      </c>
      <c r="PY161" t="s">
        <v>3427</v>
      </c>
      <c r="PZ161">
        <v>1</v>
      </c>
      <c r="QA161">
        <v>0</v>
      </c>
      <c r="QB161">
        <v>0</v>
      </c>
      <c r="QC161">
        <v>0</v>
      </c>
      <c r="QD161">
        <v>0</v>
      </c>
      <c r="QE161">
        <v>1</v>
      </c>
      <c r="QF161">
        <v>1</v>
      </c>
      <c r="QG161">
        <v>0</v>
      </c>
      <c r="QH161">
        <v>0</v>
      </c>
      <c r="QI161">
        <v>0</v>
      </c>
      <c r="QJ161">
        <v>0</v>
      </c>
      <c r="QM161" t="s">
        <v>1125</v>
      </c>
      <c r="QN161">
        <v>0</v>
      </c>
      <c r="QO161">
        <v>1</v>
      </c>
      <c r="QP161">
        <v>0</v>
      </c>
      <c r="QQ161">
        <v>0</v>
      </c>
      <c r="QR161" t="s">
        <v>3699</v>
      </c>
      <c r="QS161">
        <v>0</v>
      </c>
      <c r="QT161">
        <v>0</v>
      </c>
      <c r="QU161">
        <v>0</v>
      </c>
      <c r="QV161">
        <v>1</v>
      </c>
      <c r="QW161">
        <v>1</v>
      </c>
      <c r="QX161">
        <v>1</v>
      </c>
      <c r="QY161">
        <v>1</v>
      </c>
      <c r="QZ161">
        <v>1</v>
      </c>
      <c r="RA161">
        <v>1</v>
      </c>
      <c r="RB161">
        <v>0</v>
      </c>
      <c r="RC161">
        <v>0</v>
      </c>
      <c r="RD161">
        <v>0</v>
      </c>
      <c r="RE161">
        <v>0</v>
      </c>
      <c r="RF161">
        <v>0</v>
      </c>
      <c r="RG161">
        <v>0</v>
      </c>
      <c r="RH161">
        <v>0</v>
      </c>
      <c r="RI161" t="s">
        <v>3291</v>
      </c>
      <c r="RJ161">
        <v>0</v>
      </c>
      <c r="RK161">
        <v>0</v>
      </c>
      <c r="RL161">
        <v>0</v>
      </c>
      <c r="RM161">
        <v>0</v>
      </c>
      <c r="RN161">
        <v>0</v>
      </c>
      <c r="RO161">
        <v>0</v>
      </c>
      <c r="RP161">
        <v>0</v>
      </c>
      <c r="RQ161">
        <v>0</v>
      </c>
      <c r="RR161">
        <v>1</v>
      </c>
      <c r="RS161">
        <v>0</v>
      </c>
      <c r="RT161">
        <v>0</v>
      </c>
      <c r="RU161">
        <v>0</v>
      </c>
      <c r="AMM161" t="s">
        <v>1127</v>
      </c>
      <c r="AMN161">
        <v>1</v>
      </c>
      <c r="AMO161">
        <v>0</v>
      </c>
      <c r="AMP161">
        <v>0</v>
      </c>
      <c r="AMQ161">
        <v>1</v>
      </c>
      <c r="AMR161">
        <v>0</v>
      </c>
      <c r="AMS161">
        <v>0</v>
      </c>
      <c r="AMU161" t="s">
        <v>1128</v>
      </c>
      <c r="AMV161" t="s">
        <v>1140</v>
      </c>
      <c r="ANG161" t="s">
        <v>1208</v>
      </c>
      <c r="ANH161">
        <v>0</v>
      </c>
      <c r="ANI161">
        <v>0</v>
      </c>
      <c r="ANJ161">
        <v>0</v>
      </c>
      <c r="ANK161">
        <v>0</v>
      </c>
      <c r="ANL161">
        <v>0</v>
      </c>
      <c r="ANM161">
        <v>0</v>
      </c>
      <c r="ANN161">
        <v>0</v>
      </c>
      <c r="ANO161">
        <v>0</v>
      </c>
      <c r="ANP161">
        <v>1</v>
      </c>
      <c r="ANR161" t="s">
        <v>1206</v>
      </c>
      <c r="ANU161">
        <v>421913421</v>
      </c>
      <c r="ANV161" s="2">
        <v>45048.347268518519</v>
      </c>
      <c r="ANY161" t="s">
        <v>1131</v>
      </c>
      <c r="ANZ161" t="s">
        <v>1132</v>
      </c>
      <c r="AOA161" t="s">
        <v>3441</v>
      </c>
    </row>
    <row r="162" spans="1:489 1027:1067" x14ac:dyDescent="0.35">
      <c r="A162">
        <v>161</v>
      </c>
      <c r="B162" t="s">
        <v>3700</v>
      </c>
      <c r="C162" s="88">
        <v>45044</v>
      </c>
      <c r="D162" t="s">
        <v>3151</v>
      </c>
      <c r="E162" s="2">
        <v>45044.478762847233</v>
      </c>
      <c r="F162" s="2">
        <v>45044.702583356477</v>
      </c>
      <c r="G162" t="s">
        <v>1109</v>
      </c>
      <c r="J162" t="s">
        <v>1226</v>
      </c>
      <c r="K162" s="88">
        <v>45044</v>
      </c>
      <c r="L162" t="s">
        <v>1227</v>
      </c>
      <c r="M162" t="s">
        <v>3145</v>
      </c>
      <c r="N162" t="s">
        <v>3159</v>
      </c>
      <c r="O162" t="s">
        <v>1114</v>
      </c>
      <c r="R162" t="s">
        <v>1230</v>
      </c>
      <c r="S162" t="s">
        <v>3160</v>
      </c>
      <c r="U162" t="s">
        <v>1117</v>
      </c>
      <c r="W162" t="s">
        <v>1133</v>
      </c>
      <c r="Z162" t="s">
        <v>1119</v>
      </c>
      <c r="AA162">
        <v>0</v>
      </c>
      <c r="AB162">
        <v>0</v>
      </c>
      <c r="AC162">
        <v>0</v>
      </c>
      <c r="AD162">
        <v>1</v>
      </c>
      <c r="AE162">
        <v>1</v>
      </c>
      <c r="ED162" t="s">
        <v>1119</v>
      </c>
      <c r="EE162">
        <v>0</v>
      </c>
      <c r="EF162">
        <v>0</v>
      </c>
      <c r="EG162">
        <v>0</v>
      </c>
      <c r="EH162">
        <v>0</v>
      </c>
      <c r="EI162">
        <v>1</v>
      </c>
      <c r="EJ162">
        <v>1</v>
      </c>
      <c r="IM162" t="s">
        <v>3600</v>
      </c>
      <c r="IN162">
        <v>0</v>
      </c>
      <c r="IO162">
        <v>0</v>
      </c>
      <c r="IP162">
        <v>0</v>
      </c>
      <c r="IQ162">
        <v>1</v>
      </c>
      <c r="IR162">
        <v>1</v>
      </c>
      <c r="IS162">
        <v>1</v>
      </c>
      <c r="IT162">
        <v>1</v>
      </c>
      <c r="IU162">
        <v>1</v>
      </c>
      <c r="IV162">
        <v>1</v>
      </c>
      <c r="IW162">
        <v>0</v>
      </c>
      <c r="IX162">
        <v>0</v>
      </c>
      <c r="IY162">
        <v>0</v>
      </c>
      <c r="IZ162">
        <v>0</v>
      </c>
      <c r="JA162">
        <v>0</v>
      </c>
      <c r="JB162">
        <v>0</v>
      </c>
      <c r="JC162">
        <v>0</v>
      </c>
      <c r="JD162">
        <v>6</v>
      </c>
      <c r="JE162">
        <v>8</v>
      </c>
      <c r="KR162" t="s">
        <v>1121</v>
      </c>
      <c r="KS162">
        <v>7500</v>
      </c>
      <c r="KT162" t="s">
        <v>1145</v>
      </c>
      <c r="KW162">
        <v>30</v>
      </c>
      <c r="KX162">
        <v>14</v>
      </c>
      <c r="KY162">
        <v>0</v>
      </c>
      <c r="LA162" t="s">
        <v>1121</v>
      </c>
      <c r="LB162">
        <v>6500</v>
      </c>
      <c r="LC162" t="s">
        <v>1145</v>
      </c>
      <c r="LF162">
        <v>30</v>
      </c>
      <c r="LG162">
        <v>14</v>
      </c>
      <c r="LH162">
        <v>0</v>
      </c>
      <c r="LJ162" t="s">
        <v>1121</v>
      </c>
      <c r="LK162">
        <v>450</v>
      </c>
      <c r="LL162" t="s">
        <v>1145</v>
      </c>
      <c r="LO162">
        <v>30</v>
      </c>
      <c r="LP162">
        <v>44</v>
      </c>
      <c r="LQ162">
        <v>1</v>
      </c>
      <c r="LS162" t="s">
        <v>1121</v>
      </c>
      <c r="LT162">
        <v>150</v>
      </c>
      <c r="LU162" t="s">
        <v>1145</v>
      </c>
      <c r="LX162">
        <v>30</v>
      </c>
      <c r="LY162">
        <v>14</v>
      </c>
      <c r="LZ162">
        <v>0</v>
      </c>
      <c r="MB162" t="s">
        <v>1121</v>
      </c>
      <c r="MC162" t="s">
        <v>1222</v>
      </c>
      <c r="MD162">
        <v>0</v>
      </c>
      <c r="ME162">
        <v>1</v>
      </c>
      <c r="MF162">
        <v>1</v>
      </c>
      <c r="MH162">
        <v>700</v>
      </c>
      <c r="MI162">
        <v>900</v>
      </c>
      <c r="MJ162" t="s">
        <v>1145</v>
      </c>
      <c r="MM162">
        <v>30</v>
      </c>
      <c r="MN162">
        <v>14</v>
      </c>
      <c r="MO162">
        <v>0</v>
      </c>
      <c r="MQ162" t="s">
        <v>1121</v>
      </c>
      <c r="MR162">
        <v>1500</v>
      </c>
      <c r="MS162" t="s">
        <v>1145</v>
      </c>
      <c r="MV162">
        <v>30</v>
      </c>
      <c r="MW162">
        <v>14</v>
      </c>
      <c r="MX162">
        <v>0</v>
      </c>
      <c r="PE162" t="s">
        <v>1117</v>
      </c>
      <c r="PG162" t="s">
        <v>3699</v>
      </c>
      <c r="PH162">
        <v>0</v>
      </c>
      <c r="PI162">
        <v>0</v>
      </c>
      <c r="PJ162">
        <v>0</v>
      </c>
      <c r="PK162">
        <v>1</v>
      </c>
      <c r="PL162">
        <v>1</v>
      </c>
      <c r="PM162">
        <v>1</v>
      </c>
      <c r="PN162">
        <v>1</v>
      </c>
      <c r="PO162">
        <v>1</v>
      </c>
      <c r="PP162">
        <v>1</v>
      </c>
      <c r="PQ162">
        <v>0</v>
      </c>
      <c r="PR162">
        <v>0</v>
      </c>
      <c r="PS162">
        <v>0</v>
      </c>
      <c r="PT162">
        <v>0</v>
      </c>
      <c r="PU162">
        <v>0</v>
      </c>
      <c r="PV162">
        <v>0</v>
      </c>
      <c r="PW162">
        <v>0</v>
      </c>
      <c r="PY162" t="s">
        <v>3423</v>
      </c>
      <c r="PZ162">
        <v>1</v>
      </c>
      <c r="QA162">
        <v>0</v>
      </c>
      <c r="QB162">
        <v>0</v>
      </c>
      <c r="QC162">
        <v>0</v>
      </c>
      <c r="QD162">
        <v>0</v>
      </c>
      <c r="QE162">
        <v>0</v>
      </c>
      <c r="QF162">
        <v>1</v>
      </c>
      <c r="QG162">
        <v>0</v>
      </c>
      <c r="QH162">
        <v>0</v>
      </c>
      <c r="QI162">
        <v>0</v>
      </c>
      <c r="QJ162">
        <v>0</v>
      </c>
      <c r="QM162" t="s">
        <v>1125</v>
      </c>
      <c r="QN162">
        <v>0</v>
      </c>
      <c r="QO162">
        <v>1</v>
      </c>
      <c r="QP162">
        <v>0</v>
      </c>
      <c r="QQ162">
        <v>0</v>
      </c>
      <c r="QR162" t="s">
        <v>3699</v>
      </c>
      <c r="QS162">
        <v>0</v>
      </c>
      <c r="QT162">
        <v>0</v>
      </c>
      <c r="QU162">
        <v>0</v>
      </c>
      <c r="QV162">
        <v>1</v>
      </c>
      <c r="QW162">
        <v>1</v>
      </c>
      <c r="QX162">
        <v>1</v>
      </c>
      <c r="QY162">
        <v>1</v>
      </c>
      <c r="QZ162">
        <v>1</v>
      </c>
      <c r="RA162">
        <v>1</v>
      </c>
      <c r="RB162">
        <v>0</v>
      </c>
      <c r="RC162">
        <v>0</v>
      </c>
      <c r="RD162">
        <v>0</v>
      </c>
      <c r="RE162">
        <v>0</v>
      </c>
      <c r="RF162">
        <v>0</v>
      </c>
      <c r="RG162">
        <v>0</v>
      </c>
      <c r="RH162">
        <v>0</v>
      </c>
      <c r="RI162" t="s">
        <v>3291</v>
      </c>
      <c r="RJ162">
        <v>0</v>
      </c>
      <c r="RK162">
        <v>0</v>
      </c>
      <c r="RL162">
        <v>0</v>
      </c>
      <c r="RM162">
        <v>0</v>
      </c>
      <c r="RN162">
        <v>0</v>
      </c>
      <c r="RO162">
        <v>0</v>
      </c>
      <c r="RP162">
        <v>0</v>
      </c>
      <c r="RQ162">
        <v>0</v>
      </c>
      <c r="RR162">
        <v>1</v>
      </c>
      <c r="RS162">
        <v>0</v>
      </c>
      <c r="RT162">
        <v>0</v>
      </c>
      <c r="RU162">
        <v>0</v>
      </c>
      <c r="AMM162" t="s">
        <v>1127</v>
      </c>
      <c r="AMN162">
        <v>1</v>
      </c>
      <c r="AMO162">
        <v>0</v>
      </c>
      <c r="AMP162">
        <v>0</v>
      </c>
      <c r="AMQ162">
        <v>1</v>
      </c>
      <c r="AMR162">
        <v>0</v>
      </c>
      <c r="AMS162">
        <v>0</v>
      </c>
      <c r="AMU162" t="s">
        <v>1150</v>
      </c>
      <c r="AMV162" t="s">
        <v>1140</v>
      </c>
      <c r="ANG162" t="s">
        <v>1208</v>
      </c>
      <c r="ANH162">
        <v>0</v>
      </c>
      <c r="ANI162">
        <v>0</v>
      </c>
      <c r="ANJ162">
        <v>0</v>
      </c>
      <c r="ANK162">
        <v>0</v>
      </c>
      <c r="ANL162">
        <v>0</v>
      </c>
      <c r="ANM162">
        <v>0</v>
      </c>
      <c r="ANN162">
        <v>0</v>
      </c>
      <c r="ANO162">
        <v>0</v>
      </c>
      <c r="ANP162">
        <v>1</v>
      </c>
      <c r="ANR162" t="s">
        <v>1206</v>
      </c>
      <c r="ANU162">
        <v>421913429</v>
      </c>
      <c r="ANV162" s="2">
        <v>45048.347280092603</v>
      </c>
      <c r="ANY162" t="s">
        <v>1131</v>
      </c>
      <c r="ANZ162" t="s">
        <v>1132</v>
      </c>
      <c r="AOA162" t="s">
        <v>3441</v>
      </c>
    </row>
    <row r="163" spans="1:489 1027:1067" x14ac:dyDescent="0.35">
      <c r="A163">
        <v>162</v>
      </c>
      <c r="B163" t="s">
        <v>3701</v>
      </c>
      <c r="C163" s="88">
        <v>45045</v>
      </c>
      <c r="D163" t="s">
        <v>3151</v>
      </c>
      <c r="E163" s="2">
        <v>45045.42252172454</v>
      </c>
      <c r="F163" s="2">
        <v>45045.425989189811</v>
      </c>
      <c r="G163" t="s">
        <v>1109</v>
      </c>
      <c r="J163" t="s">
        <v>1226</v>
      </c>
      <c r="K163" s="88">
        <v>45045</v>
      </c>
      <c r="L163" t="s">
        <v>1227</v>
      </c>
      <c r="M163" t="s">
        <v>3145</v>
      </c>
      <c r="N163" t="s">
        <v>3159</v>
      </c>
      <c r="O163" t="s">
        <v>1114</v>
      </c>
      <c r="R163" t="s">
        <v>1230</v>
      </c>
      <c r="S163" t="s">
        <v>3160</v>
      </c>
      <c r="U163" t="s">
        <v>1117</v>
      </c>
      <c r="W163" t="s">
        <v>1133</v>
      </c>
      <c r="Z163" t="s">
        <v>1119</v>
      </c>
      <c r="AA163">
        <v>0</v>
      </c>
      <c r="AB163">
        <v>0</v>
      </c>
      <c r="AC163">
        <v>0</v>
      </c>
      <c r="AD163">
        <v>1</v>
      </c>
      <c r="AE163">
        <v>1</v>
      </c>
      <c r="ED163" t="s">
        <v>1119</v>
      </c>
      <c r="EE163">
        <v>0</v>
      </c>
      <c r="EF163">
        <v>0</v>
      </c>
      <c r="EG163">
        <v>0</v>
      </c>
      <c r="EH163">
        <v>0</v>
      </c>
      <c r="EI163">
        <v>1</v>
      </c>
      <c r="EJ163">
        <v>1</v>
      </c>
      <c r="IM163" t="s">
        <v>1181</v>
      </c>
      <c r="IN163">
        <v>0</v>
      </c>
      <c r="IO163">
        <v>0</v>
      </c>
      <c r="IP163">
        <v>1</v>
      </c>
      <c r="IQ163">
        <v>0</v>
      </c>
      <c r="IR163">
        <v>0</v>
      </c>
      <c r="IS163">
        <v>0</v>
      </c>
      <c r="IT163">
        <v>0</v>
      </c>
      <c r="IU163">
        <v>0</v>
      </c>
      <c r="IV163">
        <v>0</v>
      </c>
      <c r="IW163">
        <v>0</v>
      </c>
      <c r="IX163">
        <v>0</v>
      </c>
      <c r="IY163">
        <v>0</v>
      </c>
      <c r="IZ163">
        <v>0</v>
      </c>
      <c r="JA163">
        <v>0</v>
      </c>
      <c r="JB163">
        <v>0</v>
      </c>
      <c r="JC163">
        <v>0</v>
      </c>
      <c r="JD163">
        <v>1</v>
      </c>
      <c r="JE163">
        <v>3</v>
      </c>
      <c r="KC163" t="s">
        <v>1121</v>
      </c>
      <c r="KD163" t="s">
        <v>1158</v>
      </c>
      <c r="KE163">
        <v>0</v>
      </c>
      <c r="KF163">
        <v>1</v>
      </c>
      <c r="KG163">
        <v>1</v>
      </c>
      <c r="KI163">
        <v>31500</v>
      </c>
      <c r="KJ163">
        <v>37000</v>
      </c>
      <c r="KK163" t="s">
        <v>1145</v>
      </c>
      <c r="KN163">
        <v>30</v>
      </c>
      <c r="KO163">
        <v>15</v>
      </c>
      <c r="KP163">
        <v>0</v>
      </c>
      <c r="PE163" t="s">
        <v>1117</v>
      </c>
      <c r="PG163" t="s">
        <v>1181</v>
      </c>
      <c r="PH163">
        <v>0</v>
      </c>
      <c r="PI163">
        <v>0</v>
      </c>
      <c r="PJ163">
        <v>1</v>
      </c>
      <c r="PK163">
        <v>0</v>
      </c>
      <c r="PL163">
        <v>0</v>
      </c>
      <c r="PM163">
        <v>0</v>
      </c>
      <c r="PN163">
        <v>0</v>
      </c>
      <c r="PO163">
        <v>0</v>
      </c>
      <c r="PP163">
        <v>0</v>
      </c>
      <c r="PQ163">
        <v>0</v>
      </c>
      <c r="PR163">
        <v>0</v>
      </c>
      <c r="PS163">
        <v>0</v>
      </c>
      <c r="PT163">
        <v>0</v>
      </c>
      <c r="PU163">
        <v>0</v>
      </c>
      <c r="PV163">
        <v>0</v>
      </c>
      <c r="PW163">
        <v>0</v>
      </c>
      <c r="PY163" t="s">
        <v>3423</v>
      </c>
      <c r="PZ163">
        <v>1</v>
      </c>
      <c r="QA163">
        <v>0</v>
      </c>
      <c r="QB163">
        <v>0</v>
      </c>
      <c r="QC163">
        <v>0</v>
      </c>
      <c r="QD163">
        <v>0</v>
      </c>
      <c r="QE163">
        <v>0</v>
      </c>
      <c r="QF163">
        <v>1</v>
      </c>
      <c r="QG163">
        <v>0</v>
      </c>
      <c r="QH163">
        <v>0</v>
      </c>
      <c r="QI163">
        <v>0</v>
      </c>
      <c r="QJ163">
        <v>0</v>
      </c>
      <c r="QM163" t="s">
        <v>1125</v>
      </c>
      <c r="QN163">
        <v>0</v>
      </c>
      <c r="QO163">
        <v>1</v>
      </c>
      <c r="QP163">
        <v>0</v>
      </c>
      <c r="QQ163">
        <v>0</v>
      </c>
      <c r="QR163" t="s">
        <v>1181</v>
      </c>
      <c r="QS163">
        <v>0</v>
      </c>
      <c r="QT163">
        <v>0</v>
      </c>
      <c r="QU163">
        <v>1</v>
      </c>
      <c r="QV163">
        <v>0</v>
      </c>
      <c r="QW163">
        <v>0</v>
      </c>
      <c r="QX163">
        <v>0</v>
      </c>
      <c r="QY163">
        <v>0</v>
      </c>
      <c r="QZ163">
        <v>0</v>
      </c>
      <c r="RA163">
        <v>0</v>
      </c>
      <c r="RB163">
        <v>0</v>
      </c>
      <c r="RC163">
        <v>0</v>
      </c>
      <c r="RD163">
        <v>0</v>
      </c>
      <c r="RE163">
        <v>0</v>
      </c>
      <c r="RF163">
        <v>0</v>
      </c>
      <c r="RG163">
        <v>0</v>
      </c>
      <c r="RH163">
        <v>0</v>
      </c>
      <c r="RI163" t="s">
        <v>3430</v>
      </c>
      <c r="RJ163">
        <v>0</v>
      </c>
      <c r="RK163">
        <v>0</v>
      </c>
      <c r="RL163">
        <v>0</v>
      </c>
      <c r="RM163">
        <v>0</v>
      </c>
      <c r="RN163">
        <v>0</v>
      </c>
      <c r="RO163">
        <v>1</v>
      </c>
      <c r="RP163">
        <v>0</v>
      </c>
      <c r="RQ163">
        <v>0</v>
      </c>
      <c r="RR163">
        <v>1</v>
      </c>
      <c r="RS163">
        <v>0</v>
      </c>
      <c r="RT163">
        <v>0</v>
      </c>
      <c r="RU163">
        <v>0</v>
      </c>
      <c r="AMM163" t="s">
        <v>1127</v>
      </c>
      <c r="AMN163">
        <v>1</v>
      </c>
      <c r="AMO163">
        <v>0</v>
      </c>
      <c r="AMP163">
        <v>0</v>
      </c>
      <c r="AMQ163">
        <v>1</v>
      </c>
      <c r="AMR163">
        <v>0</v>
      </c>
      <c r="AMS163">
        <v>0</v>
      </c>
      <c r="AMU163" t="s">
        <v>1150</v>
      </c>
      <c r="AMV163" t="s">
        <v>1140</v>
      </c>
      <c r="ANG163" t="s">
        <v>1208</v>
      </c>
      <c r="ANH163">
        <v>0</v>
      </c>
      <c r="ANI163">
        <v>0</v>
      </c>
      <c r="ANJ163">
        <v>0</v>
      </c>
      <c r="ANK163">
        <v>0</v>
      </c>
      <c r="ANL163">
        <v>0</v>
      </c>
      <c r="ANM163">
        <v>0</v>
      </c>
      <c r="ANN163">
        <v>0</v>
      </c>
      <c r="ANO163">
        <v>0</v>
      </c>
      <c r="ANP163">
        <v>1</v>
      </c>
      <c r="ANR163" t="s">
        <v>1206</v>
      </c>
      <c r="ANU163">
        <v>421913432</v>
      </c>
      <c r="ANV163" s="2">
        <v>45048.347291666672</v>
      </c>
      <c r="ANY163" t="s">
        <v>1131</v>
      </c>
      <c r="ANZ163" t="s">
        <v>1132</v>
      </c>
      <c r="AOA163" t="s">
        <v>3441</v>
      </c>
    </row>
    <row r="164" spans="1:489 1027:1067" x14ac:dyDescent="0.35">
      <c r="A164">
        <v>163</v>
      </c>
      <c r="B164" t="s">
        <v>3702</v>
      </c>
      <c r="C164" s="88">
        <v>45045</v>
      </c>
      <c r="D164" t="s">
        <v>3151</v>
      </c>
      <c r="E164" s="2">
        <v>45045.456126504629</v>
      </c>
      <c r="F164" s="2">
        <v>45045.458971319436</v>
      </c>
      <c r="G164" t="s">
        <v>1109</v>
      </c>
      <c r="J164" t="s">
        <v>1226</v>
      </c>
      <c r="K164" s="88">
        <v>45045</v>
      </c>
      <c r="L164" t="s">
        <v>1227</v>
      </c>
      <c r="M164" t="s">
        <v>3145</v>
      </c>
      <c r="N164" t="s">
        <v>3159</v>
      </c>
      <c r="O164" t="s">
        <v>1114</v>
      </c>
      <c r="R164" t="s">
        <v>1230</v>
      </c>
      <c r="S164" t="s">
        <v>3160</v>
      </c>
      <c r="U164" t="s">
        <v>1117</v>
      </c>
      <c r="W164" t="s">
        <v>1144</v>
      </c>
      <c r="Z164" t="s">
        <v>1119</v>
      </c>
      <c r="AA164">
        <v>0</v>
      </c>
      <c r="AB164">
        <v>0</v>
      </c>
      <c r="AC164">
        <v>0</v>
      </c>
      <c r="AD164">
        <v>1</v>
      </c>
      <c r="AE164">
        <v>1</v>
      </c>
      <c r="ED164" t="s">
        <v>1119</v>
      </c>
      <c r="EE164">
        <v>0</v>
      </c>
      <c r="EF164">
        <v>0</v>
      </c>
      <c r="EG164">
        <v>0</v>
      </c>
      <c r="EH164">
        <v>0</v>
      </c>
      <c r="EI164">
        <v>1</v>
      </c>
      <c r="EJ164">
        <v>1</v>
      </c>
      <c r="IM164" t="s">
        <v>3431</v>
      </c>
      <c r="IN164">
        <v>0</v>
      </c>
      <c r="IO164">
        <v>1</v>
      </c>
      <c r="IP164">
        <v>1</v>
      </c>
      <c r="IQ164">
        <v>0</v>
      </c>
      <c r="IR164">
        <v>0</v>
      </c>
      <c r="IS164">
        <v>0</v>
      </c>
      <c r="IT164">
        <v>0</v>
      </c>
      <c r="IU164">
        <v>0</v>
      </c>
      <c r="IV164">
        <v>0</v>
      </c>
      <c r="IW164">
        <v>0</v>
      </c>
      <c r="IX164">
        <v>0</v>
      </c>
      <c r="IY164">
        <v>0</v>
      </c>
      <c r="IZ164">
        <v>0</v>
      </c>
      <c r="JA164">
        <v>0</v>
      </c>
      <c r="JB164">
        <v>0</v>
      </c>
      <c r="JC164">
        <v>0</v>
      </c>
      <c r="JD164">
        <v>2</v>
      </c>
      <c r="JE164">
        <v>4</v>
      </c>
      <c r="JP164" t="s">
        <v>1121</v>
      </c>
      <c r="JQ164" t="s">
        <v>1123</v>
      </c>
      <c r="JR164">
        <v>1</v>
      </c>
      <c r="JS164">
        <v>1</v>
      </c>
      <c r="JT164">
        <v>8000</v>
      </c>
      <c r="JU164">
        <v>200</v>
      </c>
      <c r="JV164" t="s">
        <v>1168</v>
      </c>
      <c r="JY164">
        <v>30</v>
      </c>
      <c r="JZ164">
        <v>14</v>
      </c>
      <c r="KA164">
        <v>0</v>
      </c>
      <c r="KC164" t="s">
        <v>1121</v>
      </c>
      <c r="KD164" t="s">
        <v>3408</v>
      </c>
      <c r="KE164">
        <v>0</v>
      </c>
      <c r="KF164">
        <v>1</v>
      </c>
      <c r="KG164">
        <v>1</v>
      </c>
      <c r="KI164">
        <v>32000</v>
      </c>
      <c r="KJ164">
        <v>35000</v>
      </c>
      <c r="KK164" t="s">
        <v>1145</v>
      </c>
      <c r="KN164">
        <v>30</v>
      </c>
      <c r="KO164">
        <v>15</v>
      </c>
      <c r="KP164">
        <v>0</v>
      </c>
      <c r="PE164" t="s">
        <v>1117</v>
      </c>
      <c r="PG164" t="s">
        <v>3431</v>
      </c>
      <c r="PH164">
        <v>0</v>
      </c>
      <c r="PI164">
        <v>1</v>
      </c>
      <c r="PJ164">
        <v>1</v>
      </c>
      <c r="PK164">
        <v>0</v>
      </c>
      <c r="PL164">
        <v>0</v>
      </c>
      <c r="PM164">
        <v>0</v>
      </c>
      <c r="PN164">
        <v>0</v>
      </c>
      <c r="PO164">
        <v>0</v>
      </c>
      <c r="PP164">
        <v>0</v>
      </c>
      <c r="PQ164">
        <v>0</v>
      </c>
      <c r="PR164">
        <v>0</v>
      </c>
      <c r="PS164">
        <v>0</v>
      </c>
      <c r="PT164">
        <v>0</v>
      </c>
      <c r="PU164">
        <v>0</v>
      </c>
      <c r="PV164">
        <v>0</v>
      </c>
      <c r="PW164">
        <v>0</v>
      </c>
      <c r="PY164" t="s">
        <v>3424</v>
      </c>
      <c r="PZ164">
        <v>1</v>
      </c>
      <c r="QA164">
        <v>0</v>
      </c>
      <c r="QB164">
        <v>0</v>
      </c>
      <c r="QC164">
        <v>0</v>
      </c>
      <c r="QD164">
        <v>0</v>
      </c>
      <c r="QE164">
        <v>1</v>
      </c>
      <c r="QF164">
        <v>1</v>
      </c>
      <c r="QG164">
        <v>0</v>
      </c>
      <c r="QH164">
        <v>0</v>
      </c>
      <c r="QI164">
        <v>0</v>
      </c>
      <c r="QJ164">
        <v>0</v>
      </c>
      <c r="QM164" t="s">
        <v>1125</v>
      </c>
      <c r="QN164">
        <v>0</v>
      </c>
      <c r="QO164">
        <v>1</v>
      </c>
      <c r="QP164">
        <v>0</v>
      </c>
      <c r="QQ164">
        <v>0</v>
      </c>
      <c r="QR164" t="s">
        <v>3431</v>
      </c>
      <c r="QS164">
        <v>0</v>
      </c>
      <c r="QT164">
        <v>1</v>
      </c>
      <c r="QU164">
        <v>1</v>
      </c>
      <c r="QV164">
        <v>0</v>
      </c>
      <c r="QW164">
        <v>0</v>
      </c>
      <c r="QX164">
        <v>0</v>
      </c>
      <c r="QY164">
        <v>0</v>
      </c>
      <c r="QZ164">
        <v>0</v>
      </c>
      <c r="RA164">
        <v>0</v>
      </c>
      <c r="RB164">
        <v>0</v>
      </c>
      <c r="RC164">
        <v>0</v>
      </c>
      <c r="RD164">
        <v>0</v>
      </c>
      <c r="RE164">
        <v>0</v>
      </c>
      <c r="RF164">
        <v>0</v>
      </c>
      <c r="RG164">
        <v>0</v>
      </c>
      <c r="RH164">
        <v>0</v>
      </c>
      <c r="RI164" t="s">
        <v>3430</v>
      </c>
      <c r="RJ164">
        <v>0</v>
      </c>
      <c r="RK164">
        <v>0</v>
      </c>
      <c r="RL164">
        <v>0</v>
      </c>
      <c r="RM164">
        <v>0</v>
      </c>
      <c r="RN164">
        <v>0</v>
      </c>
      <c r="RO164">
        <v>1</v>
      </c>
      <c r="RP164">
        <v>0</v>
      </c>
      <c r="RQ164">
        <v>0</v>
      </c>
      <c r="RR164">
        <v>1</v>
      </c>
      <c r="RS164">
        <v>0</v>
      </c>
      <c r="RT164">
        <v>0</v>
      </c>
      <c r="RU164">
        <v>0</v>
      </c>
      <c r="AMM164" t="s">
        <v>1127</v>
      </c>
      <c r="AMN164">
        <v>1</v>
      </c>
      <c r="AMO164">
        <v>0</v>
      </c>
      <c r="AMP164">
        <v>0</v>
      </c>
      <c r="AMQ164">
        <v>1</v>
      </c>
      <c r="AMR164">
        <v>0</v>
      </c>
      <c r="AMS164">
        <v>0</v>
      </c>
      <c r="AMU164" t="s">
        <v>1150</v>
      </c>
      <c r="AMV164" t="s">
        <v>1140</v>
      </c>
      <c r="ANG164" t="s">
        <v>1208</v>
      </c>
      <c r="ANH164">
        <v>0</v>
      </c>
      <c r="ANI164">
        <v>0</v>
      </c>
      <c r="ANJ164">
        <v>0</v>
      </c>
      <c r="ANK164">
        <v>0</v>
      </c>
      <c r="ANL164">
        <v>0</v>
      </c>
      <c r="ANM164">
        <v>0</v>
      </c>
      <c r="ANN164">
        <v>0</v>
      </c>
      <c r="ANO164">
        <v>0</v>
      </c>
      <c r="ANP164">
        <v>1</v>
      </c>
      <c r="ANR164" t="s">
        <v>1206</v>
      </c>
      <c r="ANU164">
        <v>421913436</v>
      </c>
      <c r="ANV164" s="2">
        <v>45048.347303240742</v>
      </c>
      <c r="ANY164" t="s">
        <v>1131</v>
      </c>
      <c r="ANZ164" t="s">
        <v>1132</v>
      </c>
      <c r="AOA164" t="s">
        <v>3441</v>
      </c>
    </row>
    <row r="165" spans="1:489 1027:1067" x14ac:dyDescent="0.35">
      <c r="A165">
        <v>164</v>
      </c>
      <c r="B165" t="s">
        <v>3703</v>
      </c>
      <c r="C165" s="88">
        <v>45045</v>
      </c>
      <c r="D165" t="s">
        <v>3151</v>
      </c>
      <c r="E165" s="2">
        <v>45045.459106747687</v>
      </c>
      <c r="F165" s="2">
        <v>45045.460876307872</v>
      </c>
      <c r="G165" t="s">
        <v>1109</v>
      </c>
      <c r="J165" t="s">
        <v>1226</v>
      </c>
      <c r="K165" s="88">
        <v>45045</v>
      </c>
      <c r="L165" t="s">
        <v>1227</v>
      </c>
      <c r="M165" t="s">
        <v>3145</v>
      </c>
      <c r="N165" t="s">
        <v>3159</v>
      </c>
      <c r="O165" t="s">
        <v>1114</v>
      </c>
      <c r="R165" t="s">
        <v>1230</v>
      </c>
      <c r="S165" t="s">
        <v>3160</v>
      </c>
      <c r="U165" t="s">
        <v>1117</v>
      </c>
      <c r="W165" t="s">
        <v>1133</v>
      </c>
      <c r="Z165" t="s">
        <v>1119</v>
      </c>
      <c r="AA165">
        <v>0</v>
      </c>
      <c r="AB165">
        <v>0</v>
      </c>
      <c r="AC165">
        <v>0</v>
      </c>
      <c r="AD165">
        <v>1</v>
      </c>
      <c r="AE165">
        <v>1</v>
      </c>
      <c r="ED165" t="s">
        <v>1119</v>
      </c>
      <c r="EE165">
        <v>0</v>
      </c>
      <c r="EF165">
        <v>0</v>
      </c>
      <c r="EG165">
        <v>0</v>
      </c>
      <c r="EH165">
        <v>0</v>
      </c>
      <c r="EI165">
        <v>1</v>
      </c>
      <c r="EJ165">
        <v>1</v>
      </c>
      <c r="IM165" t="s">
        <v>1170</v>
      </c>
      <c r="IN165">
        <v>0</v>
      </c>
      <c r="IO165">
        <v>1</v>
      </c>
      <c r="IP165">
        <v>0</v>
      </c>
      <c r="IQ165">
        <v>0</v>
      </c>
      <c r="IR165">
        <v>0</v>
      </c>
      <c r="IS165">
        <v>0</v>
      </c>
      <c r="IT165">
        <v>0</v>
      </c>
      <c r="IU165">
        <v>0</v>
      </c>
      <c r="IV165">
        <v>0</v>
      </c>
      <c r="IW165">
        <v>0</v>
      </c>
      <c r="IX165">
        <v>0</v>
      </c>
      <c r="IY165">
        <v>0</v>
      </c>
      <c r="IZ165">
        <v>0</v>
      </c>
      <c r="JA165">
        <v>0</v>
      </c>
      <c r="JB165">
        <v>0</v>
      </c>
      <c r="JC165">
        <v>0</v>
      </c>
      <c r="JD165">
        <v>1</v>
      </c>
      <c r="JE165">
        <v>3</v>
      </c>
      <c r="JP165" t="s">
        <v>1121</v>
      </c>
      <c r="JQ165" t="s">
        <v>1123</v>
      </c>
      <c r="JR165">
        <v>1</v>
      </c>
      <c r="JS165">
        <v>1</v>
      </c>
      <c r="JT165">
        <v>8000</v>
      </c>
      <c r="JU165">
        <v>200</v>
      </c>
      <c r="JV165" t="s">
        <v>1168</v>
      </c>
      <c r="JY165">
        <v>30</v>
      </c>
      <c r="JZ165">
        <v>14</v>
      </c>
      <c r="KA165">
        <v>0</v>
      </c>
      <c r="PE165" t="s">
        <v>1117</v>
      </c>
      <c r="PG165" t="s">
        <v>1170</v>
      </c>
      <c r="PH165">
        <v>0</v>
      </c>
      <c r="PI165">
        <v>1</v>
      </c>
      <c r="PJ165">
        <v>0</v>
      </c>
      <c r="PK165">
        <v>0</v>
      </c>
      <c r="PL165">
        <v>0</v>
      </c>
      <c r="PM165">
        <v>0</v>
      </c>
      <c r="PN165">
        <v>0</v>
      </c>
      <c r="PO165">
        <v>0</v>
      </c>
      <c r="PP165">
        <v>0</v>
      </c>
      <c r="PQ165">
        <v>0</v>
      </c>
      <c r="PR165">
        <v>0</v>
      </c>
      <c r="PS165">
        <v>0</v>
      </c>
      <c r="PT165">
        <v>0</v>
      </c>
      <c r="PU165">
        <v>0</v>
      </c>
      <c r="PV165">
        <v>0</v>
      </c>
      <c r="PW165">
        <v>0</v>
      </c>
      <c r="PY165" t="s">
        <v>3704</v>
      </c>
      <c r="PZ165">
        <v>1</v>
      </c>
      <c r="QA165">
        <v>0</v>
      </c>
      <c r="QB165">
        <v>0</v>
      </c>
      <c r="QC165">
        <v>0</v>
      </c>
      <c r="QD165">
        <v>1</v>
      </c>
      <c r="QE165">
        <v>0</v>
      </c>
      <c r="QF165">
        <v>1</v>
      </c>
      <c r="QG165">
        <v>0</v>
      </c>
      <c r="QH165">
        <v>0</v>
      </c>
      <c r="QI165">
        <v>0</v>
      </c>
      <c r="QJ165">
        <v>0</v>
      </c>
      <c r="QM165" t="s">
        <v>1125</v>
      </c>
      <c r="QN165">
        <v>0</v>
      </c>
      <c r="QO165">
        <v>1</v>
      </c>
      <c r="QP165">
        <v>0</v>
      </c>
      <c r="QQ165">
        <v>0</v>
      </c>
      <c r="QR165" t="s">
        <v>1170</v>
      </c>
      <c r="QS165">
        <v>0</v>
      </c>
      <c r="QT165">
        <v>1</v>
      </c>
      <c r="QU165">
        <v>0</v>
      </c>
      <c r="QV165">
        <v>0</v>
      </c>
      <c r="QW165">
        <v>0</v>
      </c>
      <c r="QX165">
        <v>0</v>
      </c>
      <c r="QY165">
        <v>0</v>
      </c>
      <c r="QZ165">
        <v>0</v>
      </c>
      <c r="RA165">
        <v>0</v>
      </c>
      <c r="RB165">
        <v>0</v>
      </c>
      <c r="RC165">
        <v>0</v>
      </c>
      <c r="RD165">
        <v>0</v>
      </c>
      <c r="RE165">
        <v>0</v>
      </c>
      <c r="RF165">
        <v>0</v>
      </c>
      <c r="RG165">
        <v>0</v>
      </c>
      <c r="RH165">
        <v>0</v>
      </c>
      <c r="RI165" t="s">
        <v>3291</v>
      </c>
      <c r="RJ165">
        <v>0</v>
      </c>
      <c r="RK165">
        <v>0</v>
      </c>
      <c r="RL165">
        <v>0</v>
      </c>
      <c r="RM165">
        <v>0</v>
      </c>
      <c r="RN165">
        <v>0</v>
      </c>
      <c r="RO165">
        <v>0</v>
      </c>
      <c r="RP165">
        <v>0</v>
      </c>
      <c r="RQ165">
        <v>0</v>
      </c>
      <c r="RR165">
        <v>1</v>
      </c>
      <c r="RS165">
        <v>0</v>
      </c>
      <c r="RT165">
        <v>0</v>
      </c>
      <c r="RU165">
        <v>0</v>
      </c>
      <c r="AMM165" t="s">
        <v>1127</v>
      </c>
      <c r="AMN165">
        <v>1</v>
      </c>
      <c r="AMO165">
        <v>0</v>
      </c>
      <c r="AMP165">
        <v>0</v>
      </c>
      <c r="AMQ165">
        <v>1</v>
      </c>
      <c r="AMR165">
        <v>0</v>
      </c>
      <c r="AMS165">
        <v>0</v>
      </c>
      <c r="AMU165" t="s">
        <v>1150</v>
      </c>
      <c r="AMV165" t="s">
        <v>1140</v>
      </c>
      <c r="ANG165" t="s">
        <v>1208</v>
      </c>
      <c r="ANH165">
        <v>0</v>
      </c>
      <c r="ANI165">
        <v>0</v>
      </c>
      <c r="ANJ165">
        <v>0</v>
      </c>
      <c r="ANK165">
        <v>0</v>
      </c>
      <c r="ANL165">
        <v>0</v>
      </c>
      <c r="ANM165">
        <v>0</v>
      </c>
      <c r="ANN165">
        <v>0</v>
      </c>
      <c r="ANO165">
        <v>0</v>
      </c>
      <c r="ANP165">
        <v>1</v>
      </c>
      <c r="ANR165" t="s">
        <v>1206</v>
      </c>
      <c r="ANU165">
        <v>421913444</v>
      </c>
      <c r="ANV165" s="2">
        <v>45048.347314814819</v>
      </c>
      <c r="ANY165" t="s">
        <v>1131</v>
      </c>
      <c r="ANZ165" t="s">
        <v>1132</v>
      </c>
      <c r="AOA165" t="s">
        <v>3441</v>
      </c>
    </row>
    <row r="166" spans="1:489 1027:1067" x14ac:dyDescent="0.35">
      <c r="A166">
        <v>165</v>
      </c>
      <c r="B166" t="s">
        <v>3705</v>
      </c>
      <c r="C166" s="88">
        <v>45045</v>
      </c>
      <c r="D166" t="s">
        <v>3151</v>
      </c>
      <c r="E166" s="2">
        <v>45045.460991307868</v>
      </c>
      <c r="F166" s="2">
        <v>45045.462840381937</v>
      </c>
      <c r="G166" t="s">
        <v>1109</v>
      </c>
      <c r="J166" t="s">
        <v>1226</v>
      </c>
      <c r="K166" s="88">
        <v>45045</v>
      </c>
      <c r="L166" t="s">
        <v>1227</v>
      </c>
      <c r="M166" t="s">
        <v>3145</v>
      </c>
      <c r="N166" t="s">
        <v>3159</v>
      </c>
      <c r="O166" t="s">
        <v>1114</v>
      </c>
      <c r="R166" t="s">
        <v>1230</v>
      </c>
      <c r="S166" t="s">
        <v>3160</v>
      </c>
      <c r="U166" t="s">
        <v>1117</v>
      </c>
      <c r="W166" t="s">
        <v>1144</v>
      </c>
      <c r="Z166" t="s">
        <v>1119</v>
      </c>
      <c r="AA166">
        <v>0</v>
      </c>
      <c r="AB166">
        <v>0</v>
      </c>
      <c r="AC166">
        <v>0</v>
      </c>
      <c r="AD166">
        <v>1</v>
      </c>
      <c r="AE166">
        <v>1</v>
      </c>
      <c r="ED166" t="s">
        <v>1119</v>
      </c>
      <c r="EE166">
        <v>0</v>
      </c>
      <c r="EF166">
        <v>0</v>
      </c>
      <c r="EG166">
        <v>0</v>
      </c>
      <c r="EH166">
        <v>0</v>
      </c>
      <c r="EI166">
        <v>1</v>
      </c>
      <c r="EJ166">
        <v>1</v>
      </c>
      <c r="IM166" t="s">
        <v>1170</v>
      </c>
      <c r="IN166">
        <v>0</v>
      </c>
      <c r="IO166">
        <v>1</v>
      </c>
      <c r="IP166">
        <v>0</v>
      </c>
      <c r="IQ166">
        <v>0</v>
      </c>
      <c r="IR166">
        <v>0</v>
      </c>
      <c r="IS166">
        <v>0</v>
      </c>
      <c r="IT166">
        <v>0</v>
      </c>
      <c r="IU166">
        <v>0</v>
      </c>
      <c r="IV166">
        <v>0</v>
      </c>
      <c r="IW166">
        <v>0</v>
      </c>
      <c r="IX166">
        <v>0</v>
      </c>
      <c r="IY166">
        <v>0</v>
      </c>
      <c r="IZ166">
        <v>0</v>
      </c>
      <c r="JA166">
        <v>0</v>
      </c>
      <c r="JB166">
        <v>0</v>
      </c>
      <c r="JC166">
        <v>0</v>
      </c>
      <c r="JD166">
        <v>1</v>
      </c>
      <c r="JE166">
        <v>3</v>
      </c>
      <c r="JP166" t="s">
        <v>1121</v>
      </c>
      <c r="JQ166" t="s">
        <v>1123</v>
      </c>
      <c r="JR166">
        <v>1</v>
      </c>
      <c r="JS166">
        <v>1</v>
      </c>
      <c r="JT166">
        <v>8000</v>
      </c>
      <c r="JU166">
        <v>200</v>
      </c>
      <c r="JV166" t="s">
        <v>1145</v>
      </c>
      <c r="JY166">
        <v>30</v>
      </c>
      <c r="JZ166">
        <v>15</v>
      </c>
      <c r="KA166">
        <v>0</v>
      </c>
      <c r="PE166" t="s">
        <v>1117</v>
      </c>
      <c r="PG166" t="s">
        <v>1170</v>
      </c>
      <c r="PH166">
        <v>0</v>
      </c>
      <c r="PI166">
        <v>1</v>
      </c>
      <c r="PJ166">
        <v>0</v>
      </c>
      <c r="PK166">
        <v>0</v>
      </c>
      <c r="PL166">
        <v>0</v>
      </c>
      <c r="PM166">
        <v>0</v>
      </c>
      <c r="PN166">
        <v>0</v>
      </c>
      <c r="PO166">
        <v>0</v>
      </c>
      <c r="PP166">
        <v>0</v>
      </c>
      <c r="PQ166">
        <v>0</v>
      </c>
      <c r="PR166">
        <v>0</v>
      </c>
      <c r="PS166">
        <v>0</v>
      </c>
      <c r="PT166">
        <v>0</v>
      </c>
      <c r="PU166">
        <v>0</v>
      </c>
      <c r="PV166">
        <v>0</v>
      </c>
      <c r="PW166">
        <v>0</v>
      </c>
      <c r="PY166" t="s">
        <v>3706</v>
      </c>
      <c r="PZ166">
        <v>1</v>
      </c>
      <c r="QA166">
        <v>0</v>
      </c>
      <c r="QB166">
        <v>0</v>
      </c>
      <c r="QC166">
        <v>0</v>
      </c>
      <c r="QD166">
        <v>1</v>
      </c>
      <c r="QE166">
        <v>1</v>
      </c>
      <c r="QF166">
        <v>1</v>
      </c>
      <c r="QG166">
        <v>0</v>
      </c>
      <c r="QH166">
        <v>0</v>
      </c>
      <c r="QI166">
        <v>0</v>
      </c>
      <c r="QJ166">
        <v>0</v>
      </c>
      <c r="QM166" t="s">
        <v>1125</v>
      </c>
      <c r="QN166">
        <v>0</v>
      </c>
      <c r="QO166">
        <v>1</v>
      </c>
      <c r="QP166">
        <v>0</v>
      </c>
      <c r="QQ166">
        <v>0</v>
      </c>
      <c r="QR166" t="s">
        <v>1170</v>
      </c>
      <c r="QS166">
        <v>0</v>
      </c>
      <c r="QT166">
        <v>1</v>
      </c>
      <c r="QU166">
        <v>0</v>
      </c>
      <c r="QV166">
        <v>0</v>
      </c>
      <c r="QW166">
        <v>0</v>
      </c>
      <c r="QX166">
        <v>0</v>
      </c>
      <c r="QY166">
        <v>0</v>
      </c>
      <c r="QZ166">
        <v>0</v>
      </c>
      <c r="RA166">
        <v>0</v>
      </c>
      <c r="RB166">
        <v>0</v>
      </c>
      <c r="RC166">
        <v>0</v>
      </c>
      <c r="RD166">
        <v>0</v>
      </c>
      <c r="RE166">
        <v>0</v>
      </c>
      <c r="RF166">
        <v>0</v>
      </c>
      <c r="RG166">
        <v>0</v>
      </c>
      <c r="RH166">
        <v>0</v>
      </c>
      <c r="RI166" t="s">
        <v>3291</v>
      </c>
      <c r="RJ166">
        <v>0</v>
      </c>
      <c r="RK166">
        <v>0</v>
      </c>
      <c r="RL166">
        <v>0</v>
      </c>
      <c r="RM166">
        <v>0</v>
      </c>
      <c r="RN166">
        <v>0</v>
      </c>
      <c r="RO166">
        <v>0</v>
      </c>
      <c r="RP166">
        <v>0</v>
      </c>
      <c r="RQ166">
        <v>0</v>
      </c>
      <c r="RR166">
        <v>1</v>
      </c>
      <c r="RS166">
        <v>0</v>
      </c>
      <c r="RT166">
        <v>0</v>
      </c>
      <c r="RU166">
        <v>0</v>
      </c>
      <c r="AMM166" t="s">
        <v>1169</v>
      </c>
      <c r="AMN166">
        <v>1</v>
      </c>
      <c r="AMO166">
        <v>0</v>
      </c>
      <c r="AMP166">
        <v>0</v>
      </c>
      <c r="AMQ166">
        <v>0</v>
      </c>
      <c r="AMR166">
        <v>0</v>
      </c>
      <c r="AMS166">
        <v>0</v>
      </c>
      <c r="AMU166" t="s">
        <v>1150</v>
      </c>
      <c r="AMV166" t="s">
        <v>1140</v>
      </c>
      <c r="ANG166" t="s">
        <v>1208</v>
      </c>
      <c r="ANH166">
        <v>0</v>
      </c>
      <c r="ANI166">
        <v>0</v>
      </c>
      <c r="ANJ166">
        <v>0</v>
      </c>
      <c r="ANK166">
        <v>0</v>
      </c>
      <c r="ANL166">
        <v>0</v>
      </c>
      <c r="ANM166">
        <v>0</v>
      </c>
      <c r="ANN166">
        <v>0</v>
      </c>
      <c r="ANO166">
        <v>0</v>
      </c>
      <c r="ANP166">
        <v>1</v>
      </c>
      <c r="ANR166" t="s">
        <v>1206</v>
      </c>
      <c r="ANU166">
        <v>421913449</v>
      </c>
      <c r="ANV166" s="2">
        <v>45048.347326388888</v>
      </c>
      <c r="ANY166" t="s">
        <v>1131</v>
      </c>
      <c r="ANZ166" t="s">
        <v>1132</v>
      </c>
      <c r="AOA166" t="s">
        <v>3441</v>
      </c>
    </row>
    <row r="167" spans="1:489 1027:1067" x14ac:dyDescent="0.35">
      <c r="A167">
        <v>166</v>
      </c>
      <c r="B167" t="s">
        <v>3707</v>
      </c>
      <c r="C167" s="88">
        <v>45045</v>
      </c>
      <c r="D167" t="s">
        <v>3151</v>
      </c>
      <c r="E167" s="2">
        <v>45045.463015902773</v>
      </c>
      <c r="F167" s="2">
        <v>45045.465453055564</v>
      </c>
      <c r="G167" t="s">
        <v>1109</v>
      </c>
      <c r="J167" t="s">
        <v>1226</v>
      </c>
      <c r="K167" s="88">
        <v>45045</v>
      </c>
      <c r="L167" t="s">
        <v>1227</v>
      </c>
      <c r="M167" t="s">
        <v>3145</v>
      </c>
      <c r="N167" t="s">
        <v>3159</v>
      </c>
      <c r="O167" t="s">
        <v>1114</v>
      </c>
      <c r="R167" t="s">
        <v>1230</v>
      </c>
      <c r="S167" t="s">
        <v>3160</v>
      </c>
      <c r="U167" t="s">
        <v>1117</v>
      </c>
      <c r="W167" t="s">
        <v>1144</v>
      </c>
      <c r="Z167" t="s">
        <v>1119</v>
      </c>
      <c r="AA167">
        <v>0</v>
      </c>
      <c r="AB167">
        <v>0</v>
      </c>
      <c r="AC167">
        <v>0</v>
      </c>
      <c r="AD167">
        <v>1</v>
      </c>
      <c r="AE167">
        <v>1</v>
      </c>
      <c r="ED167" t="s">
        <v>1119</v>
      </c>
      <c r="EE167">
        <v>0</v>
      </c>
      <c r="EF167">
        <v>0</v>
      </c>
      <c r="EG167">
        <v>0</v>
      </c>
      <c r="EH167">
        <v>0</v>
      </c>
      <c r="EI167">
        <v>1</v>
      </c>
      <c r="EJ167">
        <v>1</v>
      </c>
      <c r="IM167" t="s">
        <v>1181</v>
      </c>
      <c r="IN167">
        <v>0</v>
      </c>
      <c r="IO167">
        <v>0</v>
      </c>
      <c r="IP167">
        <v>1</v>
      </c>
      <c r="IQ167">
        <v>0</v>
      </c>
      <c r="IR167">
        <v>0</v>
      </c>
      <c r="IS167">
        <v>0</v>
      </c>
      <c r="IT167">
        <v>0</v>
      </c>
      <c r="IU167">
        <v>0</v>
      </c>
      <c r="IV167">
        <v>0</v>
      </c>
      <c r="IW167">
        <v>0</v>
      </c>
      <c r="IX167">
        <v>0</v>
      </c>
      <c r="IY167">
        <v>0</v>
      </c>
      <c r="IZ167">
        <v>0</v>
      </c>
      <c r="JA167">
        <v>0</v>
      </c>
      <c r="JB167">
        <v>0</v>
      </c>
      <c r="JC167">
        <v>0</v>
      </c>
      <c r="JD167">
        <v>1</v>
      </c>
      <c r="JE167">
        <v>3</v>
      </c>
      <c r="KC167" t="s">
        <v>1121</v>
      </c>
      <c r="KD167" t="s">
        <v>3408</v>
      </c>
      <c r="KE167">
        <v>0</v>
      </c>
      <c r="KF167">
        <v>1</v>
      </c>
      <c r="KG167">
        <v>1</v>
      </c>
      <c r="KI167">
        <v>33000</v>
      </c>
      <c r="KJ167">
        <v>36000</v>
      </c>
      <c r="KK167" t="s">
        <v>1145</v>
      </c>
      <c r="KN167">
        <v>30</v>
      </c>
      <c r="KO167">
        <v>30</v>
      </c>
      <c r="KP167">
        <v>1</v>
      </c>
      <c r="PE167" t="s">
        <v>1117</v>
      </c>
      <c r="PG167" t="s">
        <v>1181</v>
      </c>
      <c r="PH167">
        <v>0</v>
      </c>
      <c r="PI167">
        <v>0</v>
      </c>
      <c r="PJ167">
        <v>1</v>
      </c>
      <c r="PK167">
        <v>0</v>
      </c>
      <c r="PL167">
        <v>0</v>
      </c>
      <c r="PM167">
        <v>0</v>
      </c>
      <c r="PN167">
        <v>0</v>
      </c>
      <c r="PO167">
        <v>0</v>
      </c>
      <c r="PP167">
        <v>0</v>
      </c>
      <c r="PQ167">
        <v>0</v>
      </c>
      <c r="PR167">
        <v>0</v>
      </c>
      <c r="PS167">
        <v>0</v>
      </c>
      <c r="PT167">
        <v>0</v>
      </c>
      <c r="PU167">
        <v>0</v>
      </c>
      <c r="PV167">
        <v>0</v>
      </c>
      <c r="PW167">
        <v>0</v>
      </c>
      <c r="PY167" t="s">
        <v>3704</v>
      </c>
      <c r="PZ167">
        <v>1</v>
      </c>
      <c r="QA167">
        <v>0</v>
      </c>
      <c r="QB167">
        <v>0</v>
      </c>
      <c r="QC167">
        <v>0</v>
      </c>
      <c r="QD167">
        <v>1</v>
      </c>
      <c r="QE167">
        <v>0</v>
      </c>
      <c r="QF167">
        <v>1</v>
      </c>
      <c r="QG167">
        <v>0</v>
      </c>
      <c r="QH167">
        <v>0</v>
      </c>
      <c r="QI167">
        <v>0</v>
      </c>
      <c r="QJ167">
        <v>0</v>
      </c>
      <c r="QM167" t="s">
        <v>1125</v>
      </c>
      <c r="QN167">
        <v>0</v>
      </c>
      <c r="QO167">
        <v>1</v>
      </c>
      <c r="QP167">
        <v>0</v>
      </c>
      <c r="QQ167">
        <v>0</v>
      </c>
      <c r="QR167" t="s">
        <v>1181</v>
      </c>
      <c r="QS167">
        <v>0</v>
      </c>
      <c r="QT167">
        <v>0</v>
      </c>
      <c r="QU167">
        <v>1</v>
      </c>
      <c r="QV167">
        <v>0</v>
      </c>
      <c r="QW167">
        <v>0</v>
      </c>
      <c r="QX167">
        <v>0</v>
      </c>
      <c r="QY167">
        <v>0</v>
      </c>
      <c r="QZ167">
        <v>0</v>
      </c>
      <c r="RA167">
        <v>0</v>
      </c>
      <c r="RB167">
        <v>0</v>
      </c>
      <c r="RC167">
        <v>0</v>
      </c>
      <c r="RD167">
        <v>0</v>
      </c>
      <c r="RE167">
        <v>0</v>
      </c>
      <c r="RF167">
        <v>0</v>
      </c>
      <c r="RG167">
        <v>0</v>
      </c>
      <c r="RH167">
        <v>0</v>
      </c>
      <c r="RI167" t="s">
        <v>3291</v>
      </c>
      <c r="RJ167">
        <v>0</v>
      </c>
      <c r="RK167">
        <v>0</v>
      </c>
      <c r="RL167">
        <v>0</v>
      </c>
      <c r="RM167">
        <v>0</v>
      </c>
      <c r="RN167">
        <v>0</v>
      </c>
      <c r="RO167">
        <v>0</v>
      </c>
      <c r="RP167">
        <v>0</v>
      </c>
      <c r="RQ167">
        <v>0</v>
      </c>
      <c r="RR167">
        <v>1</v>
      </c>
      <c r="RS167">
        <v>0</v>
      </c>
      <c r="RT167">
        <v>0</v>
      </c>
      <c r="RU167">
        <v>0</v>
      </c>
      <c r="AMM167" t="s">
        <v>1127</v>
      </c>
      <c r="AMN167">
        <v>1</v>
      </c>
      <c r="AMO167">
        <v>0</v>
      </c>
      <c r="AMP167">
        <v>0</v>
      </c>
      <c r="AMQ167">
        <v>1</v>
      </c>
      <c r="AMR167">
        <v>0</v>
      </c>
      <c r="AMS167">
        <v>0</v>
      </c>
      <c r="AMU167" t="s">
        <v>1150</v>
      </c>
      <c r="AMV167" t="s">
        <v>1140</v>
      </c>
      <c r="ANG167" t="s">
        <v>1208</v>
      </c>
      <c r="ANH167">
        <v>0</v>
      </c>
      <c r="ANI167">
        <v>0</v>
      </c>
      <c r="ANJ167">
        <v>0</v>
      </c>
      <c r="ANK167">
        <v>0</v>
      </c>
      <c r="ANL167">
        <v>0</v>
      </c>
      <c r="ANM167">
        <v>0</v>
      </c>
      <c r="ANN167">
        <v>0</v>
      </c>
      <c r="ANO167">
        <v>0</v>
      </c>
      <c r="ANP167">
        <v>1</v>
      </c>
      <c r="ANR167" t="s">
        <v>1206</v>
      </c>
      <c r="ANU167">
        <v>421913454</v>
      </c>
      <c r="ANV167" s="2">
        <v>45048.347337962958</v>
      </c>
      <c r="ANY167" t="s">
        <v>1131</v>
      </c>
      <c r="ANZ167" t="s">
        <v>1132</v>
      </c>
      <c r="AOA167" t="s">
        <v>3441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66EB-2831-46C0-B167-FBF5F6BC4014}">
  <dimension ref="A1:CL167"/>
  <sheetViews>
    <sheetView topLeftCell="D1" workbookViewId="0">
      <pane ySplit="1" topLeftCell="A32" activePane="bottomLeft" state="frozen"/>
      <selection pane="bottomLeft" activeCell="Z130" sqref="Z130"/>
    </sheetView>
  </sheetViews>
  <sheetFormatPr baseColWidth="10" defaultColWidth="8.7265625" defaultRowHeight="14.5" x14ac:dyDescent="0.35"/>
  <cols>
    <col min="1" max="1" width="36.453125" bestFit="1" customWidth="1"/>
    <col min="3" max="3" width="15.81640625" customWidth="1"/>
    <col min="5" max="5" width="23.453125" bestFit="1" customWidth="1"/>
    <col min="6" max="6" width="19.1796875" bestFit="1" customWidth="1"/>
    <col min="7" max="7" width="18.1796875" bestFit="1" customWidth="1"/>
    <col min="90" max="90" width="24.453125" bestFit="1" customWidth="1"/>
  </cols>
  <sheetData>
    <row r="1" spans="1:90" s="1" customFormat="1" x14ac:dyDescent="0.35">
      <c r="A1" s="1" t="s">
        <v>42</v>
      </c>
      <c r="B1" s="1" t="s">
        <v>50</v>
      </c>
      <c r="C1" s="1" t="s">
        <v>54</v>
      </c>
      <c r="D1" s="1" t="s">
        <v>58</v>
      </c>
      <c r="E1" s="1" t="s">
        <v>59</v>
      </c>
      <c r="F1" s="4" t="s">
        <v>74</v>
      </c>
      <c r="G1" s="4" t="s">
        <v>86</v>
      </c>
      <c r="H1" s="4" t="s">
        <v>87</v>
      </c>
      <c r="I1" s="4" t="s">
        <v>99</v>
      </c>
      <c r="J1" s="4" t="s">
        <v>100</v>
      </c>
      <c r="K1" s="4" t="s">
        <v>183</v>
      </c>
      <c r="L1" s="4" t="s">
        <v>192</v>
      </c>
      <c r="M1" s="4" t="s">
        <v>201</v>
      </c>
      <c r="N1" s="4" t="s">
        <v>210</v>
      </c>
      <c r="O1" s="4" t="s">
        <v>1235</v>
      </c>
      <c r="P1" s="4" t="s">
        <v>1236</v>
      </c>
      <c r="Q1" s="4" t="s">
        <v>1237</v>
      </c>
      <c r="R1" s="4" t="s">
        <v>1238</v>
      </c>
      <c r="S1" s="4" t="s">
        <v>1239</v>
      </c>
      <c r="T1" s="4" t="s">
        <v>345</v>
      </c>
      <c r="U1" s="4" t="s">
        <v>354</v>
      </c>
      <c r="V1" s="4" t="s">
        <v>363</v>
      </c>
      <c r="W1" s="4" t="s">
        <v>372</v>
      </c>
      <c r="X1" s="4" t="s">
        <v>385</v>
      </c>
      <c r="Y1" s="4" t="s">
        <v>386</v>
      </c>
      <c r="Z1" s="4" t="s">
        <v>387</v>
      </c>
      <c r="AA1" s="4" t="s">
        <v>396</v>
      </c>
      <c r="AB1" s="4" t="s">
        <v>405</v>
      </c>
      <c r="AC1" s="4" t="s">
        <v>414</v>
      </c>
      <c r="AD1" s="4" t="s">
        <v>423</v>
      </c>
      <c r="AE1" s="4" t="s">
        <v>432</v>
      </c>
      <c r="AF1" s="4" t="s">
        <v>1240</v>
      </c>
      <c r="AG1" s="4" t="s">
        <v>453</v>
      </c>
      <c r="AH1" s="4" t="s">
        <v>600</v>
      </c>
      <c r="AI1" s="4" t="s">
        <v>601</v>
      </c>
      <c r="AJ1" s="4" t="s">
        <v>602</v>
      </c>
      <c r="AK1" s="4" t="s">
        <v>615</v>
      </c>
      <c r="AL1" s="4" t="s">
        <v>616</v>
      </c>
      <c r="AM1" s="4" t="s">
        <v>617</v>
      </c>
      <c r="AN1" s="4" t="s">
        <v>630</v>
      </c>
      <c r="AO1" s="4" t="s">
        <v>631</v>
      </c>
      <c r="AP1" s="4" t="s">
        <v>632</v>
      </c>
      <c r="AQ1" s="4" t="s">
        <v>645</v>
      </c>
      <c r="AR1" s="4" t="s">
        <v>646</v>
      </c>
      <c r="AS1" s="4" t="s">
        <v>647</v>
      </c>
      <c r="AT1" s="4" t="s">
        <v>660</v>
      </c>
      <c r="AU1" s="4" t="s">
        <v>661</v>
      </c>
      <c r="AV1" s="4" t="s">
        <v>662</v>
      </c>
      <c r="AW1" s="4" t="s">
        <v>675</v>
      </c>
      <c r="AX1" s="4" t="s">
        <v>676</v>
      </c>
      <c r="AY1" s="4" t="s">
        <v>677</v>
      </c>
      <c r="AZ1" s="4" t="s">
        <v>690</v>
      </c>
      <c r="BA1" s="4" t="s">
        <v>691</v>
      </c>
      <c r="BB1" s="4" t="s">
        <v>692</v>
      </c>
      <c r="BC1" s="4" t="s">
        <v>701</v>
      </c>
      <c r="BD1" s="4" t="s">
        <v>710</v>
      </c>
      <c r="BE1" s="4" t="s">
        <v>719</v>
      </c>
      <c r="BF1" s="4" t="s">
        <v>728</v>
      </c>
      <c r="BG1" s="4" t="s">
        <v>737</v>
      </c>
      <c r="BH1" s="4" t="s">
        <v>746</v>
      </c>
      <c r="BI1" s="4" t="s">
        <v>755</v>
      </c>
      <c r="BJ1" s="4" t="s">
        <v>764</v>
      </c>
      <c r="BK1" s="4" t="s">
        <v>773</v>
      </c>
      <c r="BL1" s="4" t="s">
        <v>786</v>
      </c>
      <c r="BM1" s="4" t="s">
        <v>787</v>
      </c>
      <c r="BN1" s="4" t="s">
        <v>788</v>
      </c>
      <c r="BO1" s="4" t="s">
        <v>801</v>
      </c>
      <c r="BP1" s="4" t="s">
        <v>802</v>
      </c>
      <c r="BQ1" s="4" t="s">
        <v>803</v>
      </c>
      <c r="BR1" s="4" t="s">
        <v>816</v>
      </c>
      <c r="BS1" s="4" t="s">
        <v>817</v>
      </c>
      <c r="BT1" s="4" t="s">
        <v>818</v>
      </c>
      <c r="BU1" s="4" t="s">
        <v>831</v>
      </c>
      <c r="BV1" s="4" t="s">
        <v>832</v>
      </c>
      <c r="BW1" s="4" t="s">
        <v>833</v>
      </c>
      <c r="BX1" s="4" t="s">
        <v>846</v>
      </c>
      <c r="BY1" s="4" t="s">
        <v>847</v>
      </c>
      <c r="BZ1" s="4" t="s">
        <v>848</v>
      </c>
      <c r="CA1" s="4" t="s">
        <v>860</v>
      </c>
      <c r="CB1" s="4" t="s">
        <v>861</v>
      </c>
      <c r="CC1" s="4" t="s">
        <v>873</v>
      </c>
      <c r="CD1" s="4" t="s">
        <v>874</v>
      </c>
      <c r="CE1" s="4" t="s">
        <v>883</v>
      </c>
      <c r="CF1" s="4" t="s">
        <v>896</v>
      </c>
      <c r="CG1" s="4" t="s">
        <v>897</v>
      </c>
      <c r="CH1" s="4" t="s">
        <v>898</v>
      </c>
      <c r="CI1" s="4" t="s">
        <v>910</v>
      </c>
      <c r="CJ1" s="4" t="s">
        <v>911</v>
      </c>
      <c r="CK1" s="4" t="s">
        <v>920</v>
      </c>
      <c r="CL1" s="4" t="s">
        <v>1241</v>
      </c>
    </row>
    <row r="2" spans="1:90" x14ac:dyDescent="0.35">
      <c r="A2" t="s">
        <v>3439</v>
      </c>
      <c r="B2" t="s">
        <v>1110</v>
      </c>
      <c r="C2" t="s">
        <v>1164</v>
      </c>
      <c r="D2" t="s">
        <v>1115</v>
      </c>
      <c r="E2" t="s">
        <v>1165</v>
      </c>
      <c r="F2">
        <v>1100</v>
      </c>
      <c r="G2">
        <v>800</v>
      </c>
      <c r="H2">
        <v>1000</v>
      </c>
      <c r="I2">
        <v>500</v>
      </c>
      <c r="J2">
        <v>250</v>
      </c>
      <c r="K2">
        <v>6000</v>
      </c>
      <c r="T2">
        <v>6000</v>
      </c>
      <c r="U2">
        <v>5000</v>
      </c>
      <c r="V2">
        <v>300</v>
      </c>
      <c r="W2">
        <v>150</v>
      </c>
      <c r="X2">
        <v>300</v>
      </c>
      <c r="Y2">
        <v>600</v>
      </c>
      <c r="Z2">
        <v>1000</v>
      </c>
      <c r="AA2">
        <v>1500</v>
      </c>
      <c r="AB2">
        <v>3500</v>
      </c>
    </row>
    <row r="3" spans="1:90" x14ac:dyDescent="0.35">
      <c r="A3" t="s">
        <v>3442</v>
      </c>
      <c r="B3" t="s">
        <v>1110</v>
      </c>
      <c r="C3" t="s">
        <v>1164</v>
      </c>
      <c r="D3" t="s">
        <v>1115</v>
      </c>
      <c r="E3" t="s">
        <v>1165</v>
      </c>
      <c r="F3">
        <v>1100</v>
      </c>
      <c r="G3">
        <v>800</v>
      </c>
      <c r="H3">
        <v>1000</v>
      </c>
      <c r="I3">
        <v>500</v>
      </c>
      <c r="J3">
        <v>250</v>
      </c>
      <c r="K3">
        <v>6000</v>
      </c>
      <c r="T3">
        <v>6000</v>
      </c>
      <c r="U3">
        <v>5000</v>
      </c>
      <c r="V3">
        <v>300</v>
      </c>
      <c r="W3">
        <v>150</v>
      </c>
      <c r="X3">
        <v>300</v>
      </c>
      <c r="Y3">
        <v>600</v>
      </c>
      <c r="Z3">
        <v>1000</v>
      </c>
      <c r="AA3">
        <v>1500</v>
      </c>
      <c r="AB3">
        <v>3500</v>
      </c>
    </row>
    <row r="4" spans="1:90" x14ac:dyDescent="0.35">
      <c r="A4" t="s">
        <v>3444</v>
      </c>
      <c r="B4" t="s">
        <v>1110</v>
      </c>
      <c r="C4" t="s">
        <v>1164</v>
      </c>
      <c r="D4" t="s">
        <v>1115</v>
      </c>
      <c r="E4" t="s">
        <v>1165</v>
      </c>
      <c r="F4">
        <v>1100</v>
      </c>
      <c r="G4">
        <v>800</v>
      </c>
      <c r="H4">
        <v>1000</v>
      </c>
      <c r="I4">
        <v>500</v>
      </c>
      <c r="J4">
        <v>250</v>
      </c>
      <c r="K4">
        <v>6000</v>
      </c>
      <c r="T4">
        <v>6000</v>
      </c>
      <c r="U4">
        <v>5000</v>
      </c>
      <c r="V4">
        <v>300</v>
      </c>
      <c r="W4">
        <v>150</v>
      </c>
      <c r="X4">
        <v>300</v>
      </c>
      <c r="Y4">
        <v>600</v>
      </c>
      <c r="Z4">
        <v>1000</v>
      </c>
      <c r="AA4">
        <v>1500</v>
      </c>
      <c r="AB4">
        <v>3500</v>
      </c>
    </row>
    <row r="5" spans="1:90" x14ac:dyDescent="0.35">
      <c r="A5" t="s">
        <v>3445</v>
      </c>
      <c r="B5" t="s">
        <v>1110</v>
      </c>
      <c r="C5" t="s">
        <v>1164</v>
      </c>
      <c r="D5" t="s">
        <v>1115</v>
      </c>
      <c r="E5" t="s">
        <v>1165</v>
      </c>
      <c r="O5">
        <v>9000</v>
      </c>
      <c r="P5">
        <v>100</v>
      </c>
      <c r="R5">
        <v>27500</v>
      </c>
      <c r="S5">
        <v>45000</v>
      </c>
      <c r="CL5">
        <v>500</v>
      </c>
    </row>
    <row r="6" spans="1:90" x14ac:dyDescent="0.35">
      <c r="A6" t="s">
        <v>3447</v>
      </c>
      <c r="B6" t="s">
        <v>1110</v>
      </c>
      <c r="C6" t="s">
        <v>1164</v>
      </c>
      <c r="D6" t="s">
        <v>1115</v>
      </c>
      <c r="E6" t="s">
        <v>1165</v>
      </c>
      <c r="O6">
        <v>9000</v>
      </c>
      <c r="P6">
        <v>100</v>
      </c>
      <c r="R6">
        <v>27500</v>
      </c>
      <c r="S6">
        <v>45000</v>
      </c>
      <c r="CL6">
        <v>500</v>
      </c>
    </row>
    <row r="7" spans="1:90" x14ac:dyDescent="0.35">
      <c r="A7" t="s">
        <v>3449</v>
      </c>
      <c r="B7" t="s">
        <v>1110</v>
      </c>
      <c r="C7" t="s">
        <v>1164</v>
      </c>
      <c r="D7" t="s">
        <v>1115</v>
      </c>
      <c r="E7" t="s">
        <v>1165</v>
      </c>
      <c r="L7">
        <v>9000</v>
      </c>
      <c r="M7">
        <v>2000</v>
      </c>
      <c r="N7">
        <v>1750</v>
      </c>
    </row>
    <row r="8" spans="1:90" x14ac:dyDescent="0.35">
      <c r="A8" t="s">
        <v>3450</v>
      </c>
      <c r="B8" t="s">
        <v>1110</v>
      </c>
      <c r="C8" t="s">
        <v>1164</v>
      </c>
      <c r="D8" t="s">
        <v>1115</v>
      </c>
      <c r="E8" t="s">
        <v>1165</v>
      </c>
      <c r="L8">
        <v>9000</v>
      </c>
      <c r="M8">
        <v>2000</v>
      </c>
      <c r="N8">
        <v>2000</v>
      </c>
    </row>
    <row r="9" spans="1:90" x14ac:dyDescent="0.35">
      <c r="A9" t="s">
        <v>3451</v>
      </c>
      <c r="B9" t="s">
        <v>1110</v>
      </c>
      <c r="C9" t="s">
        <v>1164</v>
      </c>
      <c r="D9" t="s">
        <v>1115</v>
      </c>
      <c r="E9" t="s">
        <v>1165</v>
      </c>
      <c r="AG9">
        <v>300</v>
      </c>
    </row>
    <row r="10" spans="1:90" x14ac:dyDescent="0.35">
      <c r="A10" t="s">
        <v>3452</v>
      </c>
      <c r="B10" t="s">
        <v>1110</v>
      </c>
      <c r="C10" t="s">
        <v>1164</v>
      </c>
      <c r="D10" t="s">
        <v>1115</v>
      </c>
      <c r="E10" t="s">
        <v>1165</v>
      </c>
      <c r="AG10">
        <v>300</v>
      </c>
    </row>
    <row r="11" spans="1:90" x14ac:dyDescent="0.35">
      <c r="A11" t="s">
        <v>3453</v>
      </c>
      <c r="B11" t="s">
        <v>1110</v>
      </c>
      <c r="C11" t="s">
        <v>1164</v>
      </c>
      <c r="D11" t="s">
        <v>1115</v>
      </c>
      <c r="E11" t="s">
        <v>1165</v>
      </c>
      <c r="AE11">
        <v>2000</v>
      </c>
    </row>
    <row r="12" spans="1:90" x14ac:dyDescent="0.35">
      <c r="A12" t="s">
        <v>3454</v>
      </c>
      <c r="B12" t="s">
        <v>1110</v>
      </c>
      <c r="C12" t="s">
        <v>1164</v>
      </c>
      <c r="D12" t="s">
        <v>1115</v>
      </c>
      <c r="E12" t="s">
        <v>1165</v>
      </c>
      <c r="AE12">
        <v>2000</v>
      </c>
    </row>
    <row r="13" spans="1:90" x14ac:dyDescent="0.35">
      <c r="A13" t="s">
        <v>3455</v>
      </c>
      <c r="B13" t="s">
        <v>1110</v>
      </c>
      <c r="C13" t="s">
        <v>1164</v>
      </c>
      <c r="D13" t="s">
        <v>1115</v>
      </c>
      <c r="E13" t="s">
        <v>1165</v>
      </c>
      <c r="G13">
        <v>800</v>
      </c>
      <c r="H13">
        <v>1000</v>
      </c>
      <c r="I13">
        <v>500</v>
      </c>
      <c r="J13">
        <v>250</v>
      </c>
      <c r="K13">
        <v>6000</v>
      </c>
      <c r="T13">
        <v>6000</v>
      </c>
      <c r="U13">
        <v>5000</v>
      </c>
      <c r="V13">
        <v>300</v>
      </c>
      <c r="W13">
        <v>150</v>
      </c>
      <c r="X13">
        <v>300</v>
      </c>
      <c r="Y13">
        <v>600</v>
      </c>
      <c r="Z13">
        <v>1000</v>
      </c>
      <c r="AA13">
        <v>1500</v>
      </c>
      <c r="AB13">
        <v>3500</v>
      </c>
    </row>
    <row r="14" spans="1:90" x14ac:dyDescent="0.35">
      <c r="A14" t="s">
        <v>3456</v>
      </c>
      <c r="B14" t="s">
        <v>1110</v>
      </c>
      <c r="C14" t="s">
        <v>1164</v>
      </c>
      <c r="D14" t="s">
        <v>1115</v>
      </c>
      <c r="E14" t="s">
        <v>1165</v>
      </c>
      <c r="O14">
        <v>9000</v>
      </c>
      <c r="P14">
        <v>100</v>
      </c>
      <c r="R14">
        <v>27500</v>
      </c>
      <c r="S14">
        <v>45000</v>
      </c>
      <c r="CL14">
        <v>500</v>
      </c>
    </row>
    <row r="15" spans="1:90" x14ac:dyDescent="0.35">
      <c r="A15" t="s">
        <v>3457</v>
      </c>
      <c r="B15" t="s">
        <v>1110</v>
      </c>
      <c r="C15" t="s">
        <v>1164</v>
      </c>
      <c r="D15" t="s">
        <v>1115</v>
      </c>
      <c r="E15" t="s">
        <v>1165</v>
      </c>
      <c r="AC15">
        <v>2000</v>
      </c>
      <c r="AD15">
        <v>2000</v>
      </c>
      <c r="AF15">
        <v>3000</v>
      </c>
    </row>
    <row r="16" spans="1:90" x14ac:dyDescent="0.35">
      <c r="A16" t="s">
        <v>3458</v>
      </c>
      <c r="B16" t="s">
        <v>1110</v>
      </c>
      <c r="C16" t="s">
        <v>1164</v>
      </c>
      <c r="D16" t="s">
        <v>1115</v>
      </c>
      <c r="E16" t="s">
        <v>1165</v>
      </c>
      <c r="AC16">
        <v>2000</v>
      </c>
      <c r="AD16">
        <v>2000</v>
      </c>
      <c r="AF16">
        <v>3000</v>
      </c>
    </row>
    <row r="17" spans="1:90" x14ac:dyDescent="0.35">
      <c r="A17" t="s">
        <v>3459</v>
      </c>
      <c r="B17" t="s">
        <v>1110</v>
      </c>
      <c r="C17" t="s">
        <v>1164</v>
      </c>
      <c r="D17" t="s">
        <v>1115</v>
      </c>
      <c r="E17" t="s">
        <v>1165</v>
      </c>
      <c r="AG17">
        <v>300</v>
      </c>
    </row>
    <row r="18" spans="1:90" x14ac:dyDescent="0.35">
      <c r="A18" t="s">
        <v>3460</v>
      </c>
      <c r="B18" t="s">
        <v>1110</v>
      </c>
      <c r="C18" t="s">
        <v>1164</v>
      </c>
      <c r="D18" t="s">
        <v>1115</v>
      </c>
      <c r="E18" t="s">
        <v>1165</v>
      </c>
      <c r="AG18">
        <v>300</v>
      </c>
    </row>
    <row r="19" spans="1:90" x14ac:dyDescent="0.35">
      <c r="A19" t="s">
        <v>3461</v>
      </c>
      <c r="B19" t="s">
        <v>1110</v>
      </c>
      <c r="C19" t="s">
        <v>1164</v>
      </c>
      <c r="D19" t="s">
        <v>1115</v>
      </c>
      <c r="E19" t="s">
        <v>1165</v>
      </c>
      <c r="AE19">
        <v>2000</v>
      </c>
    </row>
    <row r="20" spans="1:90" x14ac:dyDescent="0.35">
      <c r="A20" t="s">
        <v>3462</v>
      </c>
      <c r="B20" t="s">
        <v>1110</v>
      </c>
      <c r="C20" t="s">
        <v>1164</v>
      </c>
      <c r="D20" t="s">
        <v>1115</v>
      </c>
      <c r="E20" t="s">
        <v>1165</v>
      </c>
      <c r="F20">
        <v>1000</v>
      </c>
      <c r="I20">
        <v>500</v>
      </c>
      <c r="K20">
        <v>8000</v>
      </c>
      <c r="L20">
        <v>500</v>
      </c>
      <c r="M20">
        <v>1500</v>
      </c>
      <c r="N20">
        <v>500</v>
      </c>
      <c r="AB20">
        <v>2000</v>
      </c>
      <c r="AC20">
        <v>3200</v>
      </c>
      <c r="BE20">
        <v>7000</v>
      </c>
      <c r="BF20">
        <v>600</v>
      </c>
    </row>
    <row r="21" spans="1:90" x14ac:dyDescent="0.35">
      <c r="A21" t="s">
        <v>3468</v>
      </c>
      <c r="B21" t="s">
        <v>1110</v>
      </c>
      <c r="C21" t="s">
        <v>1164</v>
      </c>
      <c r="D21" t="s">
        <v>1115</v>
      </c>
      <c r="E21" t="s">
        <v>1165</v>
      </c>
      <c r="O21">
        <v>9000</v>
      </c>
      <c r="P21">
        <v>100</v>
      </c>
      <c r="R21">
        <v>27500</v>
      </c>
      <c r="S21">
        <v>45000</v>
      </c>
      <c r="CL21">
        <v>500</v>
      </c>
    </row>
    <row r="22" spans="1:90" x14ac:dyDescent="0.35">
      <c r="A22" t="s">
        <v>3469</v>
      </c>
      <c r="B22" t="s">
        <v>1110</v>
      </c>
      <c r="C22" t="s">
        <v>1164</v>
      </c>
      <c r="D22" t="s">
        <v>1115</v>
      </c>
      <c r="E22" t="s">
        <v>1165</v>
      </c>
      <c r="L22">
        <v>9000</v>
      </c>
      <c r="M22">
        <v>2000</v>
      </c>
      <c r="N22">
        <v>1750</v>
      </c>
    </row>
    <row r="23" spans="1:90" x14ac:dyDescent="0.35">
      <c r="A23" t="s">
        <v>3471</v>
      </c>
      <c r="B23" t="s">
        <v>1110</v>
      </c>
      <c r="C23" t="s">
        <v>1164</v>
      </c>
      <c r="D23" t="s">
        <v>1115</v>
      </c>
      <c r="E23" t="s">
        <v>1165</v>
      </c>
      <c r="L23">
        <v>9000</v>
      </c>
      <c r="M23">
        <v>2000</v>
      </c>
      <c r="N23">
        <v>1750</v>
      </c>
    </row>
    <row r="24" spans="1:90" x14ac:dyDescent="0.35">
      <c r="A24" t="s">
        <v>3472</v>
      </c>
      <c r="B24" t="s">
        <v>1110</v>
      </c>
      <c r="C24" t="s">
        <v>1164</v>
      </c>
      <c r="D24" t="s">
        <v>1115</v>
      </c>
      <c r="E24" t="s">
        <v>1165</v>
      </c>
      <c r="AE24">
        <v>2000</v>
      </c>
    </row>
    <row r="25" spans="1:90" x14ac:dyDescent="0.35">
      <c r="A25" t="s">
        <v>3473</v>
      </c>
      <c r="B25" t="s">
        <v>1110</v>
      </c>
      <c r="C25" t="s">
        <v>1164</v>
      </c>
      <c r="D25" t="s">
        <v>1115</v>
      </c>
      <c r="E25" t="s">
        <v>1165</v>
      </c>
      <c r="AC25">
        <v>2000</v>
      </c>
      <c r="AD25">
        <v>2000</v>
      </c>
      <c r="AF25">
        <v>3000</v>
      </c>
    </row>
    <row r="26" spans="1:90" x14ac:dyDescent="0.35">
      <c r="A26" t="s">
        <v>3474</v>
      </c>
      <c r="B26" t="s">
        <v>1110</v>
      </c>
      <c r="C26" t="s">
        <v>1164</v>
      </c>
      <c r="D26" t="s">
        <v>1115</v>
      </c>
      <c r="E26" t="s">
        <v>1165</v>
      </c>
      <c r="AC26">
        <v>2000</v>
      </c>
      <c r="AD26">
        <v>2000</v>
      </c>
      <c r="AF26">
        <v>3000</v>
      </c>
    </row>
    <row r="27" spans="1:90" x14ac:dyDescent="0.35">
      <c r="A27" t="s">
        <v>3475</v>
      </c>
      <c r="B27" t="s">
        <v>1110</v>
      </c>
      <c r="C27" t="s">
        <v>1113</v>
      </c>
      <c r="D27" t="s">
        <v>1115</v>
      </c>
      <c r="E27" t="s">
        <v>1116</v>
      </c>
      <c r="AG27">
        <v>200</v>
      </c>
    </row>
    <row r="28" spans="1:90" x14ac:dyDescent="0.35">
      <c r="A28" t="s">
        <v>3476</v>
      </c>
      <c r="B28" t="s">
        <v>1110</v>
      </c>
      <c r="C28" t="s">
        <v>1113</v>
      </c>
      <c r="D28" t="s">
        <v>1115</v>
      </c>
      <c r="E28" t="s">
        <v>1116</v>
      </c>
      <c r="F28">
        <v>1000</v>
      </c>
    </row>
    <row r="29" spans="1:90" x14ac:dyDescent="0.35">
      <c r="A29" t="s">
        <v>3478</v>
      </c>
      <c r="B29" t="s">
        <v>1110</v>
      </c>
      <c r="C29" t="s">
        <v>1113</v>
      </c>
      <c r="D29" t="s">
        <v>1115</v>
      </c>
      <c r="E29" t="s">
        <v>1116</v>
      </c>
      <c r="L29">
        <v>3000</v>
      </c>
    </row>
    <row r="30" spans="1:90" x14ac:dyDescent="0.35">
      <c r="A30" t="s">
        <v>3479</v>
      </c>
      <c r="B30" t="s">
        <v>1110</v>
      </c>
      <c r="C30" t="s">
        <v>1113</v>
      </c>
      <c r="D30" t="s">
        <v>1115</v>
      </c>
      <c r="E30" t="s">
        <v>1116</v>
      </c>
      <c r="K30">
        <v>5000</v>
      </c>
      <c r="N30">
        <v>2000</v>
      </c>
    </row>
    <row r="31" spans="1:90" x14ac:dyDescent="0.35">
      <c r="A31" t="s">
        <v>3481</v>
      </c>
      <c r="B31" t="s">
        <v>1110</v>
      </c>
      <c r="C31" t="s">
        <v>1113</v>
      </c>
      <c r="D31" t="s">
        <v>1115</v>
      </c>
      <c r="E31" t="s">
        <v>1116</v>
      </c>
      <c r="K31">
        <v>5000</v>
      </c>
      <c r="AB31">
        <v>2000</v>
      </c>
    </row>
    <row r="32" spans="1:90" x14ac:dyDescent="0.35">
      <c r="A32" t="s">
        <v>3482</v>
      </c>
      <c r="B32" t="s">
        <v>1110</v>
      </c>
      <c r="C32" t="s">
        <v>1113</v>
      </c>
      <c r="D32" t="s">
        <v>1115</v>
      </c>
      <c r="E32" t="s">
        <v>1116</v>
      </c>
      <c r="I32">
        <v>500</v>
      </c>
      <c r="J32">
        <v>300</v>
      </c>
      <c r="AD32">
        <v>3000</v>
      </c>
    </row>
    <row r="33" spans="1:33" x14ac:dyDescent="0.35">
      <c r="A33" t="s">
        <v>3483</v>
      </c>
      <c r="B33" t="s">
        <v>1110</v>
      </c>
      <c r="C33" t="s">
        <v>1113</v>
      </c>
      <c r="D33" t="s">
        <v>1115</v>
      </c>
      <c r="E33" t="s">
        <v>1116</v>
      </c>
      <c r="O33">
        <v>8000</v>
      </c>
      <c r="P33">
        <v>100</v>
      </c>
    </row>
    <row r="34" spans="1:33" x14ac:dyDescent="0.35">
      <c r="A34" t="s">
        <v>3484</v>
      </c>
      <c r="B34" t="s">
        <v>1110</v>
      </c>
      <c r="C34" t="s">
        <v>1113</v>
      </c>
      <c r="D34" t="s">
        <v>1115</v>
      </c>
      <c r="E34" t="s">
        <v>1116</v>
      </c>
      <c r="Q34">
        <v>13500</v>
      </c>
      <c r="R34">
        <v>25000</v>
      </c>
      <c r="S34">
        <v>38000</v>
      </c>
    </row>
    <row r="35" spans="1:33" x14ac:dyDescent="0.35">
      <c r="A35" t="s">
        <v>3486</v>
      </c>
      <c r="B35" t="s">
        <v>1110</v>
      </c>
      <c r="C35" t="s">
        <v>1113</v>
      </c>
      <c r="D35" t="s">
        <v>1115</v>
      </c>
      <c r="E35" t="s">
        <v>1116</v>
      </c>
      <c r="I35">
        <v>500</v>
      </c>
    </row>
    <row r="36" spans="1:33" x14ac:dyDescent="0.35">
      <c r="A36" t="s">
        <v>3487</v>
      </c>
      <c r="B36" t="s">
        <v>1110</v>
      </c>
      <c r="C36" t="s">
        <v>1113</v>
      </c>
      <c r="D36" t="s">
        <v>1115</v>
      </c>
      <c r="E36" t="s">
        <v>1116</v>
      </c>
      <c r="T36">
        <v>7000</v>
      </c>
      <c r="U36">
        <v>6000</v>
      </c>
    </row>
    <row r="37" spans="1:33" x14ac:dyDescent="0.35">
      <c r="A37" t="s">
        <v>3489</v>
      </c>
      <c r="B37" t="s">
        <v>1110</v>
      </c>
      <c r="C37" t="s">
        <v>1113</v>
      </c>
      <c r="D37" t="s">
        <v>1115</v>
      </c>
      <c r="E37" t="s">
        <v>1116</v>
      </c>
      <c r="K37">
        <v>6000</v>
      </c>
      <c r="L37">
        <v>3500</v>
      </c>
      <c r="M37">
        <v>1500</v>
      </c>
      <c r="N37">
        <v>2000</v>
      </c>
      <c r="AE37">
        <v>1500</v>
      </c>
    </row>
    <row r="38" spans="1:33" x14ac:dyDescent="0.35">
      <c r="A38" t="s">
        <v>3490</v>
      </c>
      <c r="B38" t="s">
        <v>1110</v>
      </c>
      <c r="C38" t="s">
        <v>1113</v>
      </c>
      <c r="D38" t="s">
        <v>1115</v>
      </c>
      <c r="E38" t="s">
        <v>1116</v>
      </c>
      <c r="R38">
        <v>25250</v>
      </c>
      <c r="S38">
        <v>41000</v>
      </c>
    </row>
    <row r="39" spans="1:33" x14ac:dyDescent="0.35">
      <c r="A39" t="s">
        <v>3491</v>
      </c>
      <c r="B39" t="s">
        <v>1110</v>
      </c>
      <c r="C39" t="s">
        <v>1113</v>
      </c>
      <c r="D39" t="s">
        <v>1115</v>
      </c>
      <c r="E39" t="s">
        <v>1116</v>
      </c>
      <c r="T39">
        <v>5750</v>
      </c>
      <c r="U39">
        <v>4000</v>
      </c>
      <c r="W39">
        <v>150</v>
      </c>
      <c r="X39">
        <v>500</v>
      </c>
      <c r="Y39">
        <v>750</v>
      </c>
      <c r="Z39">
        <v>1250</v>
      </c>
      <c r="AA39">
        <v>2000</v>
      </c>
    </row>
    <row r="40" spans="1:33" x14ac:dyDescent="0.35">
      <c r="A40" t="s">
        <v>3493</v>
      </c>
      <c r="B40" t="s">
        <v>1110</v>
      </c>
      <c r="C40" t="s">
        <v>1113</v>
      </c>
      <c r="D40" t="s">
        <v>1115</v>
      </c>
      <c r="E40" t="s">
        <v>1116</v>
      </c>
      <c r="R40">
        <v>25500</v>
      </c>
      <c r="S40">
        <v>41250</v>
      </c>
    </row>
    <row r="41" spans="1:33" x14ac:dyDescent="0.35">
      <c r="A41" t="s">
        <v>3494</v>
      </c>
      <c r="B41" t="s">
        <v>1110</v>
      </c>
      <c r="C41" t="s">
        <v>1113</v>
      </c>
      <c r="D41" t="s">
        <v>1115</v>
      </c>
      <c r="E41" t="s">
        <v>1116</v>
      </c>
      <c r="O41">
        <v>7500</v>
      </c>
      <c r="P41">
        <v>100</v>
      </c>
    </row>
    <row r="42" spans="1:33" x14ac:dyDescent="0.35">
      <c r="A42" t="s">
        <v>3495</v>
      </c>
      <c r="B42" t="s">
        <v>1110</v>
      </c>
      <c r="C42" t="s">
        <v>1113</v>
      </c>
      <c r="D42" t="s">
        <v>1115</v>
      </c>
      <c r="E42" t="s">
        <v>1116</v>
      </c>
      <c r="G42">
        <v>5000</v>
      </c>
      <c r="H42">
        <v>6000</v>
      </c>
      <c r="Q42">
        <v>14000</v>
      </c>
    </row>
    <row r="43" spans="1:33" x14ac:dyDescent="0.35">
      <c r="A43" t="s">
        <v>3496</v>
      </c>
      <c r="B43" t="s">
        <v>1110</v>
      </c>
      <c r="C43" t="s">
        <v>1113</v>
      </c>
      <c r="D43" t="s">
        <v>1115</v>
      </c>
      <c r="E43" t="s">
        <v>1116</v>
      </c>
      <c r="O43">
        <v>8000</v>
      </c>
      <c r="P43">
        <v>100</v>
      </c>
    </row>
    <row r="44" spans="1:33" x14ac:dyDescent="0.35">
      <c r="A44" t="s">
        <v>3497</v>
      </c>
      <c r="B44" t="s">
        <v>1110</v>
      </c>
      <c r="C44" t="s">
        <v>1113</v>
      </c>
      <c r="D44" t="s">
        <v>1115</v>
      </c>
      <c r="E44" t="s">
        <v>1116</v>
      </c>
      <c r="L44">
        <v>3250</v>
      </c>
      <c r="M44">
        <v>2200</v>
      </c>
    </row>
    <row r="45" spans="1:33" x14ac:dyDescent="0.35">
      <c r="A45" t="s">
        <v>3499</v>
      </c>
      <c r="B45" t="s">
        <v>1110</v>
      </c>
      <c r="C45" t="s">
        <v>1113</v>
      </c>
      <c r="D45" t="s">
        <v>1115</v>
      </c>
      <c r="E45" t="s">
        <v>1116</v>
      </c>
      <c r="K45">
        <v>4000</v>
      </c>
    </row>
    <row r="46" spans="1:33" x14ac:dyDescent="0.35">
      <c r="A46" t="s">
        <v>3500</v>
      </c>
      <c r="B46" t="s">
        <v>1110</v>
      </c>
      <c r="C46" t="s">
        <v>1113</v>
      </c>
      <c r="D46" t="s">
        <v>1115</v>
      </c>
      <c r="E46" t="s">
        <v>1116</v>
      </c>
      <c r="AG46">
        <v>200</v>
      </c>
    </row>
    <row r="47" spans="1:33" x14ac:dyDescent="0.35">
      <c r="A47" t="s">
        <v>3501</v>
      </c>
      <c r="B47" t="s">
        <v>1110</v>
      </c>
      <c r="C47" t="s">
        <v>1113</v>
      </c>
      <c r="D47" t="s">
        <v>1115</v>
      </c>
      <c r="E47" t="s">
        <v>1116</v>
      </c>
      <c r="L47">
        <v>3000</v>
      </c>
    </row>
    <row r="48" spans="1:33" x14ac:dyDescent="0.35">
      <c r="A48" t="s">
        <v>3502</v>
      </c>
      <c r="B48" t="s">
        <v>1110</v>
      </c>
      <c r="C48" t="s">
        <v>1113</v>
      </c>
      <c r="D48" t="s">
        <v>1115</v>
      </c>
      <c r="E48" t="s">
        <v>1116</v>
      </c>
      <c r="AE48">
        <v>1000</v>
      </c>
    </row>
    <row r="49" spans="1:90" x14ac:dyDescent="0.35">
      <c r="A49" t="s">
        <v>3503</v>
      </c>
      <c r="B49" t="s">
        <v>1110</v>
      </c>
      <c r="C49" t="s">
        <v>1113</v>
      </c>
      <c r="D49" t="s">
        <v>1115</v>
      </c>
      <c r="E49" t="s">
        <v>1116</v>
      </c>
      <c r="T49">
        <v>7500</v>
      </c>
      <c r="U49">
        <v>6500</v>
      </c>
    </row>
    <row r="50" spans="1:90" x14ac:dyDescent="0.35">
      <c r="A50" t="s">
        <v>3505</v>
      </c>
      <c r="B50" t="s">
        <v>1110</v>
      </c>
      <c r="C50" t="s">
        <v>1113</v>
      </c>
      <c r="D50" t="s">
        <v>1115</v>
      </c>
      <c r="E50" t="s">
        <v>1116</v>
      </c>
      <c r="F50">
        <v>1000</v>
      </c>
      <c r="G50">
        <v>5000</v>
      </c>
      <c r="I50">
        <v>550</v>
      </c>
      <c r="J50">
        <v>300</v>
      </c>
      <c r="K50">
        <v>7500</v>
      </c>
      <c r="L50">
        <v>6000</v>
      </c>
      <c r="M50">
        <v>2000</v>
      </c>
      <c r="N50">
        <v>2750</v>
      </c>
      <c r="Q50">
        <v>15000</v>
      </c>
      <c r="R50">
        <v>25000</v>
      </c>
      <c r="S50">
        <v>40000</v>
      </c>
      <c r="T50">
        <v>9000</v>
      </c>
      <c r="U50">
        <v>7000</v>
      </c>
      <c r="V50">
        <v>1750</v>
      </c>
      <c r="W50">
        <v>200</v>
      </c>
      <c r="X50">
        <v>1250</v>
      </c>
      <c r="Y50">
        <v>2250</v>
      </c>
      <c r="Z50">
        <v>3250</v>
      </c>
      <c r="AA50">
        <v>2000</v>
      </c>
      <c r="AB50">
        <v>2700</v>
      </c>
      <c r="AC50">
        <v>2000</v>
      </c>
      <c r="AD50">
        <v>4500</v>
      </c>
      <c r="AE50">
        <v>1000</v>
      </c>
      <c r="AF50">
        <v>4500</v>
      </c>
      <c r="AG50">
        <v>350</v>
      </c>
    </row>
    <row r="51" spans="1:90" x14ac:dyDescent="0.35">
      <c r="A51" t="s">
        <v>3507</v>
      </c>
      <c r="B51" t="s">
        <v>1110</v>
      </c>
      <c r="C51" t="s">
        <v>1113</v>
      </c>
      <c r="D51" t="s">
        <v>1115</v>
      </c>
      <c r="E51" t="s">
        <v>1116</v>
      </c>
      <c r="F51">
        <v>1000</v>
      </c>
      <c r="W51">
        <v>125</v>
      </c>
      <c r="AA51">
        <v>1500</v>
      </c>
      <c r="AB51">
        <v>2000</v>
      </c>
    </row>
    <row r="52" spans="1:90" x14ac:dyDescent="0.35">
      <c r="A52" t="s">
        <v>3509</v>
      </c>
      <c r="B52" t="s">
        <v>1110</v>
      </c>
      <c r="C52" t="s">
        <v>1113</v>
      </c>
      <c r="D52" t="s">
        <v>1115</v>
      </c>
      <c r="E52" t="s">
        <v>1116</v>
      </c>
      <c r="F52">
        <v>1150</v>
      </c>
      <c r="G52">
        <v>5500</v>
      </c>
      <c r="I52">
        <v>600</v>
      </c>
      <c r="J52">
        <v>325</v>
      </c>
      <c r="K52">
        <v>7800</v>
      </c>
      <c r="L52">
        <v>6500</v>
      </c>
      <c r="M52">
        <v>2150</v>
      </c>
      <c r="N52">
        <v>2750</v>
      </c>
      <c r="R52">
        <v>25250</v>
      </c>
      <c r="S52">
        <v>41000</v>
      </c>
      <c r="T52">
        <v>9500</v>
      </c>
      <c r="U52">
        <v>7200</v>
      </c>
      <c r="V52">
        <v>2000</v>
      </c>
      <c r="W52">
        <v>225</v>
      </c>
      <c r="X52">
        <v>500</v>
      </c>
      <c r="Y52">
        <v>1200</v>
      </c>
      <c r="Z52">
        <v>2500</v>
      </c>
      <c r="AA52">
        <v>4750</v>
      </c>
      <c r="AB52">
        <v>3000</v>
      </c>
      <c r="AC52">
        <v>5250</v>
      </c>
      <c r="AD52">
        <v>5000</v>
      </c>
      <c r="AE52">
        <v>1600</v>
      </c>
      <c r="AF52">
        <v>4550</v>
      </c>
      <c r="AG52">
        <v>400</v>
      </c>
    </row>
    <row r="53" spans="1:90" x14ac:dyDescent="0.35">
      <c r="A53" t="s">
        <v>3512</v>
      </c>
      <c r="B53" t="s">
        <v>1110</v>
      </c>
      <c r="C53" t="s">
        <v>1113</v>
      </c>
      <c r="D53" t="s">
        <v>1115</v>
      </c>
      <c r="E53" t="s">
        <v>1116</v>
      </c>
      <c r="I53">
        <v>500</v>
      </c>
      <c r="J53">
        <v>300</v>
      </c>
    </row>
    <row r="54" spans="1:90" x14ac:dyDescent="0.35">
      <c r="A54" t="s">
        <v>3513</v>
      </c>
      <c r="B54" t="s">
        <v>1110</v>
      </c>
      <c r="C54" t="s">
        <v>1113</v>
      </c>
      <c r="D54" t="s">
        <v>1115</v>
      </c>
      <c r="E54" t="s">
        <v>1116</v>
      </c>
      <c r="O54">
        <v>9000</v>
      </c>
      <c r="P54">
        <v>100</v>
      </c>
      <c r="CL54">
        <v>200</v>
      </c>
    </row>
    <row r="55" spans="1:90" x14ac:dyDescent="0.35">
      <c r="A55" t="s">
        <v>3514</v>
      </c>
      <c r="B55" t="s">
        <v>1110</v>
      </c>
      <c r="C55" t="s">
        <v>1113</v>
      </c>
      <c r="D55" t="s">
        <v>1115</v>
      </c>
      <c r="E55" t="s">
        <v>1116</v>
      </c>
      <c r="X55">
        <v>500</v>
      </c>
      <c r="Y55">
        <v>1000</v>
      </c>
      <c r="Z55">
        <v>1250</v>
      </c>
    </row>
    <row r="56" spans="1:90" x14ac:dyDescent="0.35">
      <c r="A56" t="s">
        <v>3515</v>
      </c>
      <c r="B56" t="s">
        <v>1110</v>
      </c>
      <c r="C56" t="s">
        <v>1113</v>
      </c>
      <c r="D56" t="s">
        <v>1115</v>
      </c>
      <c r="E56" t="s">
        <v>1116</v>
      </c>
      <c r="CL56">
        <v>250</v>
      </c>
    </row>
    <row r="57" spans="1:90" x14ac:dyDescent="0.35">
      <c r="A57" t="s">
        <v>3516</v>
      </c>
      <c r="B57" t="s">
        <v>1110</v>
      </c>
      <c r="C57" t="s">
        <v>1113</v>
      </c>
      <c r="D57" t="s">
        <v>1115</v>
      </c>
      <c r="E57" t="s">
        <v>1116</v>
      </c>
      <c r="AC57">
        <v>2750</v>
      </c>
      <c r="AF57">
        <v>3000</v>
      </c>
    </row>
    <row r="58" spans="1:90" x14ac:dyDescent="0.35">
      <c r="A58" t="s">
        <v>3519</v>
      </c>
      <c r="B58" t="s">
        <v>1110</v>
      </c>
      <c r="C58" t="s">
        <v>1113</v>
      </c>
      <c r="D58" t="s">
        <v>1115</v>
      </c>
      <c r="E58" t="s">
        <v>1116</v>
      </c>
      <c r="CL58">
        <v>200</v>
      </c>
    </row>
    <row r="59" spans="1:90" x14ac:dyDescent="0.35">
      <c r="A59" t="s">
        <v>3520</v>
      </c>
      <c r="B59" t="s">
        <v>1110</v>
      </c>
      <c r="C59" t="s">
        <v>1113</v>
      </c>
      <c r="D59" t="s">
        <v>1115</v>
      </c>
      <c r="E59" t="s">
        <v>1116</v>
      </c>
      <c r="G59">
        <v>5000</v>
      </c>
      <c r="H59">
        <v>6500</v>
      </c>
    </row>
    <row r="60" spans="1:90" x14ac:dyDescent="0.35">
      <c r="A60" t="s">
        <v>3522</v>
      </c>
      <c r="B60" t="s">
        <v>1110</v>
      </c>
      <c r="C60" t="s">
        <v>1113</v>
      </c>
      <c r="D60" t="s">
        <v>1115</v>
      </c>
      <c r="E60" t="s">
        <v>1116</v>
      </c>
      <c r="CL60">
        <v>250</v>
      </c>
    </row>
    <row r="61" spans="1:90" x14ac:dyDescent="0.35">
      <c r="A61" t="s">
        <v>3523</v>
      </c>
      <c r="B61" t="s">
        <v>1110</v>
      </c>
      <c r="C61" t="s">
        <v>1113</v>
      </c>
      <c r="D61" t="s">
        <v>1115</v>
      </c>
      <c r="E61" t="s">
        <v>1116</v>
      </c>
      <c r="V61">
        <v>1500</v>
      </c>
    </row>
    <row r="62" spans="1:90" x14ac:dyDescent="0.35">
      <c r="A62" t="s">
        <v>3524</v>
      </c>
      <c r="B62" t="s">
        <v>1110</v>
      </c>
      <c r="C62" t="s">
        <v>1113</v>
      </c>
      <c r="D62" t="s">
        <v>1115</v>
      </c>
      <c r="E62" t="s">
        <v>1116</v>
      </c>
      <c r="AC62">
        <v>3000</v>
      </c>
    </row>
    <row r="63" spans="1:90" x14ac:dyDescent="0.35">
      <c r="A63" t="s">
        <v>3525</v>
      </c>
      <c r="B63" t="s">
        <v>1110</v>
      </c>
      <c r="C63" t="s">
        <v>1113</v>
      </c>
      <c r="D63" t="s">
        <v>1115</v>
      </c>
      <c r="E63" t="s">
        <v>1116</v>
      </c>
      <c r="V63">
        <v>1750</v>
      </c>
      <c r="W63">
        <v>125</v>
      </c>
    </row>
    <row r="64" spans="1:90" x14ac:dyDescent="0.35">
      <c r="A64" t="s">
        <v>3527</v>
      </c>
      <c r="B64" t="s">
        <v>1110</v>
      </c>
      <c r="C64" t="s">
        <v>1113</v>
      </c>
      <c r="D64" t="s">
        <v>1115</v>
      </c>
      <c r="E64" t="s">
        <v>1116</v>
      </c>
      <c r="AE64">
        <v>1250</v>
      </c>
      <c r="AF64">
        <v>3000</v>
      </c>
    </row>
    <row r="65" spans="1:89" x14ac:dyDescent="0.35">
      <c r="A65" t="s">
        <v>3530</v>
      </c>
      <c r="B65" t="s">
        <v>1110</v>
      </c>
      <c r="C65" t="s">
        <v>1164</v>
      </c>
      <c r="D65" t="s">
        <v>1115</v>
      </c>
      <c r="E65" t="s">
        <v>1165</v>
      </c>
      <c r="AI65">
        <v>750</v>
      </c>
      <c r="AJ65">
        <v>5250</v>
      </c>
      <c r="AL65">
        <v>600</v>
      </c>
      <c r="AM65">
        <v>4200</v>
      </c>
      <c r="AO65">
        <v>900</v>
      </c>
      <c r="AP65">
        <v>6300</v>
      </c>
      <c r="AR65">
        <v>650</v>
      </c>
      <c r="AS65">
        <v>4550</v>
      </c>
      <c r="AT65">
        <v>450</v>
      </c>
      <c r="AU65">
        <v>1350</v>
      </c>
      <c r="AV65">
        <v>9450</v>
      </c>
      <c r="BM65">
        <v>1200</v>
      </c>
      <c r="BN65">
        <v>8400</v>
      </c>
      <c r="BP65">
        <v>500</v>
      </c>
      <c r="BQ65">
        <v>3500</v>
      </c>
      <c r="BS65">
        <v>1500</v>
      </c>
      <c r="BT65">
        <v>10500</v>
      </c>
      <c r="BV65">
        <v>1400</v>
      </c>
      <c r="BW65">
        <v>9800</v>
      </c>
    </row>
    <row r="66" spans="1:89" x14ac:dyDescent="0.35">
      <c r="A66" t="s">
        <v>3534</v>
      </c>
      <c r="B66" t="s">
        <v>1110</v>
      </c>
      <c r="C66" t="s">
        <v>1164</v>
      </c>
      <c r="D66" t="s">
        <v>1115</v>
      </c>
      <c r="E66" t="s">
        <v>1165</v>
      </c>
      <c r="AI66">
        <v>750</v>
      </c>
      <c r="AJ66">
        <v>5250</v>
      </c>
      <c r="AL66">
        <v>600</v>
      </c>
      <c r="AM66">
        <v>4200</v>
      </c>
      <c r="AO66">
        <v>900</v>
      </c>
      <c r="AP66">
        <v>6300</v>
      </c>
      <c r="AR66">
        <v>650</v>
      </c>
      <c r="AS66">
        <v>4550</v>
      </c>
      <c r="AT66">
        <v>450</v>
      </c>
      <c r="AU66">
        <v>1350</v>
      </c>
      <c r="AV66">
        <v>9450</v>
      </c>
      <c r="BM66">
        <v>1200</v>
      </c>
      <c r="BN66">
        <v>8400</v>
      </c>
      <c r="BP66">
        <v>500</v>
      </c>
      <c r="BQ66">
        <v>3500</v>
      </c>
      <c r="BR66">
        <v>500</v>
      </c>
      <c r="BS66">
        <v>1500</v>
      </c>
      <c r="BT66">
        <v>10500</v>
      </c>
      <c r="BV66">
        <v>1400</v>
      </c>
      <c r="BW66">
        <v>9800</v>
      </c>
    </row>
    <row r="67" spans="1:89" x14ac:dyDescent="0.35">
      <c r="A67" t="s">
        <v>3536</v>
      </c>
      <c r="B67" t="s">
        <v>1110</v>
      </c>
      <c r="C67" t="s">
        <v>1164</v>
      </c>
      <c r="D67" t="s">
        <v>1115</v>
      </c>
      <c r="E67" t="s">
        <v>1165</v>
      </c>
      <c r="BG67">
        <v>3000</v>
      </c>
      <c r="BH67">
        <v>3000</v>
      </c>
    </row>
    <row r="68" spans="1:89" x14ac:dyDescent="0.35">
      <c r="A68" t="s">
        <v>3539</v>
      </c>
      <c r="B68" t="s">
        <v>1110</v>
      </c>
      <c r="C68" t="s">
        <v>1164</v>
      </c>
      <c r="D68" t="s">
        <v>1115</v>
      </c>
      <c r="E68" t="s">
        <v>1165</v>
      </c>
      <c r="BG68">
        <v>3000</v>
      </c>
      <c r="BH68">
        <v>3000</v>
      </c>
    </row>
    <row r="69" spans="1:89" x14ac:dyDescent="0.35">
      <c r="A69" t="s">
        <v>3540</v>
      </c>
      <c r="B69" t="s">
        <v>1110</v>
      </c>
      <c r="C69" t="s">
        <v>1164</v>
      </c>
      <c r="D69" t="s">
        <v>1115</v>
      </c>
      <c r="E69" t="s">
        <v>1165</v>
      </c>
      <c r="BI69">
        <v>1300</v>
      </c>
    </row>
    <row r="70" spans="1:89" x14ac:dyDescent="0.35">
      <c r="A70" t="s">
        <v>3541</v>
      </c>
      <c r="B70" t="s">
        <v>1110</v>
      </c>
      <c r="C70" t="s">
        <v>1164</v>
      </c>
      <c r="D70" t="s">
        <v>1115</v>
      </c>
      <c r="E70" t="s">
        <v>1165</v>
      </c>
      <c r="BI70">
        <v>1300</v>
      </c>
    </row>
    <row r="71" spans="1:89" x14ac:dyDescent="0.35">
      <c r="A71" t="s">
        <v>3542</v>
      </c>
      <c r="B71" t="s">
        <v>1110</v>
      </c>
      <c r="C71" t="s">
        <v>1164</v>
      </c>
      <c r="D71" t="s">
        <v>1115</v>
      </c>
      <c r="E71" t="s">
        <v>1165</v>
      </c>
      <c r="BY71">
        <v>750</v>
      </c>
      <c r="BZ71">
        <v>200</v>
      </c>
      <c r="CB71">
        <v>200</v>
      </c>
      <c r="CD71">
        <v>200</v>
      </c>
    </row>
    <row r="72" spans="1:89" x14ac:dyDescent="0.35">
      <c r="A72" t="s">
        <v>3545</v>
      </c>
      <c r="B72" t="s">
        <v>1110</v>
      </c>
      <c r="C72" t="s">
        <v>1164</v>
      </c>
      <c r="D72" t="s">
        <v>1115</v>
      </c>
      <c r="E72" t="s">
        <v>1165</v>
      </c>
      <c r="BY72">
        <v>750</v>
      </c>
      <c r="BZ72">
        <v>200</v>
      </c>
      <c r="CB72">
        <v>200</v>
      </c>
      <c r="CD72">
        <v>200</v>
      </c>
    </row>
    <row r="73" spans="1:89" x14ac:dyDescent="0.35">
      <c r="A73" t="s">
        <v>3547</v>
      </c>
      <c r="B73" t="s">
        <v>1110</v>
      </c>
      <c r="C73" t="s">
        <v>1164</v>
      </c>
      <c r="D73" t="s">
        <v>1115</v>
      </c>
      <c r="E73" t="s">
        <v>1165</v>
      </c>
      <c r="CE73">
        <v>1300</v>
      </c>
      <c r="CF73">
        <v>2700</v>
      </c>
      <c r="CH73">
        <v>100</v>
      </c>
    </row>
    <row r="74" spans="1:89" x14ac:dyDescent="0.35">
      <c r="A74" t="s">
        <v>3549</v>
      </c>
      <c r="B74" t="s">
        <v>1110</v>
      </c>
      <c r="C74" t="s">
        <v>1164</v>
      </c>
      <c r="D74" t="s">
        <v>1115</v>
      </c>
      <c r="E74" t="s">
        <v>1165</v>
      </c>
      <c r="CE74">
        <v>1300</v>
      </c>
      <c r="CF74">
        <v>2700</v>
      </c>
      <c r="CH74">
        <v>100</v>
      </c>
    </row>
    <row r="75" spans="1:89" x14ac:dyDescent="0.35">
      <c r="A75" t="s">
        <v>3550</v>
      </c>
      <c r="B75" t="s">
        <v>1110</v>
      </c>
      <c r="C75" t="s">
        <v>1164</v>
      </c>
      <c r="D75" t="s">
        <v>1115</v>
      </c>
      <c r="E75" t="s">
        <v>1165</v>
      </c>
      <c r="AW75">
        <v>400</v>
      </c>
      <c r="AX75">
        <v>1200</v>
      </c>
      <c r="BJ75">
        <v>1300</v>
      </c>
      <c r="BK75">
        <v>600</v>
      </c>
      <c r="CI75">
        <v>700</v>
      </c>
      <c r="CJ75">
        <v>900</v>
      </c>
      <c r="CK75">
        <v>750</v>
      </c>
    </row>
    <row r="76" spans="1:89" x14ac:dyDescent="0.35">
      <c r="A76" t="s">
        <v>3554</v>
      </c>
      <c r="B76" t="s">
        <v>1110</v>
      </c>
      <c r="C76" t="s">
        <v>1164</v>
      </c>
      <c r="D76" t="s">
        <v>1115</v>
      </c>
      <c r="E76" t="s">
        <v>1165</v>
      </c>
      <c r="AW76">
        <v>400</v>
      </c>
      <c r="AX76">
        <v>1200</v>
      </c>
      <c r="BJ76">
        <v>1300</v>
      </c>
      <c r="BK76">
        <v>600</v>
      </c>
      <c r="CI76">
        <v>700</v>
      </c>
      <c r="CJ76">
        <v>900</v>
      </c>
      <c r="CK76">
        <v>750</v>
      </c>
    </row>
    <row r="77" spans="1:89" x14ac:dyDescent="0.35">
      <c r="A77" t="s">
        <v>3557</v>
      </c>
      <c r="B77" t="s">
        <v>1110</v>
      </c>
      <c r="C77" t="s">
        <v>1164</v>
      </c>
      <c r="D77" t="s">
        <v>1115</v>
      </c>
      <c r="E77" t="s">
        <v>1165</v>
      </c>
      <c r="BG77">
        <v>3000</v>
      </c>
      <c r="BH77">
        <v>3000</v>
      </c>
    </row>
    <row r="78" spans="1:89" x14ac:dyDescent="0.35">
      <c r="A78" t="s">
        <v>3558</v>
      </c>
      <c r="B78" t="s">
        <v>1110</v>
      </c>
      <c r="C78" t="s">
        <v>1164</v>
      </c>
      <c r="D78" t="s">
        <v>1115</v>
      </c>
      <c r="E78" t="s">
        <v>1165</v>
      </c>
      <c r="BC78">
        <v>350</v>
      </c>
      <c r="BD78">
        <v>750</v>
      </c>
      <c r="BF78">
        <v>600</v>
      </c>
    </row>
    <row r="79" spans="1:89" x14ac:dyDescent="0.35">
      <c r="A79" t="s">
        <v>3560</v>
      </c>
      <c r="B79" t="s">
        <v>1110</v>
      </c>
      <c r="C79" t="s">
        <v>1164</v>
      </c>
      <c r="D79" t="s">
        <v>1115</v>
      </c>
      <c r="E79" t="s">
        <v>1165</v>
      </c>
      <c r="BG79">
        <v>3000</v>
      </c>
      <c r="BH79">
        <v>3000</v>
      </c>
    </row>
    <row r="80" spans="1:89" x14ac:dyDescent="0.35">
      <c r="A80" t="s">
        <v>3561</v>
      </c>
      <c r="B80" t="s">
        <v>1110</v>
      </c>
      <c r="C80" t="s">
        <v>1164</v>
      </c>
      <c r="D80" t="s">
        <v>1115</v>
      </c>
      <c r="E80" t="s">
        <v>1165</v>
      </c>
      <c r="BI80">
        <v>1300</v>
      </c>
    </row>
    <row r="81" spans="1:89" x14ac:dyDescent="0.35">
      <c r="A81" t="s">
        <v>3562</v>
      </c>
      <c r="B81" t="s">
        <v>1110</v>
      </c>
      <c r="C81" t="s">
        <v>1164</v>
      </c>
      <c r="D81" t="s">
        <v>1115</v>
      </c>
      <c r="E81" t="s">
        <v>1165</v>
      </c>
      <c r="BC81">
        <v>350</v>
      </c>
      <c r="BD81">
        <v>750</v>
      </c>
      <c r="BF81">
        <v>600</v>
      </c>
    </row>
    <row r="82" spans="1:89" x14ac:dyDescent="0.35">
      <c r="A82" t="s">
        <v>3563</v>
      </c>
      <c r="B82" t="s">
        <v>1110</v>
      </c>
      <c r="C82" t="s">
        <v>1164</v>
      </c>
      <c r="D82" t="s">
        <v>1115</v>
      </c>
      <c r="E82" t="s">
        <v>1165</v>
      </c>
      <c r="BI82">
        <v>1300</v>
      </c>
    </row>
    <row r="83" spans="1:89" x14ac:dyDescent="0.35">
      <c r="A83" t="s">
        <v>3564</v>
      </c>
      <c r="B83" t="s">
        <v>1110</v>
      </c>
      <c r="C83" t="s">
        <v>1164</v>
      </c>
      <c r="D83" t="s">
        <v>1115</v>
      </c>
      <c r="E83" t="s">
        <v>1165</v>
      </c>
      <c r="BY83">
        <v>750</v>
      </c>
      <c r="BZ83">
        <v>200</v>
      </c>
      <c r="CB83">
        <v>200</v>
      </c>
      <c r="CD83">
        <v>200</v>
      </c>
    </row>
    <row r="84" spans="1:89" x14ac:dyDescent="0.35">
      <c r="A84" t="s">
        <v>3565</v>
      </c>
      <c r="B84" t="s">
        <v>1110</v>
      </c>
      <c r="C84" t="s">
        <v>1164</v>
      </c>
      <c r="D84" t="s">
        <v>1115</v>
      </c>
      <c r="E84" t="s">
        <v>1165</v>
      </c>
      <c r="BY84">
        <v>750</v>
      </c>
      <c r="BZ84">
        <v>200</v>
      </c>
      <c r="CB84">
        <v>200</v>
      </c>
      <c r="CD84">
        <v>200</v>
      </c>
    </row>
    <row r="85" spans="1:89" x14ac:dyDescent="0.35">
      <c r="A85" t="s">
        <v>3566</v>
      </c>
      <c r="B85" t="s">
        <v>1110</v>
      </c>
      <c r="C85" t="s">
        <v>1164</v>
      </c>
      <c r="D85" t="s">
        <v>1115</v>
      </c>
      <c r="E85" t="s">
        <v>1165</v>
      </c>
      <c r="CE85">
        <v>1300</v>
      </c>
      <c r="CF85">
        <v>2700</v>
      </c>
      <c r="CH85">
        <v>200</v>
      </c>
    </row>
    <row r="86" spans="1:89" x14ac:dyDescent="0.35">
      <c r="A86" t="s">
        <v>3569</v>
      </c>
      <c r="B86" t="s">
        <v>1110</v>
      </c>
      <c r="C86" t="s">
        <v>1164</v>
      </c>
      <c r="D86" t="s">
        <v>1115</v>
      </c>
      <c r="E86" t="s">
        <v>1165</v>
      </c>
      <c r="CE86">
        <v>1300</v>
      </c>
      <c r="CF86">
        <v>2700</v>
      </c>
      <c r="CH86">
        <v>200</v>
      </c>
    </row>
    <row r="87" spans="1:89" x14ac:dyDescent="0.35">
      <c r="A87" t="s">
        <v>3570</v>
      </c>
      <c r="B87" t="s">
        <v>1110</v>
      </c>
      <c r="C87" t="s">
        <v>1164</v>
      </c>
      <c r="D87" t="s">
        <v>1115</v>
      </c>
      <c r="E87" t="s">
        <v>1165</v>
      </c>
      <c r="AW87">
        <v>400</v>
      </c>
      <c r="AX87">
        <v>1200</v>
      </c>
      <c r="BJ87">
        <v>1300</v>
      </c>
      <c r="BK87">
        <v>600</v>
      </c>
      <c r="CI87">
        <v>700</v>
      </c>
      <c r="CJ87">
        <v>900</v>
      </c>
      <c r="CK87">
        <v>750</v>
      </c>
    </row>
    <row r="88" spans="1:89" x14ac:dyDescent="0.35">
      <c r="A88" t="s">
        <v>3572</v>
      </c>
      <c r="B88" t="s">
        <v>1110</v>
      </c>
      <c r="C88" t="s">
        <v>1164</v>
      </c>
      <c r="D88" t="s">
        <v>1115</v>
      </c>
      <c r="E88" t="s">
        <v>1165</v>
      </c>
      <c r="AW88">
        <v>400</v>
      </c>
      <c r="AX88">
        <v>1200</v>
      </c>
      <c r="BJ88">
        <v>1300</v>
      </c>
      <c r="BK88">
        <v>600</v>
      </c>
      <c r="CI88">
        <v>700</v>
      </c>
      <c r="CJ88">
        <v>900</v>
      </c>
      <c r="CK88">
        <v>750</v>
      </c>
    </row>
    <row r="89" spans="1:89" x14ac:dyDescent="0.35">
      <c r="A89" t="s">
        <v>3574</v>
      </c>
      <c r="B89" t="s">
        <v>1110</v>
      </c>
      <c r="C89" t="s">
        <v>1164</v>
      </c>
      <c r="D89" t="s">
        <v>1115</v>
      </c>
      <c r="E89" t="s">
        <v>1165</v>
      </c>
      <c r="BC89">
        <v>350</v>
      </c>
      <c r="BD89">
        <v>750</v>
      </c>
      <c r="BF89">
        <v>600</v>
      </c>
    </row>
    <row r="90" spans="1:89" x14ac:dyDescent="0.35">
      <c r="A90" t="s">
        <v>3575</v>
      </c>
      <c r="B90" t="s">
        <v>1110</v>
      </c>
      <c r="C90" t="s">
        <v>1164</v>
      </c>
      <c r="D90" t="s">
        <v>1115</v>
      </c>
      <c r="E90" t="s">
        <v>1165</v>
      </c>
      <c r="BC90">
        <v>350</v>
      </c>
      <c r="BD90">
        <v>750</v>
      </c>
      <c r="BF90">
        <v>600</v>
      </c>
    </row>
    <row r="91" spans="1:89" x14ac:dyDescent="0.35">
      <c r="A91" t="s">
        <v>3576</v>
      </c>
      <c r="B91" t="s">
        <v>1110</v>
      </c>
      <c r="C91" t="s">
        <v>1164</v>
      </c>
      <c r="D91" t="s">
        <v>1115</v>
      </c>
      <c r="E91" t="s">
        <v>1165</v>
      </c>
      <c r="AI91">
        <v>750</v>
      </c>
      <c r="AJ91">
        <v>5250</v>
      </c>
      <c r="AL91">
        <v>600</v>
      </c>
      <c r="AM91">
        <v>4200</v>
      </c>
      <c r="AO91">
        <v>900</v>
      </c>
      <c r="AP91">
        <v>6300</v>
      </c>
      <c r="AR91">
        <v>650</v>
      </c>
      <c r="AS91">
        <v>4550</v>
      </c>
      <c r="AT91">
        <v>450</v>
      </c>
      <c r="AU91">
        <v>1350</v>
      </c>
      <c r="AV91">
        <v>9450</v>
      </c>
      <c r="BM91">
        <v>1200</v>
      </c>
      <c r="BN91">
        <v>8400</v>
      </c>
      <c r="BP91">
        <v>500</v>
      </c>
      <c r="BQ91">
        <v>3500</v>
      </c>
      <c r="BS91">
        <v>1500</v>
      </c>
      <c r="BT91">
        <v>10500</v>
      </c>
      <c r="BV91">
        <v>1400</v>
      </c>
      <c r="BW91">
        <v>9800</v>
      </c>
    </row>
    <row r="92" spans="1:89" x14ac:dyDescent="0.35">
      <c r="A92" t="s">
        <v>3577</v>
      </c>
      <c r="B92" t="s">
        <v>1110</v>
      </c>
      <c r="C92" t="s">
        <v>1164</v>
      </c>
      <c r="D92" t="s">
        <v>1115</v>
      </c>
      <c r="E92" t="s">
        <v>1165</v>
      </c>
      <c r="AI92">
        <v>750</v>
      </c>
      <c r="AJ92">
        <v>5250</v>
      </c>
      <c r="AL92">
        <v>600</v>
      </c>
      <c r="AM92">
        <v>4200</v>
      </c>
      <c r="AO92">
        <v>900</v>
      </c>
      <c r="AP92">
        <v>6300</v>
      </c>
      <c r="AR92">
        <v>650</v>
      </c>
      <c r="AS92">
        <v>4550</v>
      </c>
      <c r="AT92">
        <v>450</v>
      </c>
      <c r="AU92">
        <v>1350</v>
      </c>
      <c r="AV92">
        <v>9450</v>
      </c>
      <c r="BM92">
        <v>1200</v>
      </c>
      <c r="BN92">
        <v>8400</v>
      </c>
      <c r="BP92">
        <v>500</v>
      </c>
      <c r="BQ92">
        <v>3500</v>
      </c>
      <c r="BR92">
        <v>500</v>
      </c>
      <c r="BS92">
        <v>1500</v>
      </c>
      <c r="BT92">
        <v>10500</v>
      </c>
      <c r="BV92">
        <v>1400</v>
      </c>
      <c r="BW92">
        <v>9800</v>
      </c>
    </row>
    <row r="93" spans="1:89" x14ac:dyDescent="0.35">
      <c r="A93" t="s">
        <v>3578</v>
      </c>
      <c r="B93" t="s">
        <v>1110</v>
      </c>
      <c r="C93" t="s">
        <v>1203</v>
      </c>
      <c r="D93" t="s">
        <v>1115</v>
      </c>
      <c r="E93" t="s">
        <v>1204</v>
      </c>
      <c r="F93">
        <v>1000</v>
      </c>
      <c r="G93">
        <v>3000</v>
      </c>
      <c r="H93">
        <v>4000</v>
      </c>
      <c r="I93">
        <v>500</v>
      </c>
      <c r="J93">
        <v>350</v>
      </c>
      <c r="K93">
        <v>5000</v>
      </c>
      <c r="L93">
        <v>15000</v>
      </c>
      <c r="M93">
        <v>1000</v>
      </c>
      <c r="N93">
        <v>1500</v>
      </c>
      <c r="R93">
        <v>28000</v>
      </c>
      <c r="S93">
        <v>37000</v>
      </c>
      <c r="T93">
        <v>7000</v>
      </c>
      <c r="U93">
        <v>5000</v>
      </c>
      <c r="V93">
        <v>300</v>
      </c>
      <c r="W93">
        <v>150</v>
      </c>
      <c r="X93">
        <v>1500</v>
      </c>
      <c r="Y93">
        <v>1500</v>
      </c>
      <c r="Z93">
        <v>1500</v>
      </c>
      <c r="AA93">
        <v>2000</v>
      </c>
      <c r="AB93">
        <v>3000</v>
      </c>
      <c r="AC93">
        <v>2000</v>
      </c>
      <c r="AD93">
        <v>2000</v>
      </c>
      <c r="AE93">
        <v>2000</v>
      </c>
      <c r="AF93">
        <v>6000</v>
      </c>
      <c r="AG93">
        <v>500</v>
      </c>
    </row>
    <row r="94" spans="1:89" x14ac:dyDescent="0.35">
      <c r="A94" t="s">
        <v>3582</v>
      </c>
      <c r="B94" t="s">
        <v>1110</v>
      </c>
      <c r="C94" t="s">
        <v>1203</v>
      </c>
      <c r="D94" t="s">
        <v>1115</v>
      </c>
      <c r="E94" t="s">
        <v>1204</v>
      </c>
      <c r="I94">
        <v>500</v>
      </c>
      <c r="J94">
        <v>400</v>
      </c>
      <c r="R94">
        <v>33000</v>
      </c>
      <c r="S94">
        <v>36000</v>
      </c>
    </row>
    <row r="95" spans="1:89" x14ac:dyDescent="0.35">
      <c r="A95" t="s">
        <v>3585</v>
      </c>
      <c r="B95" t="s">
        <v>1110</v>
      </c>
      <c r="C95" t="s">
        <v>1203</v>
      </c>
      <c r="D95" t="s">
        <v>1115</v>
      </c>
      <c r="E95" t="s">
        <v>1204</v>
      </c>
      <c r="F95">
        <v>1000</v>
      </c>
      <c r="G95">
        <v>3000</v>
      </c>
      <c r="H95">
        <v>4000</v>
      </c>
      <c r="K95">
        <v>5000</v>
      </c>
      <c r="T95">
        <v>6000</v>
      </c>
      <c r="U95">
        <v>5500</v>
      </c>
      <c r="V95">
        <v>500</v>
      </c>
      <c r="W95">
        <v>150</v>
      </c>
      <c r="X95">
        <v>500</v>
      </c>
      <c r="Y95">
        <v>1200</v>
      </c>
      <c r="Z95">
        <v>2000</v>
      </c>
      <c r="AA95">
        <v>2000</v>
      </c>
      <c r="AB95">
        <v>2750</v>
      </c>
      <c r="AC95">
        <v>2500</v>
      </c>
      <c r="AD95">
        <v>2000</v>
      </c>
      <c r="AG95">
        <v>400</v>
      </c>
    </row>
    <row r="96" spans="1:89" x14ac:dyDescent="0.35">
      <c r="A96" t="s">
        <v>3589</v>
      </c>
      <c r="B96" t="s">
        <v>1110</v>
      </c>
      <c r="C96" t="s">
        <v>1203</v>
      </c>
      <c r="D96" t="s">
        <v>1115</v>
      </c>
      <c r="E96" t="s">
        <v>1204</v>
      </c>
      <c r="L96">
        <v>5000</v>
      </c>
      <c r="AD96">
        <v>2250</v>
      </c>
      <c r="AE96">
        <v>1500</v>
      </c>
      <c r="AF96">
        <v>7000</v>
      </c>
    </row>
    <row r="97" spans="1:90" x14ac:dyDescent="0.35">
      <c r="A97" t="s">
        <v>3594</v>
      </c>
      <c r="B97" t="s">
        <v>1110</v>
      </c>
      <c r="C97" t="s">
        <v>1203</v>
      </c>
      <c r="D97" t="s">
        <v>1115</v>
      </c>
      <c r="E97" t="s">
        <v>1204</v>
      </c>
      <c r="M97">
        <v>1750</v>
      </c>
      <c r="N97">
        <v>2500</v>
      </c>
    </row>
    <row r="98" spans="1:90" x14ac:dyDescent="0.35">
      <c r="A98" t="s">
        <v>3596</v>
      </c>
      <c r="B98" t="s">
        <v>1110</v>
      </c>
      <c r="C98" t="s">
        <v>1203</v>
      </c>
      <c r="D98" t="s">
        <v>1115</v>
      </c>
      <c r="E98" t="s">
        <v>1204</v>
      </c>
      <c r="CL98">
        <v>7500</v>
      </c>
    </row>
    <row r="99" spans="1:90" x14ac:dyDescent="0.35">
      <c r="A99" t="s">
        <v>3599</v>
      </c>
      <c r="B99" t="s">
        <v>1110</v>
      </c>
      <c r="C99" t="s">
        <v>1203</v>
      </c>
      <c r="D99" t="s">
        <v>1115</v>
      </c>
      <c r="E99" t="s">
        <v>1204</v>
      </c>
      <c r="F99">
        <v>1000</v>
      </c>
      <c r="T99">
        <v>7000</v>
      </c>
      <c r="U99">
        <v>5500</v>
      </c>
      <c r="V99">
        <v>600</v>
      </c>
      <c r="W99">
        <v>125</v>
      </c>
      <c r="X99">
        <v>1000</v>
      </c>
      <c r="Y99">
        <v>1250</v>
      </c>
      <c r="Z99">
        <v>1500</v>
      </c>
      <c r="AA99">
        <v>1500</v>
      </c>
    </row>
    <row r="100" spans="1:90" x14ac:dyDescent="0.35">
      <c r="A100" t="s">
        <v>3601</v>
      </c>
      <c r="B100" t="s">
        <v>1110</v>
      </c>
      <c r="C100" t="s">
        <v>1203</v>
      </c>
      <c r="D100" t="s">
        <v>1115</v>
      </c>
      <c r="E100" t="s">
        <v>1204</v>
      </c>
      <c r="AF100">
        <v>5000</v>
      </c>
    </row>
    <row r="101" spans="1:90" x14ac:dyDescent="0.35">
      <c r="A101" t="s">
        <v>3602</v>
      </c>
      <c r="B101" t="s">
        <v>1110</v>
      </c>
      <c r="C101" t="s">
        <v>1203</v>
      </c>
      <c r="D101" t="s">
        <v>1115</v>
      </c>
      <c r="E101" t="s">
        <v>1204</v>
      </c>
      <c r="F101">
        <v>1100</v>
      </c>
      <c r="G101">
        <v>3500</v>
      </c>
      <c r="K101">
        <v>5000</v>
      </c>
      <c r="T101">
        <v>7000</v>
      </c>
      <c r="U101">
        <v>6000</v>
      </c>
      <c r="V101">
        <v>1500</v>
      </c>
      <c r="W101">
        <v>125</v>
      </c>
      <c r="X101">
        <v>500</v>
      </c>
      <c r="Y101">
        <v>750</v>
      </c>
      <c r="Z101">
        <v>1000</v>
      </c>
      <c r="AA101">
        <v>1500</v>
      </c>
      <c r="AB101">
        <v>3000</v>
      </c>
    </row>
    <row r="102" spans="1:90" x14ac:dyDescent="0.35">
      <c r="A102" t="s">
        <v>3604</v>
      </c>
      <c r="B102" t="s">
        <v>1110</v>
      </c>
      <c r="C102" t="s">
        <v>1203</v>
      </c>
      <c r="D102" t="s">
        <v>1115</v>
      </c>
      <c r="E102" t="s">
        <v>1204</v>
      </c>
      <c r="O102">
        <v>7000</v>
      </c>
    </row>
    <row r="103" spans="1:90" x14ac:dyDescent="0.35">
      <c r="A103" t="s">
        <v>3605</v>
      </c>
      <c r="B103" t="s">
        <v>1110</v>
      </c>
      <c r="C103" t="s">
        <v>1203</v>
      </c>
      <c r="D103" t="s">
        <v>1115</v>
      </c>
      <c r="E103" t="s">
        <v>1204</v>
      </c>
      <c r="I103">
        <v>300</v>
      </c>
      <c r="J103">
        <v>250</v>
      </c>
    </row>
    <row r="104" spans="1:90" x14ac:dyDescent="0.35">
      <c r="A104" t="s">
        <v>3607</v>
      </c>
      <c r="B104" t="s">
        <v>1110</v>
      </c>
      <c r="C104" t="s">
        <v>1203</v>
      </c>
      <c r="D104" t="s">
        <v>1115</v>
      </c>
      <c r="E104" t="s">
        <v>1204</v>
      </c>
      <c r="G104">
        <v>3500</v>
      </c>
      <c r="H104">
        <v>4500</v>
      </c>
      <c r="I104">
        <v>300</v>
      </c>
      <c r="J104">
        <v>250</v>
      </c>
      <c r="K104">
        <v>5000</v>
      </c>
      <c r="L104">
        <v>15000</v>
      </c>
      <c r="T104">
        <v>7500</v>
      </c>
      <c r="U104">
        <v>5500</v>
      </c>
      <c r="V104">
        <v>1000</v>
      </c>
      <c r="W104">
        <v>500</v>
      </c>
      <c r="X104">
        <v>500</v>
      </c>
      <c r="Y104">
        <v>750</v>
      </c>
      <c r="Z104">
        <v>1000</v>
      </c>
      <c r="AA104">
        <v>1500</v>
      </c>
      <c r="AB104">
        <v>2000</v>
      </c>
      <c r="AC104">
        <v>2000</v>
      </c>
      <c r="AD104">
        <v>2000</v>
      </c>
      <c r="AE104">
        <v>1500</v>
      </c>
      <c r="AF104">
        <v>6000</v>
      </c>
      <c r="AG104">
        <v>300</v>
      </c>
    </row>
    <row r="105" spans="1:90" x14ac:dyDescent="0.35">
      <c r="A105" t="s">
        <v>3609</v>
      </c>
      <c r="B105" t="s">
        <v>1110</v>
      </c>
      <c r="C105" t="s">
        <v>1203</v>
      </c>
      <c r="D105" t="s">
        <v>1115</v>
      </c>
      <c r="E105" t="s">
        <v>1204</v>
      </c>
      <c r="L105">
        <v>15000</v>
      </c>
      <c r="AC105">
        <v>2000</v>
      </c>
      <c r="AD105">
        <v>2000</v>
      </c>
      <c r="AE105">
        <v>1500</v>
      </c>
      <c r="AG105">
        <v>300</v>
      </c>
    </row>
    <row r="106" spans="1:90" x14ac:dyDescent="0.35">
      <c r="A106" t="s">
        <v>3611</v>
      </c>
      <c r="B106" t="s">
        <v>1110</v>
      </c>
      <c r="C106" t="s">
        <v>1203</v>
      </c>
      <c r="D106" t="s">
        <v>1115</v>
      </c>
      <c r="E106" t="s">
        <v>1204</v>
      </c>
      <c r="K106">
        <v>5000</v>
      </c>
      <c r="M106">
        <v>2000</v>
      </c>
      <c r="N106">
        <v>2500</v>
      </c>
    </row>
    <row r="107" spans="1:90" x14ac:dyDescent="0.35">
      <c r="A107" t="s">
        <v>3612</v>
      </c>
      <c r="B107" t="s">
        <v>1110</v>
      </c>
      <c r="C107" t="s">
        <v>1203</v>
      </c>
      <c r="D107" t="s">
        <v>1115</v>
      </c>
      <c r="E107" t="s">
        <v>1204</v>
      </c>
      <c r="M107">
        <v>2000</v>
      </c>
      <c r="N107">
        <v>2500</v>
      </c>
    </row>
    <row r="108" spans="1:90" x14ac:dyDescent="0.35">
      <c r="A108" t="s">
        <v>3613</v>
      </c>
      <c r="B108" t="s">
        <v>1110</v>
      </c>
      <c r="C108" t="s">
        <v>1203</v>
      </c>
      <c r="D108" t="s">
        <v>1115</v>
      </c>
      <c r="E108" t="s">
        <v>1204</v>
      </c>
      <c r="O108">
        <v>6000</v>
      </c>
    </row>
    <row r="109" spans="1:90" x14ac:dyDescent="0.35">
      <c r="A109" t="s">
        <v>3616</v>
      </c>
      <c r="B109" t="s">
        <v>1110</v>
      </c>
      <c r="C109" t="s">
        <v>1203</v>
      </c>
      <c r="D109" t="s">
        <v>1115</v>
      </c>
      <c r="E109" t="s">
        <v>1204</v>
      </c>
      <c r="R109">
        <v>27500</v>
      </c>
      <c r="S109">
        <v>32500</v>
      </c>
    </row>
    <row r="110" spans="1:90" x14ac:dyDescent="0.35">
      <c r="A110" t="s">
        <v>3617</v>
      </c>
      <c r="B110" t="s">
        <v>1110</v>
      </c>
      <c r="C110" t="s">
        <v>1203</v>
      </c>
      <c r="D110" t="s">
        <v>1115</v>
      </c>
      <c r="E110" t="s">
        <v>1204</v>
      </c>
      <c r="R110">
        <v>27500</v>
      </c>
      <c r="S110">
        <v>32500</v>
      </c>
    </row>
    <row r="111" spans="1:90" x14ac:dyDescent="0.35">
      <c r="A111" t="s">
        <v>3618</v>
      </c>
      <c r="B111" t="s">
        <v>1226</v>
      </c>
      <c r="C111" t="s">
        <v>1229</v>
      </c>
      <c r="D111" t="s">
        <v>1230</v>
      </c>
      <c r="E111" t="s">
        <v>1231</v>
      </c>
      <c r="P111">
        <v>100</v>
      </c>
      <c r="CL111">
        <v>200</v>
      </c>
    </row>
    <row r="112" spans="1:90" x14ac:dyDescent="0.35">
      <c r="A112" t="s">
        <v>3619</v>
      </c>
      <c r="B112" t="s">
        <v>1226</v>
      </c>
      <c r="C112" t="s">
        <v>1229</v>
      </c>
      <c r="D112" t="s">
        <v>1230</v>
      </c>
      <c r="E112" t="s">
        <v>1231</v>
      </c>
      <c r="O112">
        <v>5000</v>
      </c>
      <c r="P112">
        <v>100</v>
      </c>
      <c r="CL112">
        <v>200</v>
      </c>
    </row>
    <row r="113" spans="1:90" x14ac:dyDescent="0.35">
      <c r="A113" t="s">
        <v>3620</v>
      </c>
      <c r="B113" t="s">
        <v>1226</v>
      </c>
      <c r="C113" t="s">
        <v>1229</v>
      </c>
      <c r="D113" t="s">
        <v>1230</v>
      </c>
      <c r="E113" t="s">
        <v>1231</v>
      </c>
      <c r="I113">
        <v>500</v>
      </c>
      <c r="J113">
        <v>300</v>
      </c>
      <c r="AE113">
        <v>1500</v>
      </c>
      <c r="AG113">
        <v>250</v>
      </c>
    </row>
    <row r="114" spans="1:90" x14ac:dyDescent="0.35">
      <c r="A114" t="s">
        <v>3621</v>
      </c>
      <c r="B114" t="s">
        <v>3623</v>
      </c>
      <c r="C114" t="s">
        <v>3626</v>
      </c>
      <c r="D114" t="s">
        <v>3627</v>
      </c>
      <c r="E114" t="s">
        <v>3628</v>
      </c>
      <c r="O114">
        <v>7000</v>
      </c>
      <c r="P114">
        <v>100</v>
      </c>
      <c r="CL114">
        <v>1000</v>
      </c>
    </row>
    <row r="115" spans="1:90" x14ac:dyDescent="0.35">
      <c r="A115" t="s">
        <v>3629</v>
      </c>
      <c r="B115" t="s">
        <v>3623</v>
      </c>
      <c r="C115" t="s">
        <v>3626</v>
      </c>
      <c r="D115" t="s">
        <v>3627</v>
      </c>
      <c r="E115" t="s">
        <v>3628</v>
      </c>
      <c r="CL115">
        <v>1000</v>
      </c>
    </row>
    <row r="116" spans="1:90" x14ac:dyDescent="0.35">
      <c r="A116" t="s">
        <v>3630</v>
      </c>
      <c r="B116" t="s">
        <v>3623</v>
      </c>
      <c r="C116" t="s">
        <v>3626</v>
      </c>
      <c r="D116" t="s">
        <v>3627</v>
      </c>
      <c r="E116" t="s">
        <v>3628</v>
      </c>
      <c r="CL116">
        <v>500</v>
      </c>
    </row>
    <row r="117" spans="1:90" x14ac:dyDescent="0.35">
      <c r="A117" t="s">
        <v>3632</v>
      </c>
      <c r="B117" t="s">
        <v>3623</v>
      </c>
      <c r="C117" t="s">
        <v>3626</v>
      </c>
      <c r="D117" t="s">
        <v>3627</v>
      </c>
      <c r="E117" t="s">
        <v>3628</v>
      </c>
      <c r="O117">
        <v>7500</v>
      </c>
      <c r="P117">
        <v>100</v>
      </c>
    </row>
    <row r="118" spans="1:90" x14ac:dyDescent="0.35">
      <c r="A118" t="s">
        <v>3633</v>
      </c>
      <c r="B118" t="s">
        <v>3623</v>
      </c>
      <c r="C118" t="s">
        <v>3626</v>
      </c>
      <c r="D118" t="s">
        <v>3627</v>
      </c>
      <c r="E118" t="s">
        <v>3628</v>
      </c>
      <c r="O118">
        <v>6000</v>
      </c>
      <c r="P118">
        <v>100</v>
      </c>
    </row>
    <row r="119" spans="1:90" x14ac:dyDescent="0.35">
      <c r="A119" t="s">
        <v>3634</v>
      </c>
      <c r="B119" t="s">
        <v>3623</v>
      </c>
      <c r="C119" t="s">
        <v>3626</v>
      </c>
      <c r="D119" t="s">
        <v>3627</v>
      </c>
      <c r="E119" t="s">
        <v>3628</v>
      </c>
      <c r="K119">
        <v>5000</v>
      </c>
      <c r="L119">
        <v>6000</v>
      </c>
      <c r="M119">
        <v>1500</v>
      </c>
      <c r="N119">
        <v>2500</v>
      </c>
    </row>
    <row r="120" spans="1:90" x14ac:dyDescent="0.35">
      <c r="A120" t="s">
        <v>3636</v>
      </c>
      <c r="B120" t="s">
        <v>3623</v>
      </c>
      <c r="C120" t="s">
        <v>3626</v>
      </c>
      <c r="D120" t="s">
        <v>3627</v>
      </c>
      <c r="E120" t="s">
        <v>3628</v>
      </c>
      <c r="F120">
        <v>1000</v>
      </c>
      <c r="G120">
        <v>1000</v>
      </c>
      <c r="I120">
        <v>500</v>
      </c>
      <c r="J120">
        <v>300</v>
      </c>
      <c r="K120">
        <v>5000</v>
      </c>
      <c r="L120">
        <v>6000</v>
      </c>
      <c r="V120">
        <v>1000</v>
      </c>
      <c r="W120">
        <v>150</v>
      </c>
      <c r="AA120">
        <v>1000</v>
      </c>
      <c r="AB120">
        <v>3000</v>
      </c>
      <c r="AC120">
        <v>2000</v>
      </c>
      <c r="AE120">
        <v>500</v>
      </c>
      <c r="AF120">
        <v>3000</v>
      </c>
      <c r="AG120">
        <v>250</v>
      </c>
    </row>
    <row r="121" spans="1:90" x14ac:dyDescent="0.35">
      <c r="A121" t="s">
        <v>3640</v>
      </c>
      <c r="B121" t="s">
        <v>3623</v>
      </c>
      <c r="C121" t="s">
        <v>3626</v>
      </c>
      <c r="D121" t="s">
        <v>3627</v>
      </c>
      <c r="E121" t="s">
        <v>3628</v>
      </c>
      <c r="I121">
        <v>500</v>
      </c>
      <c r="J121">
        <v>300</v>
      </c>
    </row>
    <row r="122" spans="1:90" x14ac:dyDescent="0.35">
      <c r="A122" t="s">
        <v>3641</v>
      </c>
      <c r="B122" t="s">
        <v>3623</v>
      </c>
      <c r="C122" t="s">
        <v>3626</v>
      </c>
      <c r="D122" t="s">
        <v>3627</v>
      </c>
      <c r="E122" t="s">
        <v>3628</v>
      </c>
      <c r="F122">
        <v>1000</v>
      </c>
      <c r="AB122">
        <v>2000</v>
      </c>
    </row>
    <row r="123" spans="1:90" x14ac:dyDescent="0.35">
      <c r="A123" t="s">
        <v>3642</v>
      </c>
      <c r="B123" t="s">
        <v>3623</v>
      </c>
      <c r="C123" t="s">
        <v>3626</v>
      </c>
      <c r="D123" t="s">
        <v>3627</v>
      </c>
      <c r="E123" t="s">
        <v>3628</v>
      </c>
      <c r="K123">
        <v>6000</v>
      </c>
      <c r="W123">
        <v>150</v>
      </c>
      <c r="AA123">
        <v>2000</v>
      </c>
      <c r="AB123">
        <v>3000</v>
      </c>
      <c r="AC123">
        <v>2500</v>
      </c>
    </row>
    <row r="124" spans="1:90" x14ac:dyDescent="0.35">
      <c r="A124" t="s">
        <v>3644</v>
      </c>
      <c r="B124" t="s">
        <v>3623</v>
      </c>
      <c r="C124" t="s">
        <v>3626</v>
      </c>
      <c r="D124" t="s">
        <v>3627</v>
      </c>
      <c r="E124" t="s">
        <v>3628</v>
      </c>
      <c r="I124">
        <v>500</v>
      </c>
      <c r="J124">
        <v>300</v>
      </c>
      <c r="AE124">
        <v>400</v>
      </c>
    </row>
    <row r="125" spans="1:90" x14ac:dyDescent="0.35">
      <c r="A125" t="s">
        <v>3645</v>
      </c>
      <c r="B125" t="s">
        <v>3623</v>
      </c>
      <c r="C125" t="s">
        <v>3626</v>
      </c>
      <c r="D125" t="s">
        <v>3627</v>
      </c>
      <c r="E125" t="s">
        <v>3628</v>
      </c>
      <c r="I125">
        <v>500</v>
      </c>
      <c r="J125">
        <v>300</v>
      </c>
      <c r="AE125">
        <v>1000</v>
      </c>
    </row>
    <row r="126" spans="1:90" x14ac:dyDescent="0.35">
      <c r="A126" t="s">
        <v>3647</v>
      </c>
      <c r="B126" t="s">
        <v>3623</v>
      </c>
      <c r="C126" t="s">
        <v>3626</v>
      </c>
      <c r="D126" t="s">
        <v>3627</v>
      </c>
      <c r="E126" t="s">
        <v>3628</v>
      </c>
      <c r="T126">
        <v>8500</v>
      </c>
      <c r="U126">
        <v>7000</v>
      </c>
    </row>
    <row r="127" spans="1:90" x14ac:dyDescent="0.35">
      <c r="A127" t="s">
        <v>3649</v>
      </c>
      <c r="B127" t="s">
        <v>3623</v>
      </c>
      <c r="C127" t="s">
        <v>3626</v>
      </c>
      <c r="D127" t="s">
        <v>3627</v>
      </c>
      <c r="E127" t="s">
        <v>3628</v>
      </c>
      <c r="R127">
        <v>15340</v>
      </c>
      <c r="S127">
        <v>22500</v>
      </c>
    </row>
    <row r="128" spans="1:90" x14ac:dyDescent="0.35">
      <c r="A128" t="s">
        <v>3650</v>
      </c>
      <c r="B128" t="s">
        <v>3623</v>
      </c>
      <c r="C128" t="s">
        <v>3626</v>
      </c>
      <c r="D128" t="s">
        <v>3627</v>
      </c>
      <c r="E128" t="s">
        <v>3628</v>
      </c>
      <c r="R128">
        <v>17500</v>
      </c>
      <c r="S128">
        <v>25000</v>
      </c>
    </row>
    <row r="129" spans="1:90" x14ac:dyDescent="0.35">
      <c r="A129" t="s">
        <v>3651</v>
      </c>
      <c r="B129" t="s">
        <v>3623</v>
      </c>
      <c r="C129" t="s">
        <v>3626</v>
      </c>
      <c r="D129" t="s">
        <v>3627</v>
      </c>
      <c r="E129" t="s">
        <v>3628</v>
      </c>
      <c r="V129">
        <v>1500</v>
      </c>
      <c r="W129">
        <v>125</v>
      </c>
      <c r="Y129">
        <v>1000</v>
      </c>
      <c r="Z129">
        <v>1400</v>
      </c>
    </row>
    <row r="130" spans="1:90" x14ac:dyDescent="0.35">
      <c r="A130" t="s">
        <v>3653</v>
      </c>
      <c r="B130" t="s">
        <v>3623</v>
      </c>
      <c r="C130" t="s">
        <v>3626</v>
      </c>
      <c r="D130" t="s">
        <v>3627</v>
      </c>
      <c r="E130" t="s">
        <v>3628</v>
      </c>
      <c r="V130">
        <v>700</v>
      </c>
      <c r="W130">
        <v>150</v>
      </c>
      <c r="Y130">
        <v>1500</v>
      </c>
      <c r="Z130">
        <v>2000</v>
      </c>
    </row>
    <row r="131" spans="1:90" x14ac:dyDescent="0.35">
      <c r="A131" t="s">
        <v>3655</v>
      </c>
      <c r="B131" t="s">
        <v>3623</v>
      </c>
      <c r="C131" t="s">
        <v>3626</v>
      </c>
      <c r="D131" t="s">
        <v>3627</v>
      </c>
      <c r="E131" t="s">
        <v>3628</v>
      </c>
      <c r="V131">
        <v>1000</v>
      </c>
      <c r="W131">
        <v>200</v>
      </c>
      <c r="Y131">
        <v>1000</v>
      </c>
      <c r="Z131">
        <v>1500</v>
      </c>
    </row>
    <row r="132" spans="1:90" x14ac:dyDescent="0.35">
      <c r="A132" t="s">
        <v>3656</v>
      </c>
      <c r="B132" t="s">
        <v>3623</v>
      </c>
      <c r="C132" t="s">
        <v>3626</v>
      </c>
      <c r="D132" t="s">
        <v>3627</v>
      </c>
      <c r="E132" t="s">
        <v>3628</v>
      </c>
      <c r="T132">
        <v>7500</v>
      </c>
      <c r="U132">
        <v>6500</v>
      </c>
    </row>
    <row r="133" spans="1:90" x14ac:dyDescent="0.35">
      <c r="A133" t="s">
        <v>3657</v>
      </c>
      <c r="B133" t="s">
        <v>3623</v>
      </c>
      <c r="C133" t="s">
        <v>3626</v>
      </c>
      <c r="D133" t="s">
        <v>3627</v>
      </c>
      <c r="E133" t="s">
        <v>3628</v>
      </c>
      <c r="T133">
        <v>8000</v>
      </c>
      <c r="U133">
        <v>7000</v>
      </c>
    </row>
    <row r="134" spans="1:90" x14ac:dyDescent="0.35">
      <c r="A134" t="s">
        <v>3659</v>
      </c>
      <c r="B134" t="s">
        <v>3623</v>
      </c>
      <c r="C134" t="s">
        <v>3626</v>
      </c>
      <c r="D134" t="s">
        <v>3627</v>
      </c>
      <c r="E134" t="s">
        <v>3628</v>
      </c>
      <c r="F134">
        <v>1500</v>
      </c>
      <c r="G134">
        <v>1000</v>
      </c>
      <c r="K134">
        <v>5500</v>
      </c>
      <c r="L134">
        <v>3500</v>
      </c>
    </row>
    <row r="135" spans="1:90" x14ac:dyDescent="0.35">
      <c r="A135" t="s">
        <v>3661</v>
      </c>
      <c r="B135" t="s">
        <v>3623</v>
      </c>
      <c r="C135" t="s">
        <v>3626</v>
      </c>
      <c r="D135" t="s">
        <v>3627</v>
      </c>
      <c r="E135" t="s">
        <v>3628</v>
      </c>
      <c r="F135">
        <v>1200</v>
      </c>
      <c r="G135">
        <v>1250</v>
      </c>
      <c r="K135">
        <v>5500</v>
      </c>
      <c r="L135">
        <v>3500</v>
      </c>
      <c r="AB135">
        <v>3500</v>
      </c>
      <c r="AC135">
        <v>3600</v>
      </c>
    </row>
    <row r="136" spans="1:90" x14ac:dyDescent="0.35">
      <c r="A136" t="s">
        <v>3662</v>
      </c>
      <c r="B136" t="s">
        <v>3623</v>
      </c>
      <c r="C136" t="s">
        <v>3626</v>
      </c>
      <c r="D136" t="s">
        <v>3627</v>
      </c>
      <c r="E136" t="s">
        <v>3628</v>
      </c>
      <c r="R136">
        <v>16400</v>
      </c>
      <c r="S136">
        <v>22400</v>
      </c>
    </row>
    <row r="137" spans="1:90" x14ac:dyDescent="0.35">
      <c r="A137" t="s">
        <v>3663</v>
      </c>
      <c r="B137" t="s">
        <v>1226</v>
      </c>
      <c r="C137" t="s">
        <v>1229</v>
      </c>
      <c r="D137" t="s">
        <v>1230</v>
      </c>
      <c r="E137" t="s">
        <v>1231</v>
      </c>
      <c r="K137">
        <v>5000</v>
      </c>
      <c r="M137">
        <v>1500</v>
      </c>
      <c r="N137">
        <v>2000</v>
      </c>
      <c r="AG137">
        <v>250</v>
      </c>
    </row>
    <row r="138" spans="1:90" x14ac:dyDescent="0.35">
      <c r="A138" t="s">
        <v>3664</v>
      </c>
      <c r="B138" t="s">
        <v>1226</v>
      </c>
      <c r="C138" t="s">
        <v>1229</v>
      </c>
      <c r="D138" t="s">
        <v>1230</v>
      </c>
      <c r="E138" t="s">
        <v>1231</v>
      </c>
      <c r="AF138">
        <v>2250</v>
      </c>
    </row>
    <row r="139" spans="1:90" x14ac:dyDescent="0.35">
      <c r="A139" t="s">
        <v>3666</v>
      </c>
      <c r="B139" t="s">
        <v>1226</v>
      </c>
      <c r="C139" t="s">
        <v>1229</v>
      </c>
      <c r="D139" t="s">
        <v>1230</v>
      </c>
      <c r="E139" t="s">
        <v>1231</v>
      </c>
      <c r="R139">
        <v>32500</v>
      </c>
      <c r="S139">
        <v>37500</v>
      </c>
    </row>
    <row r="140" spans="1:90" x14ac:dyDescent="0.35">
      <c r="A140" t="s">
        <v>3667</v>
      </c>
      <c r="B140" t="s">
        <v>1226</v>
      </c>
      <c r="C140" t="s">
        <v>1229</v>
      </c>
      <c r="D140" t="s">
        <v>1230</v>
      </c>
      <c r="E140" t="s">
        <v>1231</v>
      </c>
      <c r="O140">
        <v>5000</v>
      </c>
      <c r="P140">
        <v>100</v>
      </c>
      <c r="CL140">
        <v>500</v>
      </c>
    </row>
    <row r="141" spans="1:90" x14ac:dyDescent="0.35">
      <c r="A141" t="s">
        <v>3668</v>
      </c>
      <c r="B141" t="s">
        <v>1226</v>
      </c>
      <c r="C141" t="s">
        <v>1229</v>
      </c>
      <c r="D141" t="s">
        <v>1230</v>
      </c>
      <c r="E141" t="s">
        <v>1231</v>
      </c>
      <c r="K141">
        <v>5000</v>
      </c>
      <c r="L141">
        <v>9000</v>
      </c>
      <c r="M141">
        <v>1250</v>
      </c>
      <c r="N141">
        <v>1500</v>
      </c>
      <c r="AG141">
        <v>250</v>
      </c>
    </row>
    <row r="142" spans="1:90" x14ac:dyDescent="0.35">
      <c r="A142" t="s">
        <v>3669</v>
      </c>
      <c r="B142" t="s">
        <v>1226</v>
      </c>
      <c r="C142" t="s">
        <v>1229</v>
      </c>
      <c r="D142" t="s">
        <v>1230</v>
      </c>
      <c r="E142" t="s">
        <v>1231</v>
      </c>
      <c r="AC142">
        <v>3000</v>
      </c>
      <c r="AD142">
        <v>3000</v>
      </c>
      <c r="AF142">
        <v>2250</v>
      </c>
    </row>
    <row r="143" spans="1:90" x14ac:dyDescent="0.35">
      <c r="A143" t="s">
        <v>3670</v>
      </c>
      <c r="B143" t="s">
        <v>1226</v>
      </c>
      <c r="C143" t="s">
        <v>1229</v>
      </c>
      <c r="D143" t="s">
        <v>1230</v>
      </c>
      <c r="E143" t="s">
        <v>1231</v>
      </c>
      <c r="F143">
        <v>1100</v>
      </c>
      <c r="T143">
        <v>7000</v>
      </c>
      <c r="U143">
        <v>5500</v>
      </c>
      <c r="V143">
        <v>400</v>
      </c>
      <c r="W143">
        <v>125</v>
      </c>
      <c r="X143">
        <v>500</v>
      </c>
      <c r="Y143">
        <v>750</v>
      </c>
      <c r="AA143">
        <v>2000</v>
      </c>
    </row>
    <row r="144" spans="1:90" x14ac:dyDescent="0.35">
      <c r="A144" t="s">
        <v>3672</v>
      </c>
      <c r="B144" t="s">
        <v>1226</v>
      </c>
      <c r="C144" t="s">
        <v>1229</v>
      </c>
      <c r="D144" t="s">
        <v>1230</v>
      </c>
      <c r="E144" t="s">
        <v>1231</v>
      </c>
      <c r="R144">
        <v>32500</v>
      </c>
      <c r="S144">
        <v>37500</v>
      </c>
    </row>
    <row r="145" spans="1:33" x14ac:dyDescent="0.35">
      <c r="A145" t="s">
        <v>3674</v>
      </c>
      <c r="B145" t="s">
        <v>1226</v>
      </c>
      <c r="C145" t="s">
        <v>1229</v>
      </c>
      <c r="D145" t="s">
        <v>1230</v>
      </c>
      <c r="E145" t="s">
        <v>1231</v>
      </c>
      <c r="R145">
        <v>32500</v>
      </c>
      <c r="S145">
        <v>37500</v>
      </c>
    </row>
    <row r="146" spans="1:33" x14ac:dyDescent="0.35">
      <c r="A146" t="s">
        <v>3675</v>
      </c>
      <c r="B146" t="s">
        <v>1226</v>
      </c>
      <c r="C146" t="s">
        <v>1229</v>
      </c>
      <c r="D146" t="s">
        <v>1230</v>
      </c>
      <c r="E146" t="s">
        <v>1231</v>
      </c>
      <c r="F146">
        <v>1000</v>
      </c>
      <c r="K146">
        <v>5000</v>
      </c>
      <c r="T146">
        <v>7500</v>
      </c>
      <c r="U146">
        <v>5500</v>
      </c>
      <c r="V146">
        <v>400</v>
      </c>
      <c r="W146">
        <v>125</v>
      </c>
      <c r="X146">
        <v>500</v>
      </c>
      <c r="Y146">
        <v>750</v>
      </c>
      <c r="Z146">
        <v>1200</v>
      </c>
      <c r="AA146">
        <v>2000</v>
      </c>
      <c r="AB146">
        <v>3000</v>
      </c>
      <c r="AC146">
        <v>3000</v>
      </c>
      <c r="AD146">
        <v>3000</v>
      </c>
      <c r="AF146">
        <v>2250</v>
      </c>
      <c r="AG146">
        <v>250</v>
      </c>
    </row>
    <row r="147" spans="1:33" x14ac:dyDescent="0.35">
      <c r="A147" t="s">
        <v>3677</v>
      </c>
      <c r="B147" t="s">
        <v>1226</v>
      </c>
      <c r="C147" t="s">
        <v>3159</v>
      </c>
      <c r="D147" t="s">
        <v>1230</v>
      </c>
      <c r="E147" t="s">
        <v>3160</v>
      </c>
      <c r="F147">
        <v>1000</v>
      </c>
      <c r="I147">
        <v>500</v>
      </c>
      <c r="J147">
        <v>300</v>
      </c>
    </row>
    <row r="148" spans="1:33" x14ac:dyDescent="0.35">
      <c r="A148" t="s">
        <v>3679</v>
      </c>
      <c r="B148" t="s">
        <v>1226</v>
      </c>
      <c r="C148" t="s">
        <v>3159</v>
      </c>
      <c r="D148" t="s">
        <v>1230</v>
      </c>
      <c r="E148" t="s">
        <v>3160</v>
      </c>
      <c r="F148">
        <v>1000</v>
      </c>
      <c r="I148">
        <v>500</v>
      </c>
      <c r="J148">
        <v>300</v>
      </c>
    </row>
    <row r="149" spans="1:33" x14ac:dyDescent="0.35">
      <c r="A149" t="s">
        <v>3680</v>
      </c>
      <c r="B149" t="s">
        <v>1226</v>
      </c>
      <c r="C149" t="s">
        <v>3159</v>
      </c>
      <c r="D149" t="s">
        <v>1230</v>
      </c>
      <c r="E149" t="s">
        <v>3160</v>
      </c>
      <c r="F149">
        <v>1050</v>
      </c>
      <c r="I149">
        <v>500</v>
      </c>
      <c r="J149">
        <v>300</v>
      </c>
    </row>
    <row r="150" spans="1:33" x14ac:dyDescent="0.35">
      <c r="A150" t="s">
        <v>3681</v>
      </c>
      <c r="B150" t="s">
        <v>1226</v>
      </c>
      <c r="C150" t="s">
        <v>3159</v>
      </c>
      <c r="D150" t="s">
        <v>1230</v>
      </c>
      <c r="E150" t="s">
        <v>3160</v>
      </c>
      <c r="F150">
        <v>1000</v>
      </c>
      <c r="I150">
        <v>500</v>
      </c>
      <c r="J150">
        <v>300</v>
      </c>
    </row>
    <row r="151" spans="1:33" x14ac:dyDescent="0.35">
      <c r="A151" t="s">
        <v>3682</v>
      </c>
      <c r="B151" t="s">
        <v>1226</v>
      </c>
      <c r="C151" t="s">
        <v>3159</v>
      </c>
      <c r="D151" t="s">
        <v>1230</v>
      </c>
      <c r="E151" t="s">
        <v>3160</v>
      </c>
      <c r="K151">
        <v>7500</v>
      </c>
      <c r="L151">
        <v>5250</v>
      </c>
      <c r="M151">
        <v>1000</v>
      </c>
      <c r="N151">
        <v>2000</v>
      </c>
    </row>
    <row r="152" spans="1:33" x14ac:dyDescent="0.35">
      <c r="A152" t="s">
        <v>3683</v>
      </c>
      <c r="B152" t="s">
        <v>1226</v>
      </c>
      <c r="C152" t="s">
        <v>3159</v>
      </c>
      <c r="D152" t="s">
        <v>1230</v>
      </c>
      <c r="E152" t="s">
        <v>3160</v>
      </c>
      <c r="K152">
        <v>5000</v>
      </c>
      <c r="L152">
        <v>4500</v>
      </c>
      <c r="M152">
        <v>1000</v>
      </c>
      <c r="N152">
        <v>1750</v>
      </c>
    </row>
    <row r="153" spans="1:33" x14ac:dyDescent="0.35">
      <c r="A153" t="s">
        <v>3684</v>
      </c>
      <c r="B153" t="s">
        <v>1226</v>
      </c>
      <c r="C153" t="s">
        <v>3159</v>
      </c>
      <c r="D153" t="s">
        <v>1230</v>
      </c>
      <c r="E153" t="s">
        <v>3160</v>
      </c>
      <c r="K153">
        <v>5000</v>
      </c>
      <c r="L153">
        <v>4500</v>
      </c>
      <c r="M153">
        <v>1000</v>
      </c>
      <c r="N153">
        <v>1750</v>
      </c>
    </row>
    <row r="154" spans="1:33" x14ac:dyDescent="0.35">
      <c r="A154" t="s">
        <v>3685</v>
      </c>
      <c r="B154" t="s">
        <v>1226</v>
      </c>
      <c r="C154" t="s">
        <v>3159</v>
      </c>
      <c r="D154" t="s">
        <v>1230</v>
      </c>
      <c r="E154" t="s">
        <v>3160</v>
      </c>
      <c r="K154">
        <v>5000</v>
      </c>
      <c r="L154">
        <v>4500</v>
      </c>
      <c r="M154">
        <v>1000</v>
      </c>
      <c r="N154">
        <v>1750</v>
      </c>
    </row>
    <row r="155" spans="1:33" x14ac:dyDescent="0.35">
      <c r="A155" t="s">
        <v>3687</v>
      </c>
      <c r="B155" t="s">
        <v>1226</v>
      </c>
      <c r="C155" t="s">
        <v>3159</v>
      </c>
      <c r="D155" t="s">
        <v>1230</v>
      </c>
      <c r="E155" t="s">
        <v>3160</v>
      </c>
      <c r="AB155">
        <v>3000</v>
      </c>
      <c r="AC155">
        <v>2500</v>
      </c>
      <c r="AD155">
        <v>2500</v>
      </c>
      <c r="AE155">
        <v>2000</v>
      </c>
      <c r="AF155">
        <v>6500</v>
      </c>
      <c r="AG155">
        <v>200</v>
      </c>
    </row>
    <row r="156" spans="1:33" x14ac:dyDescent="0.35">
      <c r="A156" t="s">
        <v>3691</v>
      </c>
      <c r="B156" t="s">
        <v>1226</v>
      </c>
      <c r="C156" t="s">
        <v>3159</v>
      </c>
      <c r="D156" t="s">
        <v>1230</v>
      </c>
      <c r="E156" t="s">
        <v>3160</v>
      </c>
      <c r="AB156">
        <v>3000</v>
      </c>
      <c r="AC156">
        <v>2500</v>
      </c>
      <c r="AD156">
        <v>2500</v>
      </c>
      <c r="AE156">
        <v>2000</v>
      </c>
      <c r="AF156">
        <v>6500</v>
      </c>
      <c r="AG156">
        <v>200</v>
      </c>
    </row>
    <row r="157" spans="1:33" x14ac:dyDescent="0.35">
      <c r="A157" t="s">
        <v>3692</v>
      </c>
      <c r="B157" t="s">
        <v>1226</v>
      </c>
      <c r="C157" t="s">
        <v>3159</v>
      </c>
      <c r="D157" t="s">
        <v>1230</v>
      </c>
      <c r="E157" t="s">
        <v>3160</v>
      </c>
      <c r="AB157">
        <v>3500</v>
      </c>
      <c r="AC157">
        <v>2500</v>
      </c>
      <c r="AD157">
        <v>2500</v>
      </c>
      <c r="AE157">
        <v>2000</v>
      </c>
      <c r="AF157">
        <v>6500</v>
      </c>
      <c r="AG157">
        <v>200</v>
      </c>
    </row>
    <row r="158" spans="1:33" x14ac:dyDescent="0.35">
      <c r="A158" t="s">
        <v>3693</v>
      </c>
      <c r="B158" t="s">
        <v>1226</v>
      </c>
      <c r="C158" t="s">
        <v>3159</v>
      </c>
      <c r="D158" t="s">
        <v>1230</v>
      </c>
      <c r="E158" t="s">
        <v>3160</v>
      </c>
      <c r="AB158">
        <v>3000</v>
      </c>
      <c r="AC158">
        <v>2500</v>
      </c>
      <c r="AD158">
        <v>2500</v>
      </c>
      <c r="AE158">
        <v>2000</v>
      </c>
      <c r="AF158">
        <v>6500</v>
      </c>
      <c r="AG158">
        <v>200</v>
      </c>
    </row>
    <row r="159" spans="1:33" x14ac:dyDescent="0.35">
      <c r="A159" t="s">
        <v>3694</v>
      </c>
      <c r="B159" t="s">
        <v>1226</v>
      </c>
      <c r="C159" t="s">
        <v>3159</v>
      </c>
      <c r="D159" t="s">
        <v>1230</v>
      </c>
      <c r="E159" t="s">
        <v>3160</v>
      </c>
      <c r="T159">
        <v>7500</v>
      </c>
      <c r="U159">
        <v>6500</v>
      </c>
      <c r="V159">
        <v>400</v>
      </c>
      <c r="W159">
        <v>150</v>
      </c>
      <c r="Y159">
        <v>750</v>
      </c>
      <c r="Z159">
        <v>1000</v>
      </c>
      <c r="AA159">
        <v>1250</v>
      </c>
    </row>
    <row r="160" spans="1:33" x14ac:dyDescent="0.35">
      <c r="A160" t="s">
        <v>3695</v>
      </c>
      <c r="B160" t="s">
        <v>1226</v>
      </c>
      <c r="C160" t="s">
        <v>3159</v>
      </c>
      <c r="D160" t="s">
        <v>1230</v>
      </c>
      <c r="E160" t="s">
        <v>3160</v>
      </c>
      <c r="T160">
        <v>7500</v>
      </c>
      <c r="U160">
        <v>6500</v>
      </c>
      <c r="V160">
        <v>450</v>
      </c>
      <c r="W160">
        <v>150</v>
      </c>
      <c r="Y160">
        <v>650</v>
      </c>
      <c r="Z160">
        <v>850</v>
      </c>
      <c r="AA160">
        <v>1500</v>
      </c>
    </row>
    <row r="161" spans="1:27" x14ac:dyDescent="0.35">
      <c r="A161" t="s">
        <v>3697</v>
      </c>
      <c r="B161" t="s">
        <v>1226</v>
      </c>
      <c r="C161" t="s">
        <v>3159</v>
      </c>
      <c r="D161" t="s">
        <v>1230</v>
      </c>
      <c r="E161" t="s">
        <v>3160</v>
      </c>
      <c r="T161">
        <v>7500</v>
      </c>
      <c r="U161">
        <v>6750</v>
      </c>
      <c r="V161">
        <v>450</v>
      </c>
      <c r="W161">
        <v>150</v>
      </c>
      <c r="Y161">
        <v>650</v>
      </c>
      <c r="Z161">
        <v>800</v>
      </c>
      <c r="AA161">
        <v>1500</v>
      </c>
    </row>
    <row r="162" spans="1:27" x14ac:dyDescent="0.35">
      <c r="A162" t="s">
        <v>3700</v>
      </c>
      <c r="B162" t="s">
        <v>1226</v>
      </c>
      <c r="C162" t="s">
        <v>3159</v>
      </c>
      <c r="D162" t="s">
        <v>1230</v>
      </c>
      <c r="E162" t="s">
        <v>3160</v>
      </c>
      <c r="T162">
        <v>7500</v>
      </c>
      <c r="U162">
        <v>6500</v>
      </c>
      <c r="V162">
        <v>450</v>
      </c>
      <c r="W162">
        <v>150</v>
      </c>
      <c r="Y162">
        <v>700</v>
      </c>
      <c r="Z162">
        <v>900</v>
      </c>
      <c r="AA162">
        <v>1500</v>
      </c>
    </row>
    <row r="163" spans="1:27" x14ac:dyDescent="0.35">
      <c r="A163" t="s">
        <v>3701</v>
      </c>
      <c r="B163" t="s">
        <v>1226</v>
      </c>
      <c r="C163" t="s">
        <v>3159</v>
      </c>
      <c r="D163" t="s">
        <v>1230</v>
      </c>
      <c r="E163" t="s">
        <v>3160</v>
      </c>
      <c r="R163">
        <v>31500</v>
      </c>
      <c r="S163">
        <v>37000</v>
      </c>
    </row>
    <row r="164" spans="1:27" x14ac:dyDescent="0.35">
      <c r="A164" t="s">
        <v>3702</v>
      </c>
      <c r="B164" t="s">
        <v>1226</v>
      </c>
      <c r="C164" t="s">
        <v>3159</v>
      </c>
      <c r="D164" t="s">
        <v>1230</v>
      </c>
      <c r="E164" t="s">
        <v>3160</v>
      </c>
      <c r="O164">
        <v>8000</v>
      </c>
      <c r="P164">
        <v>200</v>
      </c>
      <c r="R164">
        <v>32000</v>
      </c>
      <c r="S164">
        <v>35000</v>
      </c>
    </row>
    <row r="165" spans="1:27" x14ac:dyDescent="0.35">
      <c r="A165" t="s">
        <v>3703</v>
      </c>
      <c r="B165" t="s">
        <v>1226</v>
      </c>
      <c r="C165" t="s">
        <v>3159</v>
      </c>
      <c r="D165" t="s">
        <v>1230</v>
      </c>
      <c r="E165" t="s">
        <v>3160</v>
      </c>
      <c r="O165">
        <v>8000</v>
      </c>
      <c r="P165">
        <v>200</v>
      </c>
    </row>
    <row r="166" spans="1:27" x14ac:dyDescent="0.35">
      <c r="A166" t="s">
        <v>3705</v>
      </c>
      <c r="B166" t="s">
        <v>1226</v>
      </c>
      <c r="C166" t="s">
        <v>3159</v>
      </c>
      <c r="D166" t="s">
        <v>1230</v>
      </c>
      <c r="E166" t="s">
        <v>3160</v>
      </c>
      <c r="O166">
        <v>8000</v>
      </c>
      <c r="P166">
        <v>200</v>
      </c>
    </row>
    <row r="167" spans="1:27" x14ac:dyDescent="0.35">
      <c r="A167" t="s">
        <v>3707</v>
      </c>
      <c r="B167" t="s">
        <v>1226</v>
      </c>
      <c r="C167" t="s">
        <v>3159</v>
      </c>
      <c r="D167" t="s">
        <v>1230</v>
      </c>
      <c r="E167" t="s">
        <v>3160</v>
      </c>
      <c r="R167">
        <v>33000</v>
      </c>
      <c r="S167">
        <v>36000</v>
      </c>
    </row>
  </sheetData>
  <autoFilter ref="A1:AOD165" xr:uid="{B68666EB-2831-46C0-B167-FBF5F6BC40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B77-D7A5-4980-9C4E-DBC2828D6A77}">
  <dimension ref="A3:BF84"/>
  <sheetViews>
    <sheetView tabSelected="1" topLeftCell="A15" zoomScale="70" zoomScaleNormal="70" workbookViewId="0">
      <pane xSplit="1" topLeftCell="B1" activePane="topRight" state="frozen"/>
      <selection pane="topRight" activeCell="D30" sqref="D30"/>
    </sheetView>
  </sheetViews>
  <sheetFormatPr baseColWidth="10" defaultColWidth="11.453125" defaultRowHeight="14.5" x14ac:dyDescent="0.35"/>
  <cols>
    <col min="1" max="1" width="17" customWidth="1"/>
    <col min="3" max="3" width="61.81640625" bestFit="1" customWidth="1"/>
    <col min="4" max="4" width="19" customWidth="1"/>
    <col min="5" max="5" width="16.453125" customWidth="1"/>
    <col min="6" max="6" width="14.7265625" customWidth="1"/>
    <col min="7" max="7" width="13.453125" bestFit="1" customWidth="1"/>
    <col min="9" max="9" width="44.81640625" bestFit="1" customWidth="1"/>
    <col min="11" max="11" width="31.7265625" customWidth="1"/>
    <col min="12" max="12" width="44.26953125" style="102" bestFit="1" customWidth="1"/>
    <col min="13" max="13" width="17.1796875" bestFit="1" customWidth="1"/>
    <col min="14" max="14" width="20.54296875" bestFit="1" customWidth="1"/>
    <col min="15" max="16" width="38.1796875" style="102" bestFit="1" customWidth="1"/>
    <col min="17" max="17" width="15.453125" customWidth="1"/>
    <col min="18" max="18" width="18.81640625" customWidth="1"/>
    <col min="19" max="19" width="17.26953125" bestFit="1" customWidth="1"/>
    <col min="20" max="20" width="16.453125" customWidth="1"/>
    <col min="21" max="21" width="16.81640625" bestFit="1" customWidth="1"/>
    <col min="22" max="22" width="16.1796875" customWidth="1"/>
    <col min="23" max="23" width="14.54296875" bestFit="1" customWidth="1"/>
    <col min="34" max="34" width="19.1796875" bestFit="1" customWidth="1"/>
  </cols>
  <sheetData>
    <row r="3" spans="1:31" ht="14.5" customHeight="1" x14ac:dyDescent="0.45">
      <c r="A3" s="149" t="s">
        <v>3434</v>
      </c>
      <c r="B3" s="149"/>
      <c r="C3" s="149"/>
      <c r="D3" s="149"/>
      <c r="E3" s="149"/>
      <c r="F3" s="89"/>
      <c r="G3" s="89"/>
      <c r="H3" s="89"/>
      <c r="I3" s="89"/>
      <c r="J3" s="89"/>
      <c r="K3" s="89"/>
    </row>
    <row r="4" spans="1:31" ht="14.5" customHeight="1" x14ac:dyDescent="0.45">
      <c r="A4" s="150" t="s">
        <v>3724</v>
      </c>
      <c r="B4" s="150"/>
      <c r="C4" s="150"/>
      <c r="D4" s="150"/>
      <c r="E4" s="150"/>
      <c r="F4" s="150"/>
      <c r="G4" s="150"/>
      <c r="H4" s="150"/>
      <c r="I4" s="150"/>
      <c r="J4" s="150"/>
      <c r="K4" s="150"/>
    </row>
    <row r="9" spans="1:31" x14ac:dyDescent="0.35">
      <c r="A9" s="6" t="s">
        <v>1242</v>
      </c>
      <c r="B9" s="7"/>
      <c r="C9" s="7"/>
      <c r="D9" s="7"/>
      <c r="E9" s="7"/>
      <c r="F9" s="7"/>
      <c r="G9" s="8"/>
      <c r="H9" s="9"/>
      <c r="I9" s="10"/>
      <c r="J9" s="9"/>
    </row>
    <row r="10" spans="1:31" ht="15" thickBot="1" x14ac:dyDescent="0.4"/>
    <row r="11" spans="1:31" x14ac:dyDescent="0.35">
      <c r="B11" s="5"/>
      <c r="C11" s="5" t="s">
        <v>1243</v>
      </c>
      <c r="D11" s="5" t="s">
        <v>1244</v>
      </c>
      <c r="E11" s="5" t="s">
        <v>1245</v>
      </c>
      <c r="F11" s="5" t="s">
        <v>1246</v>
      </c>
      <c r="G11" s="5" t="s">
        <v>1247</v>
      </c>
      <c r="H11" s="5" t="s">
        <v>1248</v>
      </c>
      <c r="I11" s="5" t="s">
        <v>1249</v>
      </c>
      <c r="J11" s="5" t="s">
        <v>1250</v>
      </c>
      <c r="K11" s="5" t="s">
        <v>1251</v>
      </c>
      <c r="L11" s="101" t="s">
        <v>1252</v>
      </c>
      <c r="M11" s="5" t="s">
        <v>1253</v>
      </c>
      <c r="N11" s="5" t="s">
        <v>1254</v>
      </c>
      <c r="O11" s="101" t="s">
        <v>1255</v>
      </c>
      <c r="P11" s="101" t="s">
        <v>1256</v>
      </c>
      <c r="Q11" s="5" t="s">
        <v>1257</v>
      </c>
      <c r="R11" s="5" t="s">
        <v>1258</v>
      </c>
      <c r="S11" s="5" t="s">
        <v>1259</v>
      </c>
      <c r="T11" s="5" t="s">
        <v>1260</v>
      </c>
      <c r="U11" s="5" t="s">
        <v>1261</v>
      </c>
      <c r="V11" s="5" t="s">
        <v>1262</v>
      </c>
      <c r="W11" s="5" t="s">
        <v>1263</v>
      </c>
      <c r="X11" s="5" t="s">
        <v>1264</v>
      </c>
      <c r="Y11" s="5" t="s">
        <v>1265</v>
      </c>
      <c r="Z11" s="5" t="s">
        <v>1266</v>
      </c>
      <c r="AA11" s="5" t="s">
        <v>1267</v>
      </c>
      <c r="AB11" s="5" t="s">
        <v>1268</v>
      </c>
      <c r="AC11" s="5" t="s">
        <v>1269</v>
      </c>
      <c r="AD11" s="5" t="s">
        <v>1270</v>
      </c>
      <c r="AE11" s="5" t="s">
        <v>1271</v>
      </c>
    </row>
    <row r="12" spans="1:31" x14ac:dyDescent="0.35">
      <c r="A12" s="11" t="s">
        <v>1272</v>
      </c>
    </row>
    <row r="13" spans="1:31" x14ac:dyDescent="0.35">
      <c r="B13" t="s">
        <v>1273</v>
      </c>
      <c r="C13" s="85" cm="1">
        <f t="array" ref="C13">MEDIAN(IF(Données_prix!$C:$C="marche_dedougou",IF(Données_prix!F:F&gt;0,Données_prix!F:F)))</f>
        <v>1050</v>
      </c>
      <c r="D13" s="118" t="s">
        <v>3433</v>
      </c>
      <c r="E13" s="118" t="s">
        <v>3433</v>
      </c>
      <c r="F13" s="85" cm="1">
        <f t="array" ref="F13">MEDIAN(IF(Données_prix!$C:$C="marche_dedougou",IF(Données_prix!I:I&gt;0,Données_prix!I:I)))</f>
        <v>500</v>
      </c>
      <c r="G13" s="85" cm="1">
        <f t="array" ref="G13">MEDIAN(IF(Données_prix!$C:$C="marche_dedougou",IF(Données_prix!J:J&gt;0,Données_prix!J:J)))</f>
        <v>300</v>
      </c>
      <c r="H13" cm="1">
        <f t="array" ref="H13">MEDIAN(IF(Données_prix!$C:$C="marche_dedougou",IF(Données_prix!K:K&gt;0,Données_prix!K:K)))</f>
        <v>5000</v>
      </c>
      <c r="I13" s="85" cm="1">
        <f t="array" ref="I13">MEDIAN(IF(Données_prix!$C:$C="marche_dedougou",IF(Données_prix!L:L&gt;0,Données_prix!L:L)))</f>
        <v>9000</v>
      </c>
      <c r="J13" s="85" cm="1">
        <f t="array" ref="J13">MEDIAN(IF(Données_prix!$C:$C="marche_dedougou",IF(Données_prix!M:M&gt;0,Données_prix!M:M)))</f>
        <v>1375</v>
      </c>
      <c r="K13" s="85" cm="1">
        <f t="array" ref="K13">MEDIAN(IF(Données_prix!$C:$C="marche_dedougou",IF(Données_prix!N:N&gt;0,Données_prix!N:N)))</f>
        <v>1750</v>
      </c>
      <c r="L13" s="103" cm="1">
        <f t="array" ref="L13">MEDIAN(IF(Données_prix!$C:$C="marche_dedougou",IF(Données_prix!O:O&gt;0,Données_prix!O:O)))</f>
        <v>5000</v>
      </c>
      <c r="M13" cm="1">
        <f t="array" ref="M13">MEDIAN(IF(Données_prix!$C:$C="marche_dedougou",IF(Données_prix!P:P&gt;0,Données_prix!P:P)))</f>
        <v>100</v>
      </c>
      <c r="N13" s="119" t="s">
        <v>3433</v>
      </c>
      <c r="O13" s="105" cm="1">
        <f t="array" ref="O13">MEDIAN(IF(Données_prix!$C:$C="marche_dedougou",IF(Données_prix!R:R&gt;0,Données_prix!R:R)))</f>
        <v>32500</v>
      </c>
      <c r="P13" s="105" cm="1">
        <f t="array" ref="P13">MEDIAN(IF(Données_prix!$C:$C="marche_dedougou",IF(Données_prix!S:S&gt;0,Données_prix!S:S)))</f>
        <v>37500</v>
      </c>
      <c r="Q13" s="85" cm="1">
        <f t="array" ref="Q13">MEDIAN(IF(Données_prix!$C:$C="marche_dedougou",IF(Données_prix!T:T&gt;0,Données_prix!T:T)))</f>
        <v>7250</v>
      </c>
      <c r="R13" s="85" cm="1">
        <f t="array" ref="R13">MEDIAN(IF(Données_prix!$C:$C="marche_dedougou",IF(Données_prix!U:U&gt;0,Données_prix!U:U)))</f>
        <v>5500</v>
      </c>
      <c r="S13" s="85" cm="1">
        <f t="array" ref="S13">MEDIAN(IF(Données_prix!$C:$C="marche_dedougou",IF(Données_prix!V:V&gt;0,Données_prix!V:V)))</f>
        <v>400</v>
      </c>
      <c r="T13" s="85" cm="1">
        <f t="array" ref="T13">MEDIAN(IF(Données_prix!$C:$C="marche_dedougou",IF(Données_prix!W:W&gt;0,Données_prix!W:W)))</f>
        <v>125</v>
      </c>
      <c r="U13" s="85" cm="1">
        <f t="array" ref="U13">MEDIAN(IF(Données_prix!$C:$C="marche_dedougou",IF(Données_prix!X:X&gt;0,Données_prix!X:X)))</f>
        <v>500</v>
      </c>
      <c r="V13" s="85" cm="1">
        <f t="array" ref="V13">MEDIAN(IF(Données_prix!$C:$C="marche_dedougou",IF(Données_prix!Y:Y&gt;0,Données_prix!Y:Y)))</f>
        <v>750</v>
      </c>
      <c r="W13" s="85" cm="1">
        <f t="array" ref="W13">MEDIAN(IF(Données_prix!$C:$C="marche_dedougou",IF(Données_prix!Z:Z&gt;0,Données_prix!Z:Z)))</f>
        <v>1200</v>
      </c>
      <c r="X13" s="85" cm="1">
        <f t="array" ref="X13">MEDIAN(IF(Données_prix!$C:$C="marche_dedougou",IF(Données_prix!AA:AA&gt;0,Données_prix!AA:AA)))</f>
        <v>2000</v>
      </c>
      <c r="Y13" s="85" cm="1">
        <f t="array" ref="Y13">MEDIAN(IF(Données_prix!$C:$C="marche_dedougou",IF(Données_prix!AB:AB&gt;0,Données_prix!AB:AB)))</f>
        <v>3000</v>
      </c>
      <c r="Z13" s="85" cm="1">
        <f t="array" ref="Z13">MEDIAN(IF(Données_prix!$C:$C="marche_dedougou",IF(Données_prix!AC:AC&gt;0,Données_prix!AC:AC)))</f>
        <v>3000</v>
      </c>
      <c r="AA13" s="85" cm="1">
        <f t="array" ref="AA13">MEDIAN(IF(Données_prix!$C:$C="marche_dedougou",IF(Données_prix!AD:AD&gt;0,Données_prix!AD:AD)))</f>
        <v>3000</v>
      </c>
      <c r="AB13" s="85" cm="1">
        <f t="array" ref="AB13">MEDIAN(IF(Données_prix!$C:$C="marche_dedougou",IF(Données_prix!AE:AE&gt;0,Données_prix!AE:AE)))</f>
        <v>1500</v>
      </c>
      <c r="AC13" cm="1">
        <f t="array" ref="AC13">MEDIAN(IF(Données_prix!$C:$C="marche_dedougou",IF(Données_prix!AF:AF&gt;0,Données_prix!AF:AF)))</f>
        <v>2250</v>
      </c>
      <c r="AD13" cm="1">
        <f t="array" ref="AD13">MEDIAN(IF(Données_prix!$C:$C="marche_dedougou",IF(Données_prix!AG:AG&gt;0,Données_prix!AG:AG)))</f>
        <v>250</v>
      </c>
      <c r="AE13" cm="1">
        <f t="array" ref="AE13">MEDIAN(IF(Données_prix!$C:$C="marche_dedougou",IF(Données_prix!CL:CL&gt;0,Données_prix!CL:CL)))</f>
        <v>200</v>
      </c>
    </row>
    <row r="14" spans="1:31" x14ac:dyDescent="0.35">
      <c r="B14" t="s">
        <v>1274</v>
      </c>
      <c r="C14" s="85" cm="1">
        <f t="array" ref="C14">MIN(IF(Données_prix!$C:$C="marche_dedougou",IF(Données_prix!F:F&gt;0,Données_prix!F:F)))</f>
        <v>1000</v>
      </c>
      <c r="D14" s="118" t="s">
        <v>3433</v>
      </c>
      <c r="E14" s="118" t="s">
        <v>3433</v>
      </c>
      <c r="F14" s="85" cm="1">
        <f t="array" ref="F14">MIN(IF(Données_prix!$C:$C="marche_dedougou",IF(Données_prix!I:I&gt;0,Données_prix!I:I)))</f>
        <v>500</v>
      </c>
      <c r="G14" s="85" cm="1">
        <f t="array" ref="G14">MIN(IF(Données_prix!$C:$C="marche_dedougou",IF(Données_prix!J:J&gt;0,Données_prix!J:J)))</f>
        <v>300</v>
      </c>
      <c r="H14" cm="1">
        <f t="array" ref="H14">MIN(IF(Données_prix!$C:$C="marche_dedougou",IF(Données_prix!K:K&gt;0,Données_prix!K:K)))</f>
        <v>5000</v>
      </c>
      <c r="I14" s="85" cm="1">
        <f t="array" ref="I14">MIN(IF(Données_prix!$C:$C="marche_dedougou",IF(Données_prix!L:L&gt;0,Données_prix!L:L)))</f>
        <v>9000</v>
      </c>
      <c r="J14" s="85" cm="1">
        <f t="array" ref="J14">MIN(IF(Données_prix!$C:$C="marche_dedougou",IF(Données_prix!M:M&gt;0,Données_prix!M:M)))</f>
        <v>1250</v>
      </c>
      <c r="K14" s="85" cm="1">
        <f t="array" ref="K14">MIN(IF(Données_prix!$C:$C="marche_dedougou",IF(Données_prix!N:N&gt;0,Données_prix!N:N)))</f>
        <v>1500</v>
      </c>
      <c r="L14" s="103" cm="1">
        <f t="array" ref="L14">MIN(IF(Données_prix!$C:$C="marche_dedougou",IF(Données_prix!O:O&gt;0,Données_prix!O:O)))</f>
        <v>5000</v>
      </c>
      <c r="M14" cm="1">
        <f t="array" ref="M14">MIN(IF(Données_prix!$C:$C="marche_dedougou",IF(Données_prix!P:P&gt;0,Données_prix!P:P)))</f>
        <v>100</v>
      </c>
      <c r="N14" s="119" t="s">
        <v>3433</v>
      </c>
      <c r="O14" s="105" cm="1">
        <f t="array" ref="O14">MIN(IF(Données_prix!$C:$C="marche_dedougou",IF(Données_prix!R:R&gt;0,Données_prix!R:R)))</f>
        <v>32500</v>
      </c>
      <c r="P14" s="105" cm="1">
        <f t="array" ref="P14">MIN(IF(Données_prix!$C:$C="marche_dedougou",IF(Données_prix!S:S&gt;0,Données_prix!S:S)))</f>
        <v>37500</v>
      </c>
      <c r="Q14" s="85" cm="1">
        <f t="array" ref="Q14">MIN(IF(Données_prix!$C:$C="marche_dedougou",IF(Données_prix!T:T&gt;0,Données_prix!T:T)))</f>
        <v>7000</v>
      </c>
      <c r="R14" s="85" cm="1">
        <f t="array" ref="R14">MIN(IF(Données_prix!$C:$C="marche_dedougou",IF(Données_prix!U:U&gt;0,Données_prix!U:U)))</f>
        <v>5500</v>
      </c>
      <c r="S14" s="85" cm="1">
        <f t="array" ref="S14">MIN(IF(Données_prix!$C:$C="marche_dedougou",IF(Données_prix!V:V&gt;0,Données_prix!V:V)))</f>
        <v>400</v>
      </c>
      <c r="T14" s="85" cm="1">
        <f t="array" ref="T14">MIN(IF(Données_prix!$C:$C="marche_dedougou",IF(Données_prix!W:W&gt;0,Données_prix!W:W)))</f>
        <v>125</v>
      </c>
      <c r="U14" s="85" cm="1">
        <f t="array" ref="U14">MIN(IF(Données_prix!$C:$C="marche_dedougou",IF(Données_prix!X:X&gt;0,Données_prix!X:X)))</f>
        <v>500</v>
      </c>
      <c r="V14" s="85" cm="1">
        <f t="array" ref="V14">MIN(IF(Données_prix!$C:$C="marche_dedougou",IF(Données_prix!Y:Y&gt;0,Données_prix!Y:Y)))</f>
        <v>750</v>
      </c>
      <c r="W14" s="85" cm="1">
        <f t="array" ref="W14">MIN(IF(Données_prix!$C:$C="marche_dedougou",IF(Données_prix!Z:Z&gt;0,Données_prix!Z:Z)))</f>
        <v>1200</v>
      </c>
      <c r="X14" s="85" cm="1">
        <f t="array" ref="X14">MIN(IF(Données_prix!$C:$C="marche_dedougou",IF(Données_prix!AA:AA&gt;0,Données_prix!AA:AA)))</f>
        <v>2000</v>
      </c>
      <c r="Y14" s="85" cm="1">
        <f t="array" ref="Y14">MIN(IF(Données_prix!$C:$C="marche_dedougou",IF(Données_prix!AB:AB&gt;0,Données_prix!AB:AB)))</f>
        <v>3000</v>
      </c>
      <c r="Z14" s="85" cm="1">
        <f t="array" ref="Z14">MIN(IF(Données_prix!$C:$C="marche_dedougou",IF(Données_prix!AC:AC&gt;0,Données_prix!AC:AC)))</f>
        <v>3000</v>
      </c>
      <c r="AA14" s="85" cm="1">
        <f t="array" ref="AA14">MIN(IF(Données_prix!$C:$C="marche_dedougou",IF(Données_prix!AD:AD&gt;0,Données_prix!AD:AD)))</f>
        <v>3000</v>
      </c>
      <c r="AB14" s="85" cm="1">
        <f t="array" ref="AB14">MIN(IF(Données_prix!$C:$C="marche_dedougou",IF(Données_prix!AE:AE&gt;0,Données_prix!AE:AE)))</f>
        <v>1500</v>
      </c>
      <c r="AC14" cm="1">
        <f t="array" ref="AC14">MIN(IF(Données_prix!$C:$C="marche_dedougou",IF(Données_prix!AF:AF&gt;0,Données_prix!AF:AF)))</f>
        <v>2250</v>
      </c>
      <c r="AD14" cm="1">
        <f t="array" ref="AD14">MIN(IF(Données_prix!$C:$C="marche_dedougou",IF(Données_prix!AG:AG&gt;0,Données_prix!AG:AG)))</f>
        <v>250</v>
      </c>
      <c r="AE14" cm="1">
        <f t="array" ref="AE14">MIN(IF(Données_prix!$C:$C="marche_dedougou",IF(Données_prix!CL:CL&gt;0,Données_prix!CL:CL)))</f>
        <v>200</v>
      </c>
    </row>
    <row r="15" spans="1:31" x14ac:dyDescent="0.35">
      <c r="B15" t="s">
        <v>1275</v>
      </c>
      <c r="C15" s="85" cm="1">
        <f t="array" ref="C15">MAX(IF(Données_prix!$C:$C="marche_dedougou",IF(Données_prix!F:F&gt;0,Données_prix!F:F)))</f>
        <v>1100</v>
      </c>
      <c r="D15" s="118" t="s">
        <v>3433</v>
      </c>
      <c r="E15" s="118" t="s">
        <v>3433</v>
      </c>
      <c r="F15" s="85" cm="1">
        <f t="array" ref="F15">MAX(IF(Données_prix!$C:$C="marche_dedougou",IF(Données_prix!I:I&gt;0,Données_prix!I:I)))</f>
        <v>500</v>
      </c>
      <c r="G15" s="85" cm="1">
        <f t="array" ref="G15">MAX(IF(Données_prix!$C:$C="marche_dedougou",IF(Données_prix!J:J&gt;0,Données_prix!J:J)))</f>
        <v>300</v>
      </c>
      <c r="H15" cm="1">
        <f t="array" ref="H15">MAX(IF(Données_prix!$C:$C="marche_dedougou",IF(Données_prix!K:K&gt;0,Données_prix!K:K)))</f>
        <v>5000</v>
      </c>
      <c r="I15" s="85" cm="1">
        <f t="array" ref="I15">MAX(IF(Données_prix!$C:$C="marche_dedougou",IF(Données_prix!L:L&gt;0,Données_prix!L:L)))</f>
        <v>9000</v>
      </c>
      <c r="J15" s="85" cm="1">
        <f t="array" ref="J15">MAX(IF(Données_prix!$C:$C="marche_dedougou",IF(Données_prix!M:M&gt;0,Données_prix!M:M)))</f>
        <v>1500</v>
      </c>
      <c r="K15" s="85" cm="1">
        <f t="array" ref="K15">MAX(IF(Données_prix!$C:$C="marche_dedougou",IF(Données_prix!N:N&gt;0,Données_prix!N:N)))</f>
        <v>2000</v>
      </c>
      <c r="L15" s="103" cm="1">
        <f t="array" ref="L15">MAX(IF(Données_prix!$C:$C="marche_dedougou",IF(Données_prix!O:O&gt;0,Données_prix!O:O)))</f>
        <v>5000</v>
      </c>
      <c r="M15" cm="1">
        <f t="array" ref="M15">MAX(IF(Données_prix!$C:$C="marche_dedougou",IF(Données_prix!P:P&gt;0,Données_prix!P:P)))</f>
        <v>100</v>
      </c>
      <c r="N15" s="119" t="s">
        <v>3433</v>
      </c>
      <c r="O15" s="105" cm="1">
        <f t="array" ref="O15">MAX(IF(Données_prix!$C:$C="marche_dedougou",IF(Données_prix!R:R&gt;0,Données_prix!R:R)))</f>
        <v>32500</v>
      </c>
      <c r="P15" s="105" cm="1">
        <f t="array" ref="P15">MAX(IF(Données_prix!$C:$C="marche_dedougou",IF(Données_prix!S:S&gt;0,Données_prix!S:S)))</f>
        <v>37500</v>
      </c>
      <c r="Q15" s="85" cm="1">
        <f t="array" ref="Q15">MAX(IF(Données_prix!$C:$C="marche_dedougou",IF(Données_prix!T:T&gt;0,Données_prix!T:T)))</f>
        <v>7500</v>
      </c>
      <c r="R15" s="85" cm="1">
        <f t="array" ref="R15">MAX(IF(Données_prix!$C:$C="marche_dedougou",IF(Données_prix!U:U&gt;0,Données_prix!U:U)))</f>
        <v>5500</v>
      </c>
      <c r="S15" s="85" cm="1">
        <f t="array" ref="S15">MAX(IF(Données_prix!$C:$C="marche_dedougou",IF(Données_prix!V:V&gt;0,Données_prix!V:V)))</f>
        <v>400</v>
      </c>
      <c r="T15" s="85" cm="1">
        <f t="array" ref="T15">MAX(IF(Données_prix!$C:$C="marche_dedougou",IF(Données_prix!W:W&gt;0,Données_prix!W:W)))</f>
        <v>125</v>
      </c>
      <c r="U15" s="85" cm="1">
        <f t="array" ref="U15">MAX(IF(Données_prix!$C:$C="marche_dedougou",IF(Données_prix!X:X&gt;0,Données_prix!X:X)))</f>
        <v>500</v>
      </c>
      <c r="V15" s="85" cm="1">
        <f t="array" ref="V15">MAX(IF(Données_prix!$C:$C="marche_dedougou",IF(Données_prix!Y:Y&gt;0,Données_prix!Y:Y)))</f>
        <v>750</v>
      </c>
      <c r="W15" s="85" cm="1">
        <f t="array" ref="W15">MAX(IF(Données_prix!$C:$C="marche_dedougou",IF(Données_prix!Z:Z&gt;0,Données_prix!Z:Z)))</f>
        <v>1200</v>
      </c>
      <c r="X15" s="85" cm="1">
        <f t="array" ref="X15">MAX(IF(Données_prix!$C:$C="marche_dedougou",IF(Données_prix!AA:AA&gt;0,Données_prix!AA:AA)))</f>
        <v>2000</v>
      </c>
      <c r="Y15" s="85" cm="1">
        <f t="array" ref="Y15">MAX(IF(Données_prix!$C:$C="marche_dedougou",IF(Données_prix!AB:AB&gt;0,Données_prix!AB:AB)))</f>
        <v>3000</v>
      </c>
      <c r="Z15" s="85" cm="1">
        <f t="array" ref="Z15">MAX(IF(Données_prix!$C:$C="marche_dedougou",IF(Données_prix!AC:AC&gt;0,Données_prix!AC:AC)))</f>
        <v>3000</v>
      </c>
      <c r="AA15" s="85" cm="1">
        <f t="array" ref="AA15">MAX(IF(Données_prix!$C:$C="marche_dedougou",IF(Données_prix!AD:AD&gt;0,Données_prix!AD:AD)))</f>
        <v>3000</v>
      </c>
      <c r="AB15" s="85" cm="1">
        <f t="array" ref="AB15">MAX(IF(Données_prix!$C:$C="marche_dedougou",IF(Données_prix!AE:AE&gt;0,Données_prix!AE:AE)))</f>
        <v>1500</v>
      </c>
      <c r="AC15" cm="1">
        <f t="array" ref="AC15">MAX(IF(Données_prix!$C:$C="marche_dedougou",IF(Données_prix!AF:AF&gt;0,Données_prix!AF:AF)))</f>
        <v>2250</v>
      </c>
      <c r="AD15" cm="1">
        <f t="array" ref="AD15">MAX(IF(Données_prix!$C:$C="marche_dedougou",IF(Données_prix!AG:AG&gt;0,Données_prix!AG:AG)))</f>
        <v>250</v>
      </c>
      <c r="AE15" cm="1">
        <f t="array" ref="AE15">MAX(IF(Données_prix!$C:$C="marche_dedougou",IF(Données_prix!CL:CL&gt;0,Données_prix!CL:CL)))</f>
        <v>500</v>
      </c>
    </row>
    <row r="16" spans="1:31" ht="15" thickBot="1" x14ac:dyDescent="0.4">
      <c r="B16" s="13" t="s">
        <v>1276</v>
      </c>
      <c r="C16" s="86">
        <f>COUNTIFS(Données_prix!$C:$C,"marche_dedougou", Données_prix!F:F,"&lt;&gt;")</f>
        <v>2</v>
      </c>
      <c r="D16" s="118">
        <v>0</v>
      </c>
      <c r="E16" s="118">
        <v>0</v>
      </c>
      <c r="F16" s="86">
        <f>COUNTIFS(Données_prix!$C:$C,"marche_dedougou", Données_prix!I:I,"&lt;&gt;")</f>
        <v>1</v>
      </c>
      <c r="G16" s="86">
        <f>COUNTIFS(Données_prix!$C:$C,"marche_dedougou", Données_prix!J:J,"&lt;&gt;")</f>
        <v>1</v>
      </c>
      <c r="H16" s="63">
        <f>COUNTIFS(Données_prix!$C:$C,"marche_dedougou", Données_prix!K:K,"&lt;&gt;")</f>
        <v>3</v>
      </c>
      <c r="I16" s="86">
        <f>COUNTIFS(Données_prix!$C:$C,"marche_dedougou", Données_prix!L:L,"&lt;&gt;")</f>
        <v>1</v>
      </c>
      <c r="J16" s="86">
        <f>COUNTIFS(Données_prix!$C:$C,"marche_dedougou", Données_prix!M:M,"&lt;&gt;")</f>
        <v>2</v>
      </c>
      <c r="K16" s="86">
        <f>COUNTIFS(Données_prix!$C:$C,"marche_dedougou", Données_prix!N:N,"&lt;&gt;")</f>
        <v>2</v>
      </c>
      <c r="L16" s="104">
        <f>COUNTIFS(Données_prix!$C:$C,"marche_dedougou", Données_prix!O:O,"&lt;&gt;")</f>
        <v>2</v>
      </c>
      <c r="M16" s="63">
        <f>COUNTIFS(Données_prix!$C:$C,"marche_dedougou", Données_prix!P:P,"&lt;&gt;")</f>
        <v>3</v>
      </c>
      <c r="N16" s="118">
        <v>0</v>
      </c>
      <c r="O16" s="106">
        <f>COUNTIFS(Données_prix!$C:$C,"marche_dedougou", Données_prix!R:R,"&lt;&gt;")</f>
        <v>3</v>
      </c>
      <c r="P16" s="106">
        <f>COUNTIFS(Données_prix!$C:$C,"marche_dedougou", Données_prix!S:S,"&lt;&gt;")</f>
        <v>3</v>
      </c>
      <c r="Q16" s="86">
        <f>COUNTIFS(Données_prix!$C:$C,"marche_dedougou", Données_prix!T:T,"&lt;&gt;")</f>
        <v>2</v>
      </c>
      <c r="R16" s="86">
        <f>COUNTIFS(Données_prix!$C:$C,"marche_dedougou", Données_prix!U:U,"&lt;&gt;")</f>
        <v>2</v>
      </c>
      <c r="S16" s="86">
        <f>COUNTIFS(Données_prix!$C:$C,"marche_dedougou", Données_prix!V:V,"&lt;&gt;")</f>
        <v>2</v>
      </c>
      <c r="T16" s="86">
        <f>COUNTIFS(Données_prix!$C:$C,"marche_dedougou", Données_prix!W:W,"&lt;&gt;")</f>
        <v>2</v>
      </c>
      <c r="U16" s="86">
        <f>COUNTIFS(Données_prix!$C:$C,"marche_dedougou", Données_prix!X:X,"&lt;&gt;")</f>
        <v>2</v>
      </c>
      <c r="V16" s="86">
        <f>COUNTIFS(Données_prix!$C:$C,"marche_dedougou", Données_prix!Y:Y,"&lt;&gt;")</f>
        <v>2</v>
      </c>
      <c r="W16" s="86">
        <f>COUNTIFS(Données_prix!$C:$C,"marche_dedougou", Données_prix!Z:Z,"&lt;&gt;")</f>
        <v>1</v>
      </c>
      <c r="X16" s="86">
        <f>COUNTIFS(Données_prix!$C:$C,"marche_dedougou", Données_prix!AA:AA,"&lt;&gt;")</f>
        <v>2</v>
      </c>
      <c r="Y16" s="86">
        <f>COUNTIFS(Données_prix!$C:$C,"marche_dedougou", Données_prix!AB:AB,"&lt;&gt;")</f>
        <v>1</v>
      </c>
      <c r="Z16" s="86">
        <f>COUNTIFS(Données_prix!$C:$C,"marche_dedougou", Données_prix!AC:AC,"&lt;&gt;")</f>
        <v>2</v>
      </c>
      <c r="AA16" s="86">
        <f>COUNTIFS(Données_prix!$C:$C,"marche_dedougou", Données_prix!AD:AD,"&lt;&gt;")</f>
        <v>2</v>
      </c>
      <c r="AB16" s="86">
        <f>COUNTIFS(Données_prix!$C:$C,"marche_dedougou", Données_prix!AE:AE,"&lt;&gt;")</f>
        <v>1</v>
      </c>
      <c r="AC16" s="63">
        <f>COUNTIFS(Données_prix!$C:$C,"marche_dedougou", Données_prix!AF:AF,"&lt;&gt;")</f>
        <v>3</v>
      </c>
      <c r="AD16" s="63">
        <f>COUNTIFS(Données_prix!$C:$C,"marche_dedougou", Données_prix!AG:AG,"&lt;&gt;")</f>
        <v>4</v>
      </c>
      <c r="AE16" s="63">
        <f>COUNTIFS(Données_prix!$C:$C,"marche_dedougou", Données_prix!CL:CL,"&lt;&gt;")</f>
        <v>3</v>
      </c>
    </row>
    <row r="17" spans="1:31" x14ac:dyDescent="0.35">
      <c r="C17" s="94"/>
      <c r="H17" s="84"/>
      <c r="L17" s="114"/>
      <c r="O17" s="105"/>
      <c r="P17" s="105"/>
    </row>
    <row r="18" spans="1:31" x14ac:dyDescent="0.35">
      <c r="C18" s="70"/>
      <c r="L18" s="105"/>
      <c r="O18" s="105"/>
      <c r="P18" s="105"/>
    </row>
    <row r="19" spans="1:31" x14ac:dyDescent="0.35">
      <c r="C19" s="70"/>
    </row>
    <row r="20" spans="1:31" x14ac:dyDescent="0.35">
      <c r="C20" s="70"/>
    </row>
    <row r="22" spans="1:31" x14ac:dyDescent="0.35">
      <c r="A22" s="11" t="s">
        <v>1277</v>
      </c>
      <c r="L22" s="105"/>
      <c r="O22" s="105"/>
      <c r="P22" s="105"/>
    </row>
    <row r="23" spans="1:31" x14ac:dyDescent="0.35">
      <c r="B23" t="s">
        <v>1273</v>
      </c>
      <c r="C23" cm="1">
        <f t="array" ref="C23">MEDIAN(IF(Données_prix!$C:$C="marche_ouahigouya",IF(Données_prix!F:F&gt;0,Données_prix!F:F)))</f>
        <v>1000</v>
      </c>
      <c r="D23" cm="1">
        <f t="array" ref="D23">MEDIAN(IF(Données_prix!$C:$C="marche_ouahigouya",IF(Données_prix!G:G&gt;0,Données_prix!G:G)))</f>
        <v>5000</v>
      </c>
      <c r="E23" s="12" cm="1">
        <f t="array" ref="E23">MEDIAN(IF(Données_prix!$C:$C="marche_ouahigouya",IF(Données_prix!H:H&gt;0,Données_prix!H:H)))</f>
        <v>6250</v>
      </c>
      <c r="F23" cm="1">
        <f t="array" ref="F23">MEDIAN(IF(Données_prix!$C:$C="marche_ouahigouya",IF(Données_prix!I:I&gt;0,Données_prix!I:I)))</f>
        <v>500</v>
      </c>
      <c r="G23" cm="1">
        <f t="array" ref="G23">MEDIAN(IF(Données_prix!$C:$C="marche_ouahigouya",IF(Données_prix!J:J&gt;0,Données_prix!J:J)))</f>
        <v>300</v>
      </c>
      <c r="H23" cm="1">
        <f t="array" ref="H23">MEDIAN(IF(Données_prix!$C:$C="marche_ouahigouya",IF(Données_prix!K:K&gt;0,Données_prix!K:K)))</f>
        <v>5500</v>
      </c>
      <c r="I23" cm="1">
        <f t="array" ref="I23">MEDIAN(IF(Données_prix!$C:$C="marche_ouahigouya",IF(Données_prix!L:L&gt;0,Données_prix!L:L)))</f>
        <v>3375</v>
      </c>
      <c r="J23" cm="1">
        <f t="array" ref="J23">MEDIAN(IF(Données_prix!$C:$C="marche_ouahigouya",IF(Données_prix!M:M&gt;0,Données_prix!M:M)))</f>
        <v>2075</v>
      </c>
      <c r="K23" cm="1">
        <f t="array" ref="K23">MEDIAN(IF(Données_prix!$C:$C="marche_ouahigouya",IF(Données_prix!N:N&gt;0,Données_prix!N:N)))</f>
        <v>2375</v>
      </c>
      <c r="L23" s="105" cm="1">
        <f t="array" ref="L23">MEDIAN(IF(Données_prix!$C:$C="marche_ouahigouya",IF(Données_prix!O:O&gt;0,Données_prix!O:O)))</f>
        <v>8000</v>
      </c>
      <c r="M23" cm="1">
        <f t="array" ref="M23">MEDIAN(IF(Données_prix!$C:$C="marche_ouahigouya",IF(Données_prix!P:P&gt;0,Données_prix!P:P)))</f>
        <v>100</v>
      </c>
      <c r="N23" cm="1">
        <f t="array" ref="N23">MEDIAN(IF(Données_prix!$C:$C="marche_ouahigouya",IF(Données_prix!Q:Q&gt;0,Données_prix!Q:Q)))</f>
        <v>14000</v>
      </c>
      <c r="O23" s="105" cm="1">
        <f t="array" ref="O23">MEDIAN(IF(Données_prix!$C:$C="marche_ouahigouya",IF(Données_prix!R:R&gt;0,Données_prix!R:R)))</f>
        <v>25250</v>
      </c>
      <c r="P23" s="105" cm="1">
        <f t="array" ref="P23">MEDIAN(IF(Données_prix!$C:$C="marche_ouahigouya",IF(Données_prix!S:S&gt;0,Données_prix!S:S)))</f>
        <v>41000</v>
      </c>
      <c r="Q23" cm="1">
        <f t="array" ref="Q23">MEDIAN(IF(Données_prix!$C:$C="marche_ouahigouya",IF(Données_prix!T:T&gt;0,Données_prix!T:T)))</f>
        <v>7500</v>
      </c>
      <c r="R23" cm="1">
        <f t="array" ref="R23">MEDIAN(IF(Données_prix!$C:$C="marche_ouahigouya",IF(Données_prix!U:U&gt;0,Données_prix!U:U)))</f>
        <v>6500</v>
      </c>
      <c r="S23" cm="1">
        <f t="array" ref="S23">MEDIAN(IF(Données_prix!$C:$C="marche_ouahigouya",IF(Données_prix!V:V&gt;0,Données_prix!V:V)))</f>
        <v>1750</v>
      </c>
      <c r="T23" cm="1">
        <f t="array" ref="T23">MEDIAN(IF(Données_prix!$C:$C="marche_ouahigouya",IF(Données_prix!W:W&gt;0,Données_prix!W:W)))</f>
        <v>150</v>
      </c>
      <c r="U23" cm="1">
        <f t="array" ref="U23">MEDIAN(IF(Données_prix!$C:$C="marche_ouahigouya",IF(Données_prix!X:X&gt;0,Données_prix!X:X)))</f>
        <v>500</v>
      </c>
      <c r="V23" cm="1">
        <f t="array" ref="V23">MEDIAN(IF(Données_prix!$C:$C="marche_ouahigouya",IF(Données_prix!Y:Y&gt;0,Données_prix!Y:Y)))</f>
        <v>1100</v>
      </c>
      <c r="W23" cm="1">
        <f t="array" ref="W23">MEDIAN(IF(Données_prix!$C:$C="marche_ouahigouya",IF(Données_prix!Z:Z&gt;0,Données_prix!Z:Z)))</f>
        <v>1875</v>
      </c>
      <c r="X23" cm="1">
        <f t="array" ref="X23">MEDIAN(IF(Données_prix!$C:$C="marche_ouahigouya",IF(Données_prix!AA:AA&gt;0,Données_prix!AA:AA)))</f>
        <v>2000</v>
      </c>
      <c r="Y23" cm="1">
        <f t="array" ref="Y23">MEDIAN(IF(Données_prix!$C:$C="marche_ouahigouya",IF(Données_prix!AB:AB&gt;0,Données_prix!AB:AB)))</f>
        <v>2350</v>
      </c>
      <c r="Z23" cm="1">
        <f t="array" ref="Z23">MEDIAN(IF(Données_prix!$C:$C="marche_ouahigouya",IF(Données_prix!AC:AC&gt;0,Données_prix!AC:AC)))</f>
        <v>2875</v>
      </c>
      <c r="AA23" cm="1">
        <f t="array" ref="AA23">MEDIAN(IF(Données_prix!$C:$C="marche_ouahigouya",IF(Données_prix!AD:AD&gt;0,Données_prix!AD:AD)))</f>
        <v>4500</v>
      </c>
      <c r="AB23" cm="1">
        <f t="array" ref="AB23">MEDIAN(IF(Données_prix!$C:$C="marche_ouahigouya",IF(Données_prix!AE:AE&gt;0,Données_prix!AE:AE)))</f>
        <v>1250</v>
      </c>
      <c r="AC23" cm="1">
        <f t="array" ref="AC23">MEDIAN(IF(Données_prix!$C:$C="marche_ouahigouya",IF(Données_prix!AF:AF&gt;0,Données_prix!AF:AF)))</f>
        <v>3750</v>
      </c>
      <c r="AD23" cm="1">
        <f t="array" ref="AD23">MEDIAN(IF(Données_prix!$C:$C="marche_ouahigouya",IF(Données_prix!AG:AG&gt;0,Données_prix!AG:AG)))</f>
        <v>275</v>
      </c>
      <c r="AE23" cm="1">
        <f t="array" ref="AE23">MEDIAN(IF(Données_prix!$C:$C="marche_ouahigouya",IF(Données_prix!CL:CL&gt;0,Données_prix!CL:CL)))</f>
        <v>225</v>
      </c>
    </row>
    <row r="24" spans="1:31" x14ac:dyDescent="0.35">
      <c r="B24" t="s">
        <v>1274</v>
      </c>
      <c r="C24" cm="1">
        <f t="array" ref="C24">MIN(IF(Données_prix!$C:$C="marche_ouahigouya",IF(Données_prix!F:F&gt;0,Données_prix!F:F)))</f>
        <v>1000</v>
      </c>
      <c r="D24" cm="1">
        <f t="array" ref="D24">MIN(IF(Données_prix!$C:$C="marche_ouahigouya",IF(Données_prix!G:G&gt;0,Données_prix!G:G)))</f>
        <v>5000</v>
      </c>
      <c r="E24" s="12" cm="1">
        <f t="array" ref="E24">MIN(IF(Données_prix!$C:$C="marche_ouahigouya",IF(Données_prix!H:H&gt;0,Données_prix!H:H)))</f>
        <v>6000</v>
      </c>
      <c r="F24" cm="1">
        <f t="array" ref="F24">MIN(IF(Données_prix!$C:$C="marche_ouahigouya",IF(Données_prix!I:I&gt;0,Données_prix!I:I)))</f>
        <v>500</v>
      </c>
      <c r="G24" cm="1">
        <f t="array" ref="G24">MIN(IF(Données_prix!$C:$C="marche_ouahigouya",IF(Données_prix!J:J&gt;0,Données_prix!J:J)))</f>
        <v>300</v>
      </c>
      <c r="H24" cm="1">
        <f t="array" ref="H24">MIN(IF(Données_prix!$C:$C="marche_ouahigouya",IF(Données_prix!K:K&gt;0,Données_prix!K:K)))</f>
        <v>4000</v>
      </c>
      <c r="I24" cm="1">
        <f t="array" ref="I24">MIN(IF(Données_prix!$C:$C="marche_ouahigouya",IF(Données_prix!L:L&gt;0,Données_prix!L:L)))</f>
        <v>3000</v>
      </c>
      <c r="J24" cm="1">
        <f t="array" ref="J24">MIN(IF(Données_prix!$C:$C="marche_ouahigouya",IF(Données_prix!M:M&gt;0,Données_prix!M:M)))</f>
        <v>1500</v>
      </c>
      <c r="K24" cm="1">
        <f t="array" ref="K24">MIN(IF(Données_prix!$C:$C="marche_ouahigouya",IF(Données_prix!N:N&gt;0,Données_prix!N:N)))</f>
        <v>2000</v>
      </c>
      <c r="L24" s="105" cm="1">
        <f t="array" ref="L24">MIN(IF(Données_prix!$C:$C="marche_ouahigouya",IF(Données_prix!O:O&gt;0,Données_prix!O:O)))</f>
        <v>7500</v>
      </c>
      <c r="M24" cm="1">
        <f t="array" ref="M24">MIN(IF(Données_prix!$C:$C="marche_ouahigouya",IF(Données_prix!P:P&gt;0,Données_prix!P:P)))</f>
        <v>100</v>
      </c>
      <c r="N24" cm="1">
        <f t="array" ref="N24">MIN(IF(Données_prix!$C:$C="marche_ouahigouya",IF(Données_prix!Q:Q&gt;0,Données_prix!Q:Q)))</f>
        <v>13500</v>
      </c>
      <c r="O24" s="105" cm="1">
        <f t="array" ref="O24">MIN(IF(Données_prix!$C:$C="marche_ouahigouya",IF(Données_prix!R:R&gt;0,Données_prix!R:R)))</f>
        <v>25000</v>
      </c>
      <c r="P24" s="105" cm="1">
        <f t="array" ref="P24">MIN(IF(Données_prix!$C:$C="marche_ouahigouya",IF(Données_prix!S:S&gt;0,Données_prix!S:S)))</f>
        <v>38000</v>
      </c>
      <c r="Q24" cm="1">
        <f t="array" ref="Q24">MIN(IF(Données_prix!$C:$C="marche_ouahigouya",IF(Données_prix!T:T&gt;0,Données_prix!T:T)))</f>
        <v>5750</v>
      </c>
      <c r="R24" cm="1">
        <f t="array" ref="R24">MIN(IF(Données_prix!$C:$C="marche_ouahigouya",IF(Données_prix!U:U&gt;0,Données_prix!U:U)))</f>
        <v>4000</v>
      </c>
      <c r="S24" cm="1">
        <f t="array" ref="S24">MIN(IF(Données_prix!$C:$C="marche_ouahigouya",IF(Données_prix!V:V&gt;0,Données_prix!V:V)))</f>
        <v>1500</v>
      </c>
      <c r="T24" cm="1">
        <f t="array" ref="T24">MIN(IF(Données_prix!$C:$C="marche_ouahigouya",IF(Données_prix!W:W&gt;0,Données_prix!W:W)))</f>
        <v>125</v>
      </c>
      <c r="U24" cm="1">
        <f t="array" ref="U24">MIN(IF(Données_prix!$C:$C="marche_ouahigouya",IF(Données_prix!X:X&gt;0,Données_prix!X:X)))</f>
        <v>500</v>
      </c>
      <c r="V24" cm="1">
        <f t="array" ref="V24">MIN(IF(Données_prix!$C:$C="marche_ouahigouya",IF(Données_prix!Y:Y&gt;0,Données_prix!Y:Y)))</f>
        <v>750</v>
      </c>
      <c r="W24" cm="1">
        <f t="array" ref="W24">MIN(IF(Données_prix!$C:$C="marche_ouahigouya",IF(Données_prix!Z:Z&gt;0,Données_prix!Z:Z)))</f>
        <v>1250</v>
      </c>
      <c r="X24" cm="1">
        <f t="array" ref="X24">MIN(IF(Données_prix!$C:$C="marche_ouahigouya",IF(Données_prix!AA:AA&gt;0,Données_prix!AA:AA)))</f>
        <v>1500</v>
      </c>
      <c r="Y24" cm="1">
        <f t="array" ref="Y24">MIN(IF(Données_prix!$C:$C="marche_ouahigouya",IF(Données_prix!AB:AB&gt;0,Données_prix!AB:AB)))</f>
        <v>2000</v>
      </c>
      <c r="Z24" cm="1">
        <f t="array" ref="Z24">MIN(IF(Données_prix!$C:$C="marche_ouahigouya",IF(Données_prix!AC:AC&gt;0,Données_prix!AC:AC)))</f>
        <v>2000</v>
      </c>
      <c r="AA24" cm="1">
        <f t="array" ref="AA24">MIN(IF(Données_prix!$C:$C="marche_ouahigouya",IF(Données_prix!AD:AD&gt;0,Données_prix!AD:AD)))</f>
        <v>3000</v>
      </c>
      <c r="AB24" cm="1">
        <f t="array" ref="AB24">MIN(IF(Données_prix!$C:$C="marche_ouahigouya",IF(Données_prix!AE:AE&gt;0,Données_prix!AE:AE)))</f>
        <v>1000</v>
      </c>
      <c r="AC24" cm="1">
        <f t="array" ref="AC24">MIN(IF(Données_prix!$C:$C="marche_ouahigouya",IF(Données_prix!AF:AF&gt;0,Données_prix!AF:AF)))</f>
        <v>3000</v>
      </c>
      <c r="AD24" cm="1">
        <f t="array" ref="AD24">MIN(IF(Données_prix!$C:$C="marche_ouahigouya",IF(Données_prix!AG:AG&gt;0,Données_prix!AG:AG)))</f>
        <v>200</v>
      </c>
      <c r="AE24" cm="1">
        <f t="array" ref="AE24">MIN(IF(Données_prix!$C:$C="marche_ouahigouya",IF(Données_prix!CL:CL&gt;0,Données_prix!CL:CL)))</f>
        <v>200</v>
      </c>
    </row>
    <row r="25" spans="1:31" x14ac:dyDescent="0.35">
      <c r="B25" t="s">
        <v>1275</v>
      </c>
      <c r="C25" cm="1">
        <f t="array" ref="C25">MAX(IF(Données_prix!$C:$C="marche_ouahigouya",IF(Données_prix!F:F&gt;0,Données_prix!F:F)))</f>
        <v>1150</v>
      </c>
      <c r="D25" cm="1">
        <f t="array" ref="D25">MAX(IF(Données_prix!$C:$C="marche_ouahigouya",IF(Données_prix!G:G&gt;0,Données_prix!G:G)))</f>
        <v>5500</v>
      </c>
      <c r="E25" s="12" cm="1">
        <f t="array" ref="E25">MAX(IF(Données_prix!$C:$C="marche_ouahigouya",IF(Données_prix!H:H&gt;0,Données_prix!H:H)))</f>
        <v>6500</v>
      </c>
      <c r="F25" cm="1">
        <f t="array" ref="F25">MAX(IF(Données_prix!$C:$C="marche_ouahigouya",IF(Données_prix!I:I&gt;0,Données_prix!I:I)))</f>
        <v>600</v>
      </c>
      <c r="G25" cm="1">
        <f t="array" ref="G25">MAX(IF(Données_prix!$C:$C="marche_ouahigouya",IF(Données_prix!J:J&gt;0,Données_prix!J:J)))</f>
        <v>325</v>
      </c>
      <c r="H25" cm="1">
        <f t="array" ref="H25">MAX(IF(Données_prix!$C:$C="marche_ouahigouya",IF(Données_prix!K:K&gt;0,Données_prix!K:K)))</f>
        <v>7800</v>
      </c>
      <c r="I25" cm="1">
        <f t="array" ref="I25">MAX(IF(Données_prix!$C:$C="marche_ouahigouya",IF(Données_prix!L:L&gt;0,Données_prix!L:L)))</f>
        <v>6500</v>
      </c>
      <c r="J25" cm="1">
        <f t="array" ref="J25">MAX(IF(Données_prix!$C:$C="marche_ouahigouya",IF(Données_prix!M:M&gt;0,Données_prix!M:M)))</f>
        <v>2200</v>
      </c>
      <c r="K25" cm="1">
        <f t="array" ref="K25">MAX(IF(Données_prix!$C:$C="marche_ouahigouya",IF(Données_prix!N:N&gt;0,Données_prix!N:N)))</f>
        <v>2750</v>
      </c>
      <c r="L25" s="105" cm="1">
        <f t="array" ref="L25">MAX(IF(Données_prix!$C:$C="marche_ouahigouya",IF(Données_prix!O:O&gt;0,Données_prix!O:O)))</f>
        <v>9000</v>
      </c>
      <c r="M25" cm="1">
        <f t="array" ref="M25">MAX(IF(Données_prix!$C:$C="marche_ouahigouya",IF(Données_prix!P:P&gt;0,Données_prix!P:P)))</f>
        <v>100</v>
      </c>
      <c r="N25" cm="1">
        <f t="array" ref="N25">MAX(IF(Données_prix!$C:$C="marche_ouahigouya",IF(Données_prix!Q:Q&gt;0,Données_prix!Q:Q)))</f>
        <v>15000</v>
      </c>
      <c r="O25" s="105" cm="1">
        <f t="array" ref="O25">MAX(IF(Données_prix!$C:$C="marche_ouahigouya",IF(Données_prix!R:R&gt;0,Données_prix!R:R)))</f>
        <v>25500</v>
      </c>
      <c r="P25" s="105" cm="1">
        <f t="array" ref="P25">MAX(IF(Données_prix!$C:$C="marche_ouahigouya",IF(Données_prix!S:S&gt;0,Données_prix!S:S)))</f>
        <v>41250</v>
      </c>
      <c r="Q25" cm="1">
        <f t="array" ref="Q25">MAX(IF(Données_prix!$C:$C="marche_ouahigouya",IF(Données_prix!T:T&gt;0,Données_prix!T:T)))</f>
        <v>9500</v>
      </c>
      <c r="R25" cm="1">
        <f t="array" ref="R25">MAX(IF(Données_prix!$C:$C="marche_ouahigouya",IF(Données_prix!U:U&gt;0,Données_prix!U:U)))</f>
        <v>7200</v>
      </c>
      <c r="S25" cm="1">
        <f t="array" ref="S25">MAX(IF(Données_prix!$C:$C="marche_ouahigouya",IF(Données_prix!V:V&gt;0,Données_prix!V:V)))</f>
        <v>2000</v>
      </c>
      <c r="T25" cm="1">
        <f t="array" ref="T25">MAX(IF(Données_prix!$C:$C="marche_ouahigouya",IF(Données_prix!W:W&gt;0,Données_prix!W:W)))</f>
        <v>225</v>
      </c>
      <c r="U25" cm="1">
        <f t="array" ref="U25">MAX(IF(Données_prix!$C:$C="marche_ouahigouya",IF(Données_prix!X:X&gt;0,Données_prix!X:X)))</f>
        <v>1250</v>
      </c>
      <c r="V25" cm="1">
        <f t="array" ref="V25">MAX(IF(Données_prix!$C:$C="marche_ouahigouya",IF(Données_prix!Y:Y&gt;0,Données_prix!Y:Y)))</f>
        <v>2250</v>
      </c>
      <c r="W25" cm="1">
        <f t="array" ref="W25">MAX(IF(Données_prix!$C:$C="marche_ouahigouya",IF(Données_prix!Z:Z&gt;0,Données_prix!Z:Z)))</f>
        <v>3250</v>
      </c>
      <c r="X25" cm="1">
        <f t="array" ref="X25">MAX(IF(Données_prix!$C:$C="marche_ouahigouya",IF(Données_prix!AA:AA&gt;0,Données_prix!AA:AA)))</f>
        <v>4750</v>
      </c>
      <c r="Y25" cm="1">
        <f t="array" ref="Y25">MAX(IF(Données_prix!$C:$C="marche_ouahigouya",IF(Données_prix!AB:AB&gt;0,Données_prix!AB:AB)))</f>
        <v>3000</v>
      </c>
      <c r="Z25" cm="1">
        <f t="array" ref="Z25">MAX(IF(Données_prix!$C:$C="marche_ouahigouya",IF(Données_prix!AC:AC&gt;0,Données_prix!AC:AC)))</f>
        <v>5250</v>
      </c>
      <c r="AA25" cm="1">
        <f t="array" ref="AA25">MAX(IF(Données_prix!$C:$C="marche_ouahigouya",IF(Données_prix!AD:AD&gt;0,Données_prix!AD:AD)))</f>
        <v>5000</v>
      </c>
      <c r="AB25" cm="1">
        <f t="array" ref="AB25">MAX(IF(Données_prix!$C:$C="marche_ouahigouya",IF(Données_prix!AE:AE&gt;0,Données_prix!AE:AE)))</f>
        <v>1600</v>
      </c>
      <c r="AC25" cm="1">
        <f t="array" ref="AC25">MAX(IF(Données_prix!$C:$C="marche_ouahigouya",IF(Données_prix!AF:AF&gt;0,Données_prix!AF:AF)))</f>
        <v>4550</v>
      </c>
      <c r="AD25" cm="1">
        <f t="array" ref="AD25">MAX(IF(Données_prix!$C:$C="marche_ouahigouya",IF(Données_prix!AG:AG&gt;0,Données_prix!AG:AG)))</f>
        <v>400</v>
      </c>
      <c r="AE25" cm="1">
        <f t="array" ref="AE25">MAX(IF(Données_prix!$C:$C="marche_ouahigouya",IF(Données_prix!CL:CL&gt;0,Données_prix!CL:CL)))</f>
        <v>250</v>
      </c>
    </row>
    <row r="26" spans="1:31" ht="15" thickBot="1" x14ac:dyDescent="0.4">
      <c r="B26" s="13" t="s">
        <v>1276</v>
      </c>
      <c r="C26" s="63">
        <f>COUNTIFS(Données_prix!$C:$C,"marche_ouahigouya", Données_prix!F:F,"&lt;&gt;")</f>
        <v>4</v>
      </c>
      <c r="D26" s="13">
        <f>COUNTIFS(Données_prix!$C:$C,"marche_ouahigouya", Données_prix!G:G,"&lt;&gt;")</f>
        <v>4</v>
      </c>
      <c r="E26" s="14">
        <f>COUNTIFS(Données_prix!$C:$C,"marche_ouahigouya", Données_prix!H:H,"&lt;&gt;")</f>
        <v>2</v>
      </c>
      <c r="F26" s="63">
        <f>COUNTIFS(Données_prix!$C:$C,"marche_ouahigouya", Données_prix!I:I,"&lt;&gt;")</f>
        <v>5</v>
      </c>
      <c r="G26" s="63">
        <f>COUNTIFS(Données_prix!$C:$C,"marche_ouahigouya", Données_prix!J:J,"&lt;&gt;")</f>
        <v>4</v>
      </c>
      <c r="H26" s="63">
        <f>COUNTIFS(Données_prix!$C:$C,"marche_ouahigouya", Données_prix!K:K,"&lt;&gt;")</f>
        <v>6</v>
      </c>
      <c r="I26" s="63">
        <f>COUNTIFS(Données_prix!$C:$C,"marche_ouahigouya", Données_prix!L:L,"&lt;&gt;")</f>
        <v>6</v>
      </c>
      <c r="J26" s="63">
        <f>COUNTIFS(Données_prix!$C:$C,"marche_ouahigouya", Données_prix!M:M,"&lt;&gt;")</f>
        <v>4</v>
      </c>
      <c r="K26" s="63">
        <f>COUNTIFS(Données_prix!$C:$C,"marche_ouahigouya", Données_prix!N:N,"&lt;&gt;")</f>
        <v>4</v>
      </c>
      <c r="L26" s="106">
        <f>COUNTIFS(Données_prix!$C:$C,"marche_ouahigouya", Données_prix!O:O,"&lt;&gt;")</f>
        <v>4</v>
      </c>
      <c r="M26" s="63">
        <f>COUNTIFS(Données_prix!$C:$C,"marche_ouahigouya", Données_prix!P:P,"&lt;&gt;")</f>
        <v>4</v>
      </c>
      <c r="N26" s="63">
        <f>COUNTIFS(Données_prix!$C:$C,"marche_ouahigouya", Données_prix!Q:Q,"&lt;&gt;")</f>
        <v>3</v>
      </c>
      <c r="O26" s="106">
        <f>COUNTIFS(Données_prix!$C:$C,"marche_ouahigouya", Données_prix!R:R,"&lt;&gt;")</f>
        <v>5</v>
      </c>
      <c r="P26" s="106">
        <f>COUNTIFS(Données_prix!$C:$C,"marche_ouahigouya", Données_prix!S:S,"&lt;&gt;")</f>
        <v>5</v>
      </c>
      <c r="Q26" s="63">
        <f>COUNTIFS(Données_prix!$C:$C,"marche_ouahigouya", Données_prix!T:T,"&lt;&gt;")</f>
        <v>5</v>
      </c>
      <c r="R26" s="63">
        <f>COUNTIFS(Données_prix!$C:$C,"marche_ouahigouya", Données_prix!U:U,"&lt;&gt;")</f>
        <v>5</v>
      </c>
      <c r="S26" s="63">
        <f>COUNTIFS(Données_prix!$C:$C,"marche_ouahigouya", Données_prix!V:V,"&lt;&gt;")</f>
        <v>4</v>
      </c>
      <c r="T26" s="63">
        <f>COUNTIFS(Données_prix!$C:$C,"marche_ouahigouya", Données_prix!W:W,"&lt;&gt;")</f>
        <v>5</v>
      </c>
      <c r="U26" s="63">
        <f>COUNTIFS(Données_prix!$C:$C,"marche_ouahigouya", Données_prix!X:X,"&lt;&gt;")</f>
        <v>4</v>
      </c>
      <c r="V26" s="63">
        <f>COUNTIFS(Données_prix!$C:$C,"marche_ouahigouya", Données_prix!Y:Y,"&lt;&gt;")</f>
        <v>4</v>
      </c>
      <c r="W26" s="63">
        <f>COUNTIFS(Données_prix!$C:$C,"marche_ouahigouya", Données_prix!Z:Z,"&lt;&gt;")</f>
        <v>4</v>
      </c>
      <c r="X26" s="63">
        <f>COUNTIFS(Données_prix!$C:$C,"marche_ouahigouya", Données_prix!AA:AA,"&lt;&gt;")</f>
        <v>4</v>
      </c>
      <c r="Y26" s="63">
        <f>COUNTIFS(Données_prix!$C:$C,"marche_ouahigouya", Données_prix!AB:AB,"&lt;&gt;")</f>
        <v>4</v>
      </c>
      <c r="Z26" s="63">
        <f>COUNTIFS(Données_prix!$C:$C,"marche_ouahigouya", Données_prix!AC:AC,"&lt;&gt;")</f>
        <v>4</v>
      </c>
      <c r="AA26" s="63">
        <f>COUNTIFS(Données_prix!$C:$C,"marche_ouahigouya", Données_prix!AD:AD,"&lt;&gt;")</f>
        <v>3</v>
      </c>
      <c r="AB26" s="63">
        <f>COUNTIFS(Données_prix!$C:$C,"marche_ouahigouya", Données_prix!AE:AE,"&lt;&gt;")</f>
        <v>5</v>
      </c>
      <c r="AC26" s="63">
        <f>COUNTIFS(Données_prix!$C:$C,"marche_ouahigouya", Données_prix!AF:AF,"&lt;&gt;")</f>
        <v>4</v>
      </c>
      <c r="AD26" s="63">
        <f>COUNTIFS(Données_prix!$C:$C,"marche_ouahigouya", Données_prix!AG:AG,"&lt;&gt;")</f>
        <v>4</v>
      </c>
      <c r="AE26" s="63">
        <f>COUNTIFS(Données_prix!$C:$C,"marche_ouahigouya", Données_prix!CL:CL,"&lt;&gt;")</f>
        <v>4</v>
      </c>
    </row>
    <row r="27" spans="1:31" x14ac:dyDescent="0.35">
      <c r="C27" s="94"/>
      <c r="H27" s="84">
        <f>SUM(H23:K23)</f>
        <v>13325</v>
      </c>
      <c r="L27" s="114">
        <f>SUM(M23,O23,Q23,R23,S23,T23,U23,V23,W23,,X23,Y23,Z23,AA23,AB23,AC23,AD23,AE23)</f>
        <v>61950</v>
      </c>
      <c r="O27" s="105"/>
      <c r="P27" s="105"/>
    </row>
    <row r="28" spans="1:31" x14ac:dyDescent="0.35">
      <c r="C28" s="70"/>
      <c r="L28" s="105"/>
      <c r="O28" s="105"/>
      <c r="P28" s="105"/>
    </row>
    <row r="29" spans="1:31" x14ac:dyDescent="0.35">
      <c r="C29" s="70"/>
    </row>
    <row r="30" spans="1:31" x14ac:dyDescent="0.35">
      <c r="C30" s="70"/>
    </row>
    <row r="32" spans="1:31" x14ac:dyDescent="0.35">
      <c r="A32" s="11" t="s">
        <v>1278</v>
      </c>
    </row>
    <row r="33" spans="1:31" x14ac:dyDescent="0.35">
      <c r="B33" t="s">
        <v>1273</v>
      </c>
      <c r="C33" cm="1">
        <f t="array" ref="C33">MEDIAN(IF(Données_prix!$C:$C="marche_fada",IF(Données_prix!F:F&gt;0,Données_prix!F:F)))</f>
        <v>1000</v>
      </c>
      <c r="D33" cm="1">
        <f t="array" ref="D33">MEDIAN(IF(Données_prix!$C:$C="marche_fada",IF(Données_prix!G:G&gt;0,Données_prix!G:G)))</f>
        <v>3250</v>
      </c>
      <c r="E33" cm="1">
        <f t="array" ref="E33">MEDIAN(IF(Données_prix!$C:$C="marche_fada",IF(Données_prix!H:H&gt;0,Données_prix!H:H)))</f>
        <v>4000</v>
      </c>
      <c r="F33" cm="1">
        <f t="array" ref="F33">MEDIAN(IF(Données_prix!$C:$C="marche_fada",IF(Données_prix!I:I&gt;0,Données_prix!I:I)))</f>
        <v>400</v>
      </c>
      <c r="G33" cm="1">
        <f t="array" ref="G33">MEDIAN(IF(Données_prix!$C:$C="marche_fada",IF(Données_prix!J:J&gt;0,Données_prix!J:J)))</f>
        <v>300</v>
      </c>
      <c r="H33" cm="1">
        <f t="array" ref="H33">MEDIAN(IF(Données_prix!$C:$C="marche_fada",IF(Données_prix!K:K&gt;0,Données_prix!K:K)))</f>
        <v>5000</v>
      </c>
      <c r="I33" cm="1">
        <f t="array" ref="I33">MEDIAN(IF(Données_prix!$C:$C="marche_fada",IF(Données_prix!L:L&gt;0,Données_prix!L:L)))</f>
        <v>15000</v>
      </c>
      <c r="J33" cm="1">
        <f t="array" ref="J33">MEDIAN(IF(Données_prix!$C:$C="marche_fada",IF(Données_prix!M:M&gt;0,Données_prix!M:M)))</f>
        <v>1875</v>
      </c>
      <c r="K33" cm="1">
        <f t="array" ref="K33">MEDIAN(IF(Données_prix!$C:$C="marche_fada",IF(Données_prix!N:N&gt;0,Données_prix!N:N)))</f>
        <v>2500</v>
      </c>
      <c r="L33" s="103" cm="1">
        <f t="array" ref="L33">MEDIAN(IF(Données_prix!$C:$C="marche_fada",IF(Données_prix!O:O&gt;0,Données_prix!O:O)))</f>
        <v>6500</v>
      </c>
      <c r="M33" s="118" t="s">
        <v>3433</v>
      </c>
      <c r="N33" s="118" t="s">
        <v>3433</v>
      </c>
      <c r="O33" s="102" cm="1">
        <f t="array" ref="O33">MEDIAN(IF(Données_prix!$C:$C="marche_fada",IF(Données_prix!R:R&gt;0,Données_prix!R:R)))</f>
        <v>27750</v>
      </c>
      <c r="P33" s="105" cm="1">
        <f t="array" ref="P33">MEDIAN(IF(Données_prix!$C:$C="marche_fada",IF(Données_prix!S:S&gt;0,Données_prix!S:S)))</f>
        <v>34250</v>
      </c>
      <c r="Q33" cm="1">
        <f t="array" ref="Q33">MEDIAN(IF(Données_prix!$C:$C="marche_fada",IF(Données_prix!T:T&gt;0,Données_prix!T:T)))</f>
        <v>7000</v>
      </c>
      <c r="R33" cm="1">
        <f t="array" ref="R33">MEDIAN(IF(Données_prix!$C:$C="marche_fada",IF(Données_prix!U:U&gt;0,Données_prix!U:U)))</f>
        <v>5500</v>
      </c>
      <c r="S33" cm="1">
        <f t="array" ref="S33">MEDIAN(IF(Données_prix!$C:$C="marche_fada",IF(Données_prix!V:V&gt;0,Données_prix!V:V)))</f>
        <v>600</v>
      </c>
      <c r="T33" cm="1">
        <f t="array" ref="T33">MEDIAN(IF(Données_prix!$C:$C="marche_fada",IF(Données_prix!W:W&gt;0,Données_prix!W:W)))</f>
        <v>150</v>
      </c>
      <c r="U33" cm="1">
        <f t="array" ref="U33">MEDIAN(IF(Données_prix!$C:$C="marche_fada",IF(Données_prix!X:X&gt;0,Données_prix!X:X)))</f>
        <v>500</v>
      </c>
      <c r="V33" cm="1">
        <f t="array" ref="V33">MEDIAN(IF(Données_prix!$C:$C="marche_fada",IF(Données_prix!Y:Y&gt;0,Données_prix!Y:Y)))</f>
        <v>1200</v>
      </c>
      <c r="W33" cm="1">
        <f t="array" ref="W33">MEDIAN(IF(Données_prix!$C:$C="marche_fada",IF(Données_prix!Z:Z&gt;0,Données_prix!Z:Z)))</f>
        <v>1500</v>
      </c>
      <c r="X33" cm="1">
        <f t="array" ref="X33">MEDIAN(IF(Données_prix!$C:$C="marche_fada",IF(Données_prix!AA:AA&gt;0,Données_prix!AA:AA)))</f>
        <v>1500</v>
      </c>
      <c r="Y33" cm="1">
        <f t="array" ref="Y33">MEDIAN(IF(Données_prix!$C:$C="marche_fada",IF(Données_prix!AB:AB&gt;0,Données_prix!AB:AB)))</f>
        <v>2875</v>
      </c>
      <c r="Z33" cm="1">
        <f t="array" ref="Z33">MEDIAN(IF(Données_prix!$C:$C="marche_fada",IF(Données_prix!AC:AC&gt;0,Données_prix!AC:AC)))</f>
        <v>2000</v>
      </c>
      <c r="AA33" cm="1">
        <f t="array" ref="AA33">MEDIAN(IF(Données_prix!$C:$C="marche_fada",IF(Données_prix!AD:AD&gt;0,Données_prix!AD:AD)))</f>
        <v>2000</v>
      </c>
      <c r="AB33" cm="1">
        <f t="array" ref="AB33">MEDIAN(IF(Données_prix!$C:$C="marche_fada",IF(Données_prix!AE:AE&gt;0,Données_prix!AE:AE)))</f>
        <v>1500</v>
      </c>
      <c r="AC33" cm="1">
        <f t="array" ref="AC33">MEDIAN(IF(Données_prix!$C:$C="marche_fada",IF(Données_prix!AF:AF&gt;0,Données_prix!AF:AF)))</f>
        <v>6000</v>
      </c>
      <c r="AD33" cm="1">
        <f t="array" ref="AD33">MEDIAN(IF(Données_prix!$C:$C="marche_fada",IF(Données_prix!AG:AG&gt;0,Données_prix!AG:AG)))</f>
        <v>350</v>
      </c>
      <c r="AE33" s="85" cm="1">
        <f t="array" ref="AE33">MEDIAN(IF(Données_prix!$C:$C="marche_fada",IF(Données_prix!CL:CL&gt;0,Données_prix!CL:CL)))</f>
        <v>7500</v>
      </c>
    </row>
    <row r="34" spans="1:31" x14ac:dyDescent="0.35">
      <c r="B34" t="s">
        <v>1274</v>
      </c>
      <c r="C34" cm="1">
        <f t="array" ref="C34">MIN(IF(Données_prix!$C:$C="marche_fada",IF(Données_prix!F:F&gt;0,Données_prix!F:F)))</f>
        <v>1000</v>
      </c>
      <c r="D34" cm="1">
        <f t="array" ref="D34">MIN(IF(Données_prix!$C:$C="marche_fada",IF(Données_prix!G:G&gt;0,Données_prix!G:G)))</f>
        <v>3000</v>
      </c>
      <c r="E34" cm="1">
        <f t="array" ref="E34">MIN(IF(Données_prix!$C:$C="marche_fada",IF(Données_prix!H:H&gt;0,Données_prix!H:H)))</f>
        <v>4000</v>
      </c>
      <c r="F34" cm="1">
        <f t="array" ref="F34">MIN(IF(Données_prix!$C:$C="marche_fada",IF(Données_prix!I:I&gt;0,Données_prix!I:I)))</f>
        <v>300</v>
      </c>
      <c r="G34" cm="1">
        <f t="array" ref="G34">MIN(IF(Données_prix!$C:$C="marche_fada",IF(Données_prix!J:J&gt;0,Données_prix!J:J)))</f>
        <v>250</v>
      </c>
      <c r="H34" cm="1">
        <f t="array" ref="H34">MIN(IF(Données_prix!$C:$C="marche_fada",IF(Données_prix!K:K&gt;0,Données_prix!K:K)))</f>
        <v>5000</v>
      </c>
      <c r="I34" cm="1">
        <f t="array" ref="I34">MIN(IF(Données_prix!$C:$C="marche_fada",IF(Données_prix!L:L&gt;0,Données_prix!L:L)))</f>
        <v>5000</v>
      </c>
      <c r="J34" cm="1">
        <f t="array" ref="J34">MIN(IF(Données_prix!$C:$C="marche_fada",IF(Données_prix!M:M&gt;0,Données_prix!M:M)))</f>
        <v>1000</v>
      </c>
      <c r="K34" cm="1">
        <f t="array" ref="K34">MIN(IF(Données_prix!$C:$C="marche_fada",IF(Données_prix!N:N&gt;0,Données_prix!N:N)))</f>
        <v>1500</v>
      </c>
      <c r="L34" s="103" cm="1">
        <f t="array" ref="L34">MIN(IF(Données_prix!$C:$C="marche_fada",IF(Données_prix!O:O&gt;0,Données_prix!O:O)))</f>
        <v>6000</v>
      </c>
      <c r="M34" s="118" t="s">
        <v>3433</v>
      </c>
      <c r="N34" s="118" t="s">
        <v>3433</v>
      </c>
      <c r="O34" s="102" cm="1">
        <f t="array" ref="O34">MIN(IF(Données_prix!$C:$C="marche_fada",IF(Données_prix!R:R&gt;0,Données_prix!R:R)))</f>
        <v>27500</v>
      </c>
      <c r="P34" s="105" cm="1">
        <f t="array" ref="P34">MIN(IF(Données_prix!$C:$C="marche_fada",IF(Données_prix!S:S&gt;0,Données_prix!S:S)))</f>
        <v>32500</v>
      </c>
      <c r="Q34" cm="1">
        <f t="array" ref="Q34">MIN(IF(Données_prix!$C:$C="marche_fada",IF(Données_prix!T:T&gt;0,Données_prix!T:T)))</f>
        <v>6000</v>
      </c>
      <c r="R34" cm="1">
        <f t="array" ref="R34">MIN(IF(Données_prix!$C:$C="marche_fada",IF(Données_prix!U:U&gt;0,Données_prix!U:U)))</f>
        <v>5000</v>
      </c>
      <c r="S34" cm="1">
        <f t="array" ref="S34">MIN(IF(Données_prix!$C:$C="marche_fada",IF(Données_prix!V:V&gt;0,Données_prix!V:V)))</f>
        <v>300</v>
      </c>
      <c r="T34" cm="1">
        <f t="array" ref="T34">MIN(IF(Données_prix!$C:$C="marche_fada",IF(Données_prix!W:W&gt;0,Données_prix!W:W)))</f>
        <v>125</v>
      </c>
      <c r="U34" cm="1">
        <f t="array" ref="U34">MIN(IF(Données_prix!$C:$C="marche_fada",IF(Données_prix!X:X&gt;0,Données_prix!X:X)))</f>
        <v>500</v>
      </c>
      <c r="V34" cm="1">
        <f t="array" ref="V34">MIN(IF(Données_prix!$C:$C="marche_fada",IF(Données_prix!Y:Y&gt;0,Données_prix!Y:Y)))</f>
        <v>750</v>
      </c>
      <c r="W34" cm="1">
        <f t="array" ref="W34">MIN(IF(Données_prix!$C:$C="marche_fada",IF(Données_prix!Z:Z&gt;0,Données_prix!Z:Z)))</f>
        <v>1000</v>
      </c>
      <c r="X34" cm="1">
        <f t="array" ref="X34">MIN(IF(Données_prix!$C:$C="marche_fada",IF(Données_prix!AA:AA&gt;0,Données_prix!AA:AA)))</f>
        <v>1500</v>
      </c>
      <c r="Y34" cm="1">
        <f t="array" ref="Y34">MIN(IF(Données_prix!$C:$C="marche_fada",IF(Données_prix!AB:AB&gt;0,Données_prix!AB:AB)))</f>
        <v>2000</v>
      </c>
      <c r="Z34" cm="1">
        <f t="array" ref="Z34">MIN(IF(Données_prix!$C:$C="marche_fada",IF(Données_prix!AC:AC&gt;0,Données_prix!AC:AC)))</f>
        <v>2000</v>
      </c>
      <c r="AA34" cm="1">
        <f t="array" ref="AA34">MIN(IF(Données_prix!$C:$C="marche_fada",IF(Données_prix!AD:AD&gt;0,Données_prix!AD:AD)))</f>
        <v>2000</v>
      </c>
      <c r="AB34" cm="1">
        <f t="array" ref="AB34">MIN(IF(Données_prix!$C:$C="marche_fada",IF(Données_prix!AE:AE&gt;0,Données_prix!AE:AE)))</f>
        <v>1500</v>
      </c>
      <c r="AC34" cm="1">
        <f t="array" ref="AC34">MIN(IF(Données_prix!$C:$C="marche_fada",IF(Données_prix!AF:AF&gt;0,Données_prix!AF:AF)))</f>
        <v>5000</v>
      </c>
      <c r="AD34" cm="1">
        <f t="array" ref="AD34">MIN(IF(Données_prix!$C:$C="marche_fada",IF(Données_prix!AG:AG&gt;0,Données_prix!AG:AG)))</f>
        <v>300</v>
      </c>
      <c r="AE34" s="85" cm="1">
        <f t="array" ref="AE34">MIN(IF(Données_prix!$C:$C="marche_fada",IF(Données_prix!CL:CL&gt;0,Données_prix!CL:CL)))</f>
        <v>7500</v>
      </c>
    </row>
    <row r="35" spans="1:31" x14ac:dyDescent="0.35">
      <c r="B35" t="s">
        <v>1275</v>
      </c>
      <c r="C35" cm="1">
        <f t="array" ref="C35">MAX(IF(Données_prix!$C:$C="marche_fada",IF(Données_prix!F:F&gt;0,Données_prix!F:F)))</f>
        <v>1100</v>
      </c>
      <c r="D35" cm="1">
        <f t="array" ref="D35">MAX(IF(Données_prix!$C:$C="marche_fada",IF(Données_prix!G:G&gt;0,Données_prix!G:G)))</f>
        <v>3500</v>
      </c>
      <c r="E35" cm="1">
        <f t="array" ref="E35">MAX(IF(Données_prix!$C:$C="marche_fada",IF(Données_prix!H:H&gt;0,Données_prix!H:H)))</f>
        <v>4500</v>
      </c>
      <c r="F35" cm="1">
        <f t="array" ref="F35">MAX(IF(Données_prix!$C:$C="marche_fada",IF(Données_prix!I:I&gt;0,Données_prix!I:I)))</f>
        <v>500</v>
      </c>
      <c r="G35" cm="1">
        <f t="array" ref="G35">MAX(IF(Données_prix!$C:$C="marche_fada",IF(Données_prix!J:J&gt;0,Données_prix!J:J)))</f>
        <v>400</v>
      </c>
      <c r="H35" cm="1">
        <f t="array" ref="H35">MAX(IF(Données_prix!$C:$C="marche_fada",IF(Données_prix!K:K&gt;0,Données_prix!K:K)))</f>
        <v>5000</v>
      </c>
      <c r="I35" cm="1">
        <f t="array" ref="I35">MAX(IF(Données_prix!$C:$C="marche_fada",IF(Données_prix!L:L&gt;0,Données_prix!L:L)))</f>
        <v>15000</v>
      </c>
      <c r="J35" cm="1">
        <f t="array" ref="J35">MAX(IF(Données_prix!$C:$C="marche_fada",IF(Données_prix!M:M&gt;0,Données_prix!M:M)))</f>
        <v>2000</v>
      </c>
      <c r="K35" cm="1">
        <f t="array" ref="K35">MAX(IF(Données_prix!$C:$C="marche_fada",IF(Données_prix!N:N&gt;0,Données_prix!N:N)))</f>
        <v>2500</v>
      </c>
      <c r="L35" s="103" cm="1">
        <f t="array" ref="L35">MAX(IF(Données_prix!$C:$C="marche_fada",IF(Données_prix!O:O&gt;0,Données_prix!O:O)))</f>
        <v>7000</v>
      </c>
      <c r="M35" s="118" t="s">
        <v>3433</v>
      </c>
      <c r="N35" s="118" t="s">
        <v>3433</v>
      </c>
      <c r="O35" s="102" cm="1">
        <f t="array" ref="O35">MAX(IF(Données_prix!$C:$C="marche_fada",IF(Données_prix!R:R&gt;0,Données_prix!R:R)))</f>
        <v>33000</v>
      </c>
      <c r="P35" s="105" cm="1">
        <f t="array" ref="P35">MAX(IF(Données_prix!$C:$C="marche_fada",IF(Données_prix!S:S&gt;0,Données_prix!S:S)))</f>
        <v>37000</v>
      </c>
      <c r="Q35" cm="1">
        <f t="array" ref="Q35">MAX(IF(Données_prix!$C:$C="marche_fada",IF(Données_prix!T:T&gt;0,Données_prix!T:T)))</f>
        <v>7500</v>
      </c>
      <c r="R35" cm="1">
        <f t="array" ref="R35">MAX(IF(Données_prix!$C:$C="marche_fada",IF(Données_prix!U:U&gt;0,Données_prix!U:U)))</f>
        <v>6000</v>
      </c>
      <c r="S35" cm="1">
        <f t="array" ref="S35">MAX(IF(Données_prix!$C:$C="marche_fada",IF(Données_prix!V:V&gt;0,Données_prix!V:V)))</f>
        <v>1500</v>
      </c>
      <c r="T35" cm="1">
        <f t="array" ref="T35">MAX(IF(Données_prix!$C:$C="marche_fada",IF(Données_prix!W:W&gt;0,Données_prix!W:W)))</f>
        <v>500</v>
      </c>
      <c r="U35" cm="1">
        <f t="array" ref="U35">MAX(IF(Données_prix!$C:$C="marche_fada",IF(Données_prix!X:X&gt;0,Données_prix!X:X)))</f>
        <v>1500</v>
      </c>
      <c r="V35" cm="1">
        <f t="array" ref="V35">MAX(IF(Données_prix!$C:$C="marche_fada",IF(Données_prix!Y:Y&gt;0,Données_prix!Y:Y)))</f>
        <v>1500</v>
      </c>
      <c r="W35" cm="1">
        <f t="array" ref="W35">MAX(IF(Données_prix!$C:$C="marche_fada",IF(Données_prix!Z:Z&gt;0,Données_prix!Z:Z)))</f>
        <v>2000</v>
      </c>
      <c r="X35" cm="1">
        <f t="array" ref="X35">MAX(IF(Données_prix!$C:$C="marche_fada",IF(Données_prix!AA:AA&gt;0,Données_prix!AA:AA)))</f>
        <v>2000</v>
      </c>
      <c r="Y35" cm="1">
        <f t="array" ref="Y35">MAX(IF(Données_prix!$C:$C="marche_fada",IF(Données_prix!AB:AB&gt;0,Données_prix!AB:AB)))</f>
        <v>3000</v>
      </c>
      <c r="Z35" cm="1">
        <f t="array" ref="Z35">MAX(IF(Données_prix!$C:$C="marche_fada",IF(Données_prix!AC:AC&gt;0,Données_prix!AC:AC)))</f>
        <v>2500</v>
      </c>
      <c r="AA35" cm="1">
        <f t="array" ref="AA35">MAX(IF(Données_prix!$C:$C="marche_fada",IF(Données_prix!AD:AD&gt;0,Données_prix!AD:AD)))</f>
        <v>2250</v>
      </c>
      <c r="AB35" cm="1">
        <f t="array" ref="AB35">MAX(IF(Données_prix!$C:$C="marche_fada",IF(Données_prix!AE:AE&gt;0,Données_prix!AE:AE)))</f>
        <v>2000</v>
      </c>
      <c r="AC35" cm="1">
        <f t="array" ref="AC35">MAX(IF(Données_prix!$C:$C="marche_fada",IF(Données_prix!AF:AF&gt;0,Données_prix!AF:AF)))</f>
        <v>7000</v>
      </c>
      <c r="AD35" cm="1">
        <f t="array" ref="AD35">MAX(IF(Données_prix!$C:$C="marche_fada",IF(Données_prix!AG:AG&gt;0,Données_prix!AG:AG)))</f>
        <v>500</v>
      </c>
      <c r="AE35" s="85" cm="1">
        <f t="array" ref="AE35">MAX(IF(Données_prix!$C:$C="marche_fada",IF(Données_prix!CL:CL&gt;0,Données_prix!CL:CL)))</f>
        <v>7500</v>
      </c>
    </row>
    <row r="36" spans="1:31" ht="15" thickBot="1" x14ac:dyDescent="0.4">
      <c r="B36" s="13" t="s">
        <v>1276</v>
      </c>
      <c r="C36" s="63">
        <f>COUNTIFS(Données_prix!$C:$C,"marche_fada", Données_prix!F:F,"&lt;&gt;")</f>
        <v>4</v>
      </c>
      <c r="D36" s="63">
        <f>COUNTIFS(Données_prix!$C:$C,"marche_fada", Données_prix!G:G,"&lt;&gt;")</f>
        <v>4</v>
      </c>
      <c r="E36" s="13">
        <f>COUNTIFS(Données_prix!$C:$C,"marche_fada", Données_prix!H:H,"&lt;&gt;")</f>
        <v>3</v>
      </c>
      <c r="F36" s="63">
        <f>COUNTIFS(Données_prix!$C:$C,"marche_fada", Données_prix!I:I,"&lt;&gt;")</f>
        <v>4</v>
      </c>
      <c r="G36" s="63">
        <f>COUNTIFS(Données_prix!$C:$C,"marche_fada", Données_prix!J:J,"&lt;&gt;")</f>
        <v>4</v>
      </c>
      <c r="H36" s="63">
        <f>COUNTIFS(Données_prix!$C:$C,"marche_fada", Données_prix!K:K,"&lt;&gt;")</f>
        <v>5</v>
      </c>
      <c r="I36" s="63">
        <f>COUNTIFS(Données_prix!$C:$C,"marche_fada", Données_prix!L:L,"&lt;&gt;")</f>
        <v>4</v>
      </c>
      <c r="J36" s="63">
        <f>COUNTIFS(Données_prix!$C:$C,"marche_fada", Données_prix!M:M,"&lt;&gt;")</f>
        <v>4</v>
      </c>
      <c r="K36" s="63">
        <f>COUNTIFS(Données_prix!$C:$C,"marche_fada", Données_prix!N:N,"&lt;&gt;")</f>
        <v>4</v>
      </c>
      <c r="L36" s="104">
        <f>COUNTIFS(Données_prix!$C:$C,"marche_fada", Données_prix!O:O,"&lt;&gt;")</f>
        <v>2</v>
      </c>
      <c r="M36" s="118">
        <v>0</v>
      </c>
      <c r="N36" s="118">
        <v>0</v>
      </c>
      <c r="O36" s="107">
        <f>COUNTIFS(Données_prix!$C:$C,"marche_fada", Données_prix!R:R,"&lt;&gt;")</f>
        <v>4</v>
      </c>
      <c r="P36" s="106">
        <f>COUNTIFS(Données_prix!$C:$C,"marche_fada", Données_prix!S:S,"&lt;&gt;")</f>
        <v>4</v>
      </c>
      <c r="Q36" s="63">
        <f>COUNTIFS(Données_prix!$C:$C,"marche_fada", Données_prix!T:T,"&lt;&gt;")</f>
        <v>5</v>
      </c>
      <c r="R36" s="63">
        <f>COUNTIFS(Données_prix!$C:$C,"marche_fada", Données_prix!U:U,"&lt;&gt;")</f>
        <v>5</v>
      </c>
      <c r="S36" s="63">
        <f>COUNTIFS(Données_prix!$C:$C,"marche_fada", Données_prix!V:V,"&lt;&gt;")</f>
        <v>5</v>
      </c>
      <c r="T36" s="63">
        <f>COUNTIFS(Données_prix!$C:$C,"marche_fada", Données_prix!W:W,"&lt;&gt;")</f>
        <v>5</v>
      </c>
      <c r="U36" s="63">
        <f>COUNTIFS(Données_prix!$C:$C,"marche_fada", Données_prix!X:X,"&lt;&gt;")</f>
        <v>5</v>
      </c>
      <c r="V36" s="63">
        <f>COUNTIFS(Données_prix!$C:$C,"marche_fada", Données_prix!Y:Y,"&lt;&gt;")</f>
        <v>5</v>
      </c>
      <c r="W36" s="63">
        <f>COUNTIFS(Données_prix!$C:$C,"marche_fada", Données_prix!Z:Z,"&lt;&gt;")</f>
        <v>5</v>
      </c>
      <c r="X36" s="63">
        <f>COUNTIFS(Données_prix!$C:$C,"marche_fada", Données_prix!AA:AA,"&lt;&gt;")</f>
        <v>5</v>
      </c>
      <c r="Y36" s="63">
        <f>COUNTIFS(Données_prix!$C:$C,"marche_fada", Données_prix!AB:AB,"&lt;&gt;")</f>
        <v>4</v>
      </c>
      <c r="Z36" s="63">
        <f>COUNTIFS(Données_prix!$C:$C,"marche_fada", Données_prix!AC:AC,"&lt;&gt;")</f>
        <v>4</v>
      </c>
      <c r="AA36" s="63">
        <f>COUNTIFS(Données_prix!$C:$C,"marche_fada", Données_prix!AD:AD,"&lt;&gt;")</f>
        <v>5</v>
      </c>
      <c r="AB36" s="63">
        <f>COUNTIFS(Données_prix!$C:$C,"marche_fada", Données_prix!AE:AE,"&lt;&gt;")</f>
        <v>4</v>
      </c>
      <c r="AC36" s="63">
        <f>COUNTIFS(Données_prix!$C:$C,"marche_fada", Données_prix!AF:AF,"&lt;&gt;")</f>
        <v>4</v>
      </c>
      <c r="AD36" s="13">
        <f>COUNTIFS(Données_prix!$C:$C,"marche_fada", Données_prix!AG:AG,"&lt;&gt;")</f>
        <v>4</v>
      </c>
      <c r="AE36" s="86">
        <f>COUNTIFS(Données_prix!$C:$C,"marche_fada", Données_prix!CL:CL,"&lt;&gt;")</f>
        <v>1</v>
      </c>
    </row>
    <row r="37" spans="1:31" x14ac:dyDescent="0.35">
      <c r="C37" s="94"/>
      <c r="H37" s="84">
        <f>SUM(H33:K33)</f>
        <v>24375</v>
      </c>
      <c r="L37" s="114"/>
    </row>
    <row r="38" spans="1:31" x14ac:dyDescent="0.35">
      <c r="C38" s="70"/>
    </row>
    <row r="40" spans="1:31" x14ac:dyDescent="0.35">
      <c r="C40" s="70"/>
    </row>
    <row r="41" spans="1:31" x14ac:dyDescent="0.35">
      <c r="C41" s="70"/>
    </row>
    <row r="42" spans="1:31" x14ac:dyDescent="0.35">
      <c r="A42" s="11" t="s">
        <v>1279</v>
      </c>
      <c r="P42" s="105"/>
    </row>
    <row r="43" spans="1:31" x14ac:dyDescent="0.35">
      <c r="B43" t="s">
        <v>1273</v>
      </c>
      <c r="C43" cm="1">
        <f t="array" ref="C43">MEDIAN(IF(Données_prix!$C:$C="marche_boussouma",IF(Données_prix!F:F&gt;0,Données_prix!F:F)))</f>
        <v>1100</v>
      </c>
      <c r="D43" cm="1">
        <f t="array" ref="D43">MEDIAN(IF(Données_prix!$C:$C="marche_boussouma",IF(Données_prix!G:G&gt;0,Données_prix!G:G)))</f>
        <v>800</v>
      </c>
      <c r="E43" cm="1">
        <f t="array" ref="E43">MEDIAN(IF(Données_prix!$C:$C="marche_boussouma",IF(Données_prix!H:H&gt;0,Données_prix!H:H)))</f>
        <v>1000</v>
      </c>
      <c r="F43" cm="1">
        <f t="array" ref="F43">MEDIAN(IF(Données_prix!$C:$C="marche_boussouma",IF(Données_prix!I:I&gt;0,Données_prix!I:I)))</f>
        <v>500</v>
      </c>
      <c r="G43" cm="1">
        <f t="array" ref="G43">MEDIAN(IF(Données_prix!$C:$C="marche_boussouma",IF(Données_prix!J:J&gt;0,Données_prix!J:J)))</f>
        <v>250</v>
      </c>
      <c r="H43" cm="1">
        <f t="array" ref="H43">MEDIAN(IF(Données_prix!$C:$C="marche_boussouma",IF(Données_prix!K:K&gt;0,Données_prix!K:K)))</f>
        <v>6000</v>
      </c>
      <c r="I43" cm="1">
        <f t="array" ref="I43">MEDIAN(IF(Données_prix!$C:$C="marche_boussouma",IF(Données_prix!L:L&gt;0,Données_prix!L:L)))</f>
        <v>9000</v>
      </c>
      <c r="J43" cm="1">
        <f t="array" ref="J43">MEDIAN(IF(Données_prix!$C:$C="marche_boussouma",IF(Données_prix!M:M&gt;0,Données_prix!M:M)))</f>
        <v>2000</v>
      </c>
      <c r="K43" cm="1">
        <f t="array" ref="K43">MEDIAN(IF(Données_prix!$C:$C="marche_boussouma",IF(Données_prix!N:N&gt;0,Données_prix!N:N)))</f>
        <v>1750</v>
      </c>
      <c r="L43" s="102" cm="1">
        <f t="array" ref="L43">MEDIAN(IF(Données_prix!$C:$C="marche_boussouma",IF(Données_prix!O:O&gt;0,Données_prix!O:O)))</f>
        <v>9000</v>
      </c>
      <c r="M43" cm="1">
        <f t="array" ref="M43">MEDIAN(IF(Données_prix!$C:$C="marche_boussouma",IF(Données_prix!P:P&gt;0,Données_prix!P:P)))</f>
        <v>100</v>
      </c>
      <c r="N43" s="119" t="s">
        <v>3433</v>
      </c>
      <c r="O43" s="102" cm="1">
        <f t="array" ref="O43">MEDIAN(IF(Données_prix!$C:$C="marche_boussouma",IF(Données_prix!R:R&gt;0,Données_prix!R:R)))</f>
        <v>27500</v>
      </c>
      <c r="P43" s="105" cm="1">
        <f t="array" ref="P43">MEDIAN(IF(Données_prix!$C:$C="marche_boussouma",IF(Données_prix!S:S&gt;0,Données_prix!S:S)))</f>
        <v>45000</v>
      </c>
      <c r="Q43" cm="1">
        <f t="array" ref="Q43">MEDIAN(IF(Données_prix!$C:$C="marche_boussouma",IF(Données_prix!T:T&gt;0,Données_prix!T:T)))</f>
        <v>6000</v>
      </c>
      <c r="R43" cm="1">
        <f t="array" ref="R43">MEDIAN(IF(Données_prix!$C:$C="marche_boussouma",IF(Données_prix!U:U&gt;0,Données_prix!U:U)))</f>
        <v>5000</v>
      </c>
      <c r="S43" cm="1">
        <f t="array" ref="S43">MEDIAN(IF(Données_prix!$C:$C="marche_boussouma",IF(Données_prix!V:V&gt;0,Données_prix!V:V)))</f>
        <v>300</v>
      </c>
      <c r="T43" cm="1">
        <f t="array" ref="T43">MEDIAN(IF(Données_prix!$C:$C="marche_boussouma",IF(Données_prix!W:W&gt;0,Données_prix!W:W)))</f>
        <v>150</v>
      </c>
      <c r="U43" cm="1">
        <f t="array" ref="U43">MEDIAN(IF(Données_prix!$C:$C="marche_boussouma",IF(Données_prix!X:X&gt;0,Données_prix!X:X)))</f>
        <v>300</v>
      </c>
      <c r="V43" cm="1">
        <f t="array" ref="V43">MEDIAN(IF(Données_prix!$C:$C="marche_boussouma",IF(Données_prix!Y:Y&gt;0,Données_prix!Y:Y)))</f>
        <v>600</v>
      </c>
      <c r="W43" cm="1">
        <f t="array" ref="W43">MEDIAN(IF(Données_prix!$C:$C="marche_boussouma",IF(Données_prix!Z:Z&gt;0,Données_prix!Z:Z)))</f>
        <v>1000</v>
      </c>
      <c r="X43" cm="1">
        <f t="array" ref="X43">MEDIAN(IF(Données_prix!$C:$C="marche_boussouma",IF(Données_prix!AA:AA&gt;0,Données_prix!AA:AA)))</f>
        <v>1500</v>
      </c>
      <c r="Y43" cm="1">
        <f t="array" ref="Y43">MEDIAN(IF(Données_prix!$C:$C="marche_boussouma",IF(Données_prix!AB:AB&gt;0,Données_prix!AB:AB)))</f>
        <v>3500</v>
      </c>
      <c r="Z43" cm="1">
        <f t="array" ref="Z43">MEDIAN(IF(Données_prix!$C:$C="marche_boussouma",IF(Données_prix!AC:AC&gt;0,Données_prix!AC:AC)))</f>
        <v>2000</v>
      </c>
      <c r="AA43" cm="1">
        <f t="array" ref="AA43">MEDIAN(IF(Données_prix!$C:$C="marche_boussouma",IF(Données_prix!AD:AD&gt;0,Données_prix!AD:AD)))</f>
        <v>2000</v>
      </c>
      <c r="AB43" cm="1">
        <f t="array" ref="AB43">MEDIAN(IF(Données_prix!$C:$C="marche_boussouma",IF(Données_prix!AE:AE&gt;0,Données_prix!AE:AE)))</f>
        <v>2000</v>
      </c>
      <c r="AC43" cm="1">
        <f t="array" ref="AC43">MEDIAN(IF(Données_prix!$C:$C="marche_boussouma",IF(Données_prix!AF:AF&gt;0,Données_prix!AF:AF)))</f>
        <v>3000</v>
      </c>
      <c r="AD43" cm="1">
        <f t="array" ref="AD43">MEDIAN(IF(Données_prix!$C:$C="marche_boussouma",IF(Données_prix!AG:AG&gt;0,Données_prix!AG:AG)))</f>
        <v>300</v>
      </c>
      <c r="AE43" cm="1">
        <f t="array" ref="AE43">MEDIAN(IF(Données_prix!$C:$C="marche_boussouma",IF(Données_prix!CL:CL&gt;0,Données_prix!CL:CL)))</f>
        <v>500</v>
      </c>
    </row>
    <row r="44" spans="1:31" x14ac:dyDescent="0.35">
      <c r="B44" t="s">
        <v>1274</v>
      </c>
      <c r="C44" cm="1">
        <f t="array" ref="C44">MIN(IF(Données_prix!$C:$C="marche_boussouma",IF(Données_prix!F:F&gt;0,Données_prix!F:F)))</f>
        <v>1000</v>
      </c>
      <c r="D44" cm="1">
        <f t="array" ref="D44">MIN(IF(Données_prix!$C:$C="marche_boussouma",IF(Données_prix!G:G&gt;0,Données_prix!G:G)))</f>
        <v>800</v>
      </c>
      <c r="E44" cm="1">
        <f t="array" ref="E44">MIN(IF(Données_prix!$C:$C="marche_boussouma",IF(Données_prix!H:H&gt;0,Données_prix!H:H)))</f>
        <v>1000</v>
      </c>
      <c r="F44" cm="1">
        <f t="array" ref="F44">MIN(IF(Données_prix!$C:$C="marche_boussouma",IF(Données_prix!I:I&gt;0,Données_prix!I:I)))</f>
        <v>500</v>
      </c>
      <c r="G44" cm="1">
        <f t="array" ref="G44">MIN(IF(Données_prix!$C:$C="marche_boussouma",IF(Données_prix!J:J&gt;0,Données_prix!J:J)))</f>
        <v>250</v>
      </c>
      <c r="H44" cm="1">
        <f t="array" ref="H44">MIN(IF(Données_prix!$C:$C="marche_boussouma",IF(Données_prix!K:K&gt;0,Données_prix!K:K)))</f>
        <v>6000</v>
      </c>
      <c r="I44" cm="1">
        <f t="array" ref="I44">MIN(IF(Données_prix!$C:$C="marche_boussouma",IF(Données_prix!L:L&gt;0,Données_prix!L:L)))</f>
        <v>500</v>
      </c>
      <c r="J44" cm="1">
        <f t="array" ref="J44">MIN(IF(Données_prix!$C:$C="marche_boussouma",IF(Données_prix!M:M&gt;0,Données_prix!M:M)))</f>
        <v>1500</v>
      </c>
      <c r="K44" cm="1">
        <f t="array" ref="K44">MIN(IF(Données_prix!$C:$C="marche_boussouma",IF(Données_prix!N:N&gt;0,Données_prix!N:N)))</f>
        <v>500</v>
      </c>
      <c r="L44" s="102" cm="1">
        <f t="array" ref="L44">MIN(IF(Données_prix!$C:$C="marche_boussouma",IF(Données_prix!O:O&gt;0,Données_prix!O:O)))</f>
        <v>9000</v>
      </c>
      <c r="M44" cm="1">
        <f t="array" ref="M44">MIN(IF(Données_prix!$C:$C="marche_boussouma",IF(Données_prix!P:P&gt;0,Données_prix!P:P)))</f>
        <v>100</v>
      </c>
      <c r="N44" s="119" t="s">
        <v>3433</v>
      </c>
      <c r="O44" s="102" cm="1">
        <f t="array" ref="O44">MIN(IF(Données_prix!$C:$C="marche_boussouma",IF(Données_prix!R:R&gt;0,Données_prix!R:R)))</f>
        <v>27500</v>
      </c>
      <c r="P44" s="105" cm="1">
        <f t="array" ref="P44">MIN(IF(Données_prix!$C:$C="marche_boussouma",IF(Données_prix!S:S&gt;0,Données_prix!S:S)))</f>
        <v>45000</v>
      </c>
      <c r="Q44" cm="1">
        <f t="array" ref="Q44">MIN(IF(Données_prix!$C:$C="marche_boussouma",IF(Données_prix!T:T&gt;0,Données_prix!T:T)))</f>
        <v>6000</v>
      </c>
      <c r="R44" cm="1">
        <f t="array" ref="R44">MIN(IF(Données_prix!$C:$C="marche_boussouma",IF(Données_prix!U:U&gt;0,Données_prix!U:U)))</f>
        <v>5000</v>
      </c>
      <c r="S44" cm="1">
        <f t="array" ref="S44">MIN(IF(Données_prix!$C:$C="marche_boussouma",IF(Données_prix!V:V&gt;0,Données_prix!V:V)))</f>
        <v>300</v>
      </c>
      <c r="T44" cm="1">
        <f t="array" ref="T44">MIN(IF(Données_prix!$C:$C="marche_boussouma",IF(Données_prix!W:W&gt;0,Données_prix!W:W)))</f>
        <v>150</v>
      </c>
      <c r="U44" cm="1">
        <f t="array" ref="U44">MIN(IF(Données_prix!$C:$C="marche_boussouma",IF(Données_prix!X:X&gt;0,Données_prix!X:X)))</f>
        <v>300</v>
      </c>
      <c r="V44" cm="1">
        <f t="array" ref="V44">MIN(IF(Données_prix!$C:$C="marche_boussouma",IF(Données_prix!Y:Y&gt;0,Données_prix!Y:Y)))</f>
        <v>600</v>
      </c>
      <c r="W44" cm="1">
        <f t="array" ref="W44">MIN(IF(Données_prix!$C:$C="marche_boussouma",IF(Données_prix!Z:Z&gt;0,Données_prix!Z:Z)))</f>
        <v>1000</v>
      </c>
      <c r="X44" cm="1">
        <f t="array" ref="X44">MIN(IF(Données_prix!$C:$C="marche_boussouma",IF(Données_prix!AA:AA&gt;0,Données_prix!AA:AA)))</f>
        <v>1500</v>
      </c>
      <c r="Y44" cm="1">
        <f t="array" ref="Y44">MIN(IF(Données_prix!$C:$C="marche_boussouma",IF(Données_prix!AB:AB&gt;0,Données_prix!AB:AB)))</f>
        <v>2000</v>
      </c>
      <c r="Z44" cm="1">
        <f t="array" ref="Z44">MIN(IF(Données_prix!$C:$C="marche_boussouma",IF(Données_prix!AC:AC&gt;0,Données_prix!AC:AC)))</f>
        <v>2000</v>
      </c>
      <c r="AA44" cm="1">
        <f t="array" ref="AA44">MIN(IF(Données_prix!$C:$C="marche_boussouma",IF(Données_prix!AD:AD&gt;0,Données_prix!AD:AD)))</f>
        <v>2000</v>
      </c>
      <c r="AB44" cm="1">
        <f t="array" ref="AB44">MIN(IF(Données_prix!$C:$C="marche_boussouma",IF(Données_prix!AE:AE&gt;0,Données_prix!AE:AE)))</f>
        <v>2000</v>
      </c>
      <c r="AC44" cm="1">
        <f t="array" ref="AC44">MIN(IF(Données_prix!$C:$C="marche_boussouma",IF(Données_prix!AF:AF&gt;0,Données_prix!AF:AF)))</f>
        <v>3000</v>
      </c>
      <c r="AD44" cm="1">
        <f t="array" ref="AD44">MIN(IF(Données_prix!$C:$C="marche_boussouma",IF(Données_prix!AG:AG&gt;0,Données_prix!AG:AG)))</f>
        <v>300</v>
      </c>
      <c r="AE44" cm="1">
        <f t="array" ref="AE44">MIN(IF(Données_prix!$C:$C="marche_boussouma",IF(Données_prix!CL:CL&gt;0,Données_prix!CL:CL)))</f>
        <v>500</v>
      </c>
    </row>
    <row r="45" spans="1:31" x14ac:dyDescent="0.35">
      <c r="B45" t="s">
        <v>1275</v>
      </c>
      <c r="C45" cm="1">
        <f t="array" ref="C45">MAX(IF(Données_prix!$C:$C="marche_boussouma",IF(Données_prix!F:F&gt;0,Données_prix!F:F)))</f>
        <v>1100</v>
      </c>
      <c r="D45" cm="1">
        <f t="array" ref="D45">MAX(IF(Données_prix!$C:$C="marche_boussouma",IF(Données_prix!G:G&gt;0,Données_prix!G:G)))</f>
        <v>800</v>
      </c>
      <c r="E45" cm="1">
        <f t="array" ref="E45">MAX(IF(Données_prix!$C:$C="marche_boussouma",IF(Données_prix!H:H&gt;0,Données_prix!H:H)))</f>
        <v>1000</v>
      </c>
      <c r="F45" cm="1">
        <f t="array" ref="F45">MAX(IF(Données_prix!$C:$C="marche_boussouma",IF(Données_prix!I:I&gt;0,Données_prix!I:I)))</f>
        <v>500</v>
      </c>
      <c r="G45" cm="1">
        <f t="array" ref="G45">MAX(IF(Données_prix!$C:$C="marche_boussouma",IF(Données_prix!J:J&gt;0,Données_prix!J:J)))</f>
        <v>250</v>
      </c>
      <c r="H45" cm="1">
        <f t="array" ref="H45">MAX(IF(Données_prix!$C:$C="marche_boussouma",IF(Données_prix!K:K&gt;0,Données_prix!K:K)))</f>
        <v>8000</v>
      </c>
      <c r="I45" cm="1">
        <f t="array" ref="I45">MAX(IF(Données_prix!$C:$C="marche_boussouma",IF(Données_prix!L:L&gt;0,Données_prix!L:L)))</f>
        <v>9000</v>
      </c>
      <c r="J45" cm="1">
        <f t="array" ref="J45">MAX(IF(Données_prix!$C:$C="marche_boussouma",IF(Données_prix!M:M&gt;0,Données_prix!M:M)))</f>
        <v>2000</v>
      </c>
      <c r="K45" cm="1">
        <f t="array" ref="K45">MAX(IF(Données_prix!$C:$C="marche_boussouma",IF(Données_prix!N:N&gt;0,Données_prix!N:N)))</f>
        <v>2000</v>
      </c>
      <c r="L45" s="102" cm="1">
        <f t="array" ref="L45">MAX(IF(Données_prix!$C:$C="marche_boussouma",IF(Données_prix!O:O&gt;0,Données_prix!O:O)))</f>
        <v>9000</v>
      </c>
      <c r="M45" cm="1">
        <f t="array" ref="M45">MAX(IF(Données_prix!$C:$C="marche_boussouma",IF(Données_prix!P:P&gt;0,Données_prix!P:P)))</f>
        <v>100</v>
      </c>
      <c r="N45" s="119" t="s">
        <v>3433</v>
      </c>
      <c r="O45" s="102" cm="1">
        <f t="array" ref="O45">MAX(IF(Données_prix!$C:$C="marche_boussouma",IF(Données_prix!R:R&gt;0,Données_prix!R:R)))</f>
        <v>27500</v>
      </c>
      <c r="P45" s="105" cm="1">
        <f t="array" ref="P45">MAX(IF(Données_prix!$C:$C="marche_boussouma",IF(Données_prix!S:S&gt;0,Données_prix!S:S)))</f>
        <v>45000</v>
      </c>
      <c r="Q45" cm="1">
        <f t="array" ref="Q45">MAX(IF(Données_prix!$C:$C="marche_boussouma",IF(Données_prix!T:T&gt;0,Données_prix!T:T)))</f>
        <v>6000</v>
      </c>
      <c r="R45" cm="1">
        <f t="array" ref="R45">MAX(IF(Données_prix!$C:$C="marche_boussouma",IF(Données_prix!U:U&gt;0,Données_prix!U:U)))</f>
        <v>5000</v>
      </c>
      <c r="S45" cm="1">
        <f t="array" ref="S45">MAX(IF(Données_prix!$C:$C="marche_boussouma",IF(Données_prix!V:V&gt;0,Données_prix!V:V)))</f>
        <v>300</v>
      </c>
      <c r="T45" cm="1">
        <f t="array" ref="T45">MAX(IF(Données_prix!$C:$C="marche_boussouma",IF(Données_prix!W:W&gt;0,Données_prix!W:W)))</f>
        <v>150</v>
      </c>
      <c r="U45" cm="1">
        <f t="array" ref="U45">MAX(IF(Données_prix!$C:$C="marche_boussouma",IF(Données_prix!X:X&gt;0,Données_prix!X:X)))</f>
        <v>300</v>
      </c>
      <c r="V45" cm="1">
        <f t="array" ref="V45">MAX(IF(Données_prix!$C:$C="marche_boussouma",IF(Données_prix!Y:Y&gt;0,Données_prix!Y:Y)))</f>
        <v>600</v>
      </c>
      <c r="W45" cm="1">
        <f t="array" ref="W45">MAX(IF(Données_prix!$C:$C="marche_boussouma",IF(Données_prix!Z:Z&gt;0,Données_prix!Z:Z)))</f>
        <v>1000</v>
      </c>
      <c r="X45" cm="1">
        <f t="array" ref="X45">MAX(IF(Données_prix!$C:$C="marche_boussouma",IF(Données_prix!AA:AA&gt;0,Données_prix!AA:AA)))</f>
        <v>1500</v>
      </c>
      <c r="Y45" cm="1">
        <f t="array" ref="Y45">MAX(IF(Données_prix!$C:$C="marche_boussouma",IF(Données_prix!AB:AB&gt;0,Données_prix!AB:AB)))</f>
        <v>3500</v>
      </c>
      <c r="Z45" cm="1">
        <f t="array" ref="Z45">MAX(IF(Données_prix!$C:$C="marche_boussouma",IF(Données_prix!AC:AC&gt;0,Données_prix!AC:AC)))</f>
        <v>3200</v>
      </c>
      <c r="AA45" cm="1">
        <f t="array" ref="AA45">MAX(IF(Données_prix!$C:$C="marche_boussouma",IF(Données_prix!AD:AD&gt;0,Données_prix!AD:AD)))</f>
        <v>2000</v>
      </c>
      <c r="AB45" cm="1">
        <f t="array" ref="AB45">MAX(IF(Données_prix!$C:$C="marche_boussouma",IF(Données_prix!AE:AE&gt;0,Données_prix!AE:AE)))</f>
        <v>2000</v>
      </c>
      <c r="AC45" cm="1">
        <f t="array" ref="AC45">MAX(IF(Données_prix!$C:$C="marche_boussouma",IF(Données_prix!AF:AF&gt;0,Données_prix!AF:AF)))</f>
        <v>3000</v>
      </c>
      <c r="AD45" cm="1">
        <f t="array" ref="AD45">MAX(IF(Données_prix!$C:$C="marche_boussouma",IF(Données_prix!AG:AG&gt;0,Données_prix!AG:AG)))</f>
        <v>300</v>
      </c>
      <c r="AE45" cm="1">
        <f t="array" ref="AE45">MAX(IF(Données_prix!$C:$C="marche_boussouma",IF(Données_prix!CL:CL&gt;0,Données_prix!CL:CL)))</f>
        <v>500</v>
      </c>
    </row>
    <row r="46" spans="1:31" ht="15" thickBot="1" x14ac:dyDescent="0.4">
      <c r="B46" s="13" t="s">
        <v>1276</v>
      </c>
      <c r="C46" s="63">
        <f>COUNTIFS(Données_prix!$C:$C,"marche_boussouma", Données_prix!F:F,"&lt;&gt;")</f>
        <v>4</v>
      </c>
      <c r="D46" s="63">
        <f>COUNTIFS(Données_prix!$C:$C,"marche_boussouma", Données_prix!G:G,"&lt;&gt;")</f>
        <v>4</v>
      </c>
      <c r="E46" s="63">
        <f>COUNTIFS(Données_prix!$C:$C,"marche_boussouma", Données_prix!H:H,"&lt;&gt;")</f>
        <v>4</v>
      </c>
      <c r="F46" s="63">
        <f>COUNTIFS(Données_prix!$C:$C,"marche_boussouma", Données_prix!I:I,"&lt;&gt;")</f>
        <v>5</v>
      </c>
      <c r="G46" s="63">
        <f>COUNTIFS(Données_prix!$C:$C,"marche_boussouma", Données_prix!J:J,"&lt;&gt;")</f>
        <v>4</v>
      </c>
      <c r="H46" s="63">
        <f>COUNTIFS(Données_prix!$C:$C,"marche_boussouma", Données_prix!K:K,"&lt;&gt;")</f>
        <v>5</v>
      </c>
      <c r="I46" s="63">
        <f>COUNTIFS(Données_prix!$C:$C,"marche_boussouma", Données_prix!L:L,"&lt;&gt;")</f>
        <v>5</v>
      </c>
      <c r="J46" s="63">
        <f>COUNTIFS(Données_prix!$C:$C,"marche_boussouma", Données_prix!M:M,"&lt;&gt;")</f>
        <v>5</v>
      </c>
      <c r="K46" s="63">
        <f>COUNTIFS(Données_prix!$C:$C,"marche_boussouma", Données_prix!N:N,"&lt;&gt;")</f>
        <v>5</v>
      </c>
      <c r="L46" s="107">
        <f>COUNTIFS(Données_prix!$C:$C,"marche_boussouma", Données_prix!O:O,"&lt;&gt;")</f>
        <v>4</v>
      </c>
      <c r="M46" s="63">
        <f>COUNTIFS(Données_prix!$C:$C,"marche_boussouma", Données_prix!P:P,"&lt;&gt;")</f>
        <v>4</v>
      </c>
      <c r="N46" s="118">
        <v>0</v>
      </c>
      <c r="O46" s="107">
        <f>COUNTIFS(Données_prix!$C:$C,"marche_boussouma", Données_prix!R:R,"&lt;&gt;")</f>
        <v>4</v>
      </c>
      <c r="P46" s="106">
        <f>COUNTIFS(Données_prix!$C:$C,"marche_boussouma", Données_prix!S:S,"&lt;&gt;")</f>
        <v>4</v>
      </c>
      <c r="Q46" s="63">
        <f>COUNTIFS(Données_prix!$C:$C,"marche_boussouma", Données_prix!T:T,"&lt;&gt;")</f>
        <v>4</v>
      </c>
      <c r="R46" s="63">
        <f>COUNTIFS(Données_prix!$C:$C,"marche_boussouma", Données_prix!U:U,"&lt;&gt;")</f>
        <v>4</v>
      </c>
      <c r="S46" s="63">
        <f>COUNTIFS(Données_prix!$C:$C,"marche_boussouma", Données_prix!V:V,"&lt;&gt;")</f>
        <v>4</v>
      </c>
      <c r="T46" s="63">
        <f>COUNTIFS(Données_prix!$C:$C,"marche_boussouma", Données_prix!W:W,"&lt;&gt;")</f>
        <v>4</v>
      </c>
      <c r="U46" s="63">
        <f>COUNTIFS(Données_prix!$C:$C,"marche_boussouma", Données_prix!X:X,"&lt;&gt;")</f>
        <v>4</v>
      </c>
      <c r="V46" s="63">
        <f>COUNTIFS(Données_prix!$C:$C,"marche_boussouma", Données_prix!Y:Y,"&lt;&gt;")</f>
        <v>4</v>
      </c>
      <c r="W46" s="63">
        <f>COUNTIFS(Données_prix!$C:$C,"marche_boussouma", Données_prix!Z:Z,"&lt;&gt;")</f>
        <v>4</v>
      </c>
      <c r="X46" s="63">
        <f>COUNTIFS(Données_prix!$C:$C,"marche_boussouma", Données_prix!AA:AA,"&lt;&gt;")</f>
        <v>4</v>
      </c>
      <c r="Y46" s="63">
        <f>COUNTIFS(Données_prix!$C:$C,"marche_boussouma", Données_prix!AB:AB,"&lt;&gt;")</f>
        <v>5</v>
      </c>
      <c r="Z46" s="63">
        <f>COUNTIFS(Données_prix!$C:$C,"marche_boussouma", Données_prix!AC:AC,"&lt;&gt;")</f>
        <v>5</v>
      </c>
      <c r="AA46" s="63">
        <f>COUNTIFS(Données_prix!$C:$C,"marche_boussouma", Données_prix!AD:AD,"&lt;&gt;")</f>
        <v>4</v>
      </c>
      <c r="AB46" s="63">
        <f>COUNTIFS(Données_prix!$C:$C,"marche_boussouma", Données_prix!AE:AE,"&lt;&gt;")</f>
        <v>4</v>
      </c>
      <c r="AC46" s="63">
        <f>COUNTIFS(Données_prix!$C:$C,"marche_boussouma", Données_prix!AF:AF,"&lt;&gt;")</f>
        <v>4</v>
      </c>
      <c r="AD46" s="63">
        <f>COUNTIFS(Données_prix!$C:$C,"marche_boussouma", Données_prix!AG:AG,"&lt;&gt;")</f>
        <v>4</v>
      </c>
      <c r="AE46" s="63">
        <f>COUNTIFS(Données_prix!$C:$C,"marche_boussouma", Données_prix!CL:CL,"&lt;&gt;")</f>
        <v>4</v>
      </c>
    </row>
    <row r="47" spans="1:31" x14ac:dyDescent="0.35">
      <c r="C47" s="94"/>
      <c r="D47" s="64"/>
      <c r="E47" s="64"/>
      <c r="F47" s="64"/>
      <c r="G47" s="64"/>
      <c r="H47" s="84">
        <f>SUM(H43:K43)</f>
        <v>18750</v>
      </c>
      <c r="I47" s="64"/>
      <c r="J47" s="64"/>
      <c r="K47" s="64"/>
      <c r="L47" s="114">
        <f>SUM(M43,O43,Q43,R43,S43,T43,U43,V43,W43,X43,Y43,Z43,AB43,AC43,AD43,AE43)</f>
        <v>53750</v>
      </c>
      <c r="M47" s="64" t="s">
        <v>3432</v>
      </c>
      <c r="N47" s="64"/>
      <c r="O47" s="108"/>
      <c r="P47" s="108"/>
      <c r="Q47" s="64"/>
      <c r="R47" s="64"/>
      <c r="S47" s="64"/>
      <c r="T47" s="64"/>
      <c r="U47" s="64"/>
      <c r="V47" s="64"/>
      <c r="W47" s="64"/>
      <c r="X47" s="64"/>
      <c r="Y47" s="64"/>
      <c r="Z47" s="64"/>
      <c r="AA47" s="64"/>
      <c r="AB47" s="64"/>
      <c r="AC47" s="64"/>
      <c r="AD47" s="64"/>
      <c r="AE47" s="64"/>
    </row>
    <row r="48" spans="1:31" x14ac:dyDescent="0.35">
      <c r="C48" s="70"/>
      <c r="D48" s="64"/>
      <c r="E48" s="64"/>
      <c r="F48" s="64"/>
      <c r="G48" s="64"/>
      <c r="H48" s="64"/>
      <c r="I48" s="64"/>
      <c r="J48" s="64"/>
      <c r="K48" s="64"/>
      <c r="L48" s="108"/>
      <c r="M48" s="64"/>
      <c r="N48" s="64"/>
      <c r="O48" s="108"/>
      <c r="P48" s="108"/>
      <c r="Q48" s="64"/>
      <c r="R48" s="64"/>
      <c r="S48" s="64"/>
      <c r="T48" s="64"/>
      <c r="U48" s="64"/>
      <c r="V48" s="64"/>
      <c r="W48" s="64"/>
      <c r="X48" s="64"/>
      <c r="Y48" s="64"/>
      <c r="Z48" s="64"/>
      <c r="AA48" s="64"/>
      <c r="AB48" s="64"/>
      <c r="AC48" s="64"/>
      <c r="AD48" s="64"/>
    </row>
    <row r="49" spans="1:31" x14ac:dyDescent="0.35">
      <c r="C49" s="70"/>
      <c r="D49" s="64"/>
      <c r="E49" s="64"/>
      <c r="F49" s="64"/>
      <c r="G49" s="64"/>
      <c r="H49" s="64"/>
      <c r="I49" s="64"/>
      <c r="J49" s="64"/>
      <c r="K49" s="64"/>
      <c r="M49" s="64"/>
      <c r="N49" s="64"/>
      <c r="O49" s="108"/>
      <c r="P49" s="108"/>
      <c r="Q49" s="64"/>
      <c r="R49" s="64"/>
      <c r="S49" s="64"/>
      <c r="T49" s="64"/>
      <c r="U49" s="64"/>
      <c r="V49" s="64"/>
      <c r="W49" s="64"/>
      <c r="X49" s="64"/>
      <c r="Y49" s="64"/>
      <c r="Z49" s="64"/>
      <c r="AA49" s="64"/>
      <c r="AB49" s="64"/>
      <c r="AC49" s="64"/>
      <c r="AD49" s="64"/>
    </row>
    <row r="50" spans="1:31" x14ac:dyDescent="0.35">
      <c r="C50" s="70"/>
      <c r="D50" s="64"/>
      <c r="E50" s="64"/>
      <c r="F50" s="64"/>
      <c r="G50" s="64"/>
      <c r="H50" s="64"/>
      <c r="I50" s="64"/>
      <c r="J50" s="64"/>
      <c r="K50" s="64"/>
      <c r="M50" s="64"/>
      <c r="N50" s="64"/>
      <c r="O50" s="108"/>
      <c r="P50" s="108"/>
      <c r="Q50" s="64"/>
      <c r="R50" s="64"/>
      <c r="S50" s="64"/>
      <c r="T50" s="64"/>
      <c r="U50" s="64"/>
      <c r="V50" s="64"/>
      <c r="W50" s="64"/>
      <c r="X50" s="64"/>
      <c r="Y50" s="64"/>
      <c r="Z50" s="64"/>
      <c r="AA50" s="64"/>
      <c r="AB50" s="64"/>
      <c r="AC50" s="64"/>
      <c r="AD50" s="64"/>
    </row>
    <row r="51" spans="1:31" x14ac:dyDescent="0.35">
      <c r="A51" s="11" t="s">
        <v>3152</v>
      </c>
      <c r="P51" s="105"/>
    </row>
    <row r="52" spans="1:31" x14ac:dyDescent="0.35">
      <c r="B52" t="s">
        <v>1273</v>
      </c>
      <c r="C52" cm="1">
        <f t="array" ref="C52">MEDIAN(IF(Données_prix!$C:$C="marche_tougan",IF(Données_prix!F:F&gt;0,Données_prix!F:F)))</f>
        <v>1000</v>
      </c>
      <c r="D52" s="118" t="s">
        <v>3433</v>
      </c>
      <c r="E52" s="118" t="s">
        <v>3433</v>
      </c>
      <c r="F52" cm="1">
        <f t="array" ref="F52">MEDIAN(IF(Données_prix!$C:$C="marche_tougan",IF(Données_prix!I:I&gt;0,Données_prix!I:I)))</f>
        <v>500</v>
      </c>
      <c r="G52" cm="1">
        <f t="array" ref="G52">MEDIAN(IF(Données_prix!$C:$C="marche_tougan",IF(Données_prix!J:J&gt;0,Données_prix!J:J)))</f>
        <v>300</v>
      </c>
      <c r="H52" cm="1">
        <f t="array" ref="H52">MEDIAN(IF(Données_prix!$C:$C="marche_tougan",IF(Données_prix!K:K&gt;0,Données_prix!K:K)))</f>
        <v>5000</v>
      </c>
      <c r="I52" cm="1">
        <f t="array" ref="I52">MEDIAN(IF(Données_prix!$C:$C="marche_tougan",IF(Données_prix!L:L&gt;0,Données_prix!L:L)))</f>
        <v>4500</v>
      </c>
      <c r="J52" cm="1">
        <f t="array" ref="J52">MEDIAN(IF(Données_prix!$C:$C="marche_tougan",IF(Données_prix!M:M&gt;0,Données_prix!M:M)))</f>
        <v>1000</v>
      </c>
      <c r="K52" cm="1">
        <f t="array" ref="K52">MEDIAN(IF(Données_prix!$C:$C="marche_tougan",IF(Données_prix!N:N&gt;0,Données_prix!N:N)))</f>
        <v>1750</v>
      </c>
      <c r="L52" s="105" cm="1">
        <f t="array" ref="L52">MEDIAN(IF(Données_prix!$C:$C="marche_tougan",IF(Données_prix!O:O&gt;0,Données_prix!O:O)))</f>
        <v>8000</v>
      </c>
      <c r="M52" cm="1">
        <f t="array" ref="M52">MEDIAN(IF(Données_prix!$C:$C="marche_tougan",IF(Données_prix!P:P&gt;0,Données_prix!P:P)))</f>
        <v>200</v>
      </c>
      <c r="N52" s="118" t="s">
        <v>3433</v>
      </c>
      <c r="O52" s="105" cm="1">
        <f t="array" ref="O52">MEDIAN(IF(Données_prix!$C:$C="marche_tougan",IF(Données_prix!R:R&gt;0,Données_prix!R:R)))</f>
        <v>32000</v>
      </c>
      <c r="P52" s="105" cm="1">
        <f t="array" ref="P52">MEDIAN(IF(Données_prix!$C:$C="marche_tougan",IF(Données_prix!S:S&gt;0,Données_prix!S:S)))</f>
        <v>36000</v>
      </c>
      <c r="Q52" cm="1">
        <f t="array" ref="Q52">MEDIAN(IF(Données_prix!$C:$C="marche_tougan",IF(Données_prix!T:T&gt;0,Données_prix!T:T)))</f>
        <v>7500</v>
      </c>
      <c r="R52" cm="1">
        <f t="array" ref="R52">MEDIAN(IF(Données_prix!$C:$C="marche_tougan",IF(Données_prix!U:U&gt;0,Données_prix!U:U)))</f>
        <v>6500</v>
      </c>
      <c r="S52" cm="1">
        <f t="array" ref="S52">MEDIAN(IF(Données_prix!$C:$C="marche_tougan",IF(Données_prix!V:V&gt;0,Données_prix!V:V)))</f>
        <v>450</v>
      </c>
      <c r="T52" cm="1">
        <f t="array" ref="T52">MEDIAN(IF(Données_prix!$C:$C="marche_tougan",IF(Données_prix!W:W&gt;0,Données_prix!W:W)))</f>
        <v>150</v>
      </c>
      <c r="U52" s="118" t="s">
        <v>3433</v>
      </c>
      <c r="V52" cm="1">
        <f t="array" ref="V52">MEDIAN(IF(Données_prix!$C:$C="marche_tougan",IF(Données_prix!Y:Y&gt;0,Données_prix!Y:Y)))</f>
        <v>675</v>
      </c>
      <c r="W52" cm="1">
        <f t="array" ref="W52">MEDIAN(IF(Données_prix!$C:$C="marche_tougan",IF(Données_prix!Z:Z&gt;0,Données_prix!Z:Z)))</f>
        <v>875</v>
      </c>
      <c r="X52" cm="1">
        <f t="array" ref="X52">MEDIAN(IF(Données_prix!$C:$C="marche_tougan",IF(Données_prix!AA:AA&gt;0,Données_prix!AA:AA)))</f>
        <v>1500</v>
      </c>
      <c r="Y52" cm="1">
        <f t="array" ref="Y52">MEDIAN(IF(Données_prix!$C:$C="marche_tougan",IF(Données_prix!AB:AB&gt;0,Données_prix!AB:AB)))</f>
        <v>3000</v>
      </c>
      <c r="Z52" cm="1">
        <f t="array" ref="Z52">MEDIAN(IF(Données_prix!$C:$C="marche_tougan",IF(Données_prix!AC:AC&gt;0,Données_prix!AC:AC)))</f>
        <v>2500</v>
      </c>
      <c r="AA52" cm="1">
        <f t="array" ref="AA52">MEDIAN(IF(Données_prix!$C:$C="marche_tougan",IF(Données_prix!AD:AD&gt;0,Données_prix!AD:AD)))</f>
        <v>2500</v>
      </c>
      <c r="AB52" cm="1">
        <f t="array" ref="AB52">MEDIAN(IF(Données_prix!$C:$C="marche_tougan",IF(Données_prix!AE:AE&gt;0,Données_prix!AE:AE)))</f>
        <v>2000</v>
      </c>
      <c r="AC52" cm="1">
        <f t="array" ref="AC52">MEDIAN(IF(Données_prix!$C:$C="marche_tougan",IF(Données_prix!AF:AF&gt;0,Données_prix!AF:AF)))</f>
        <v>6500</v>
      </c>
      <c r="AD52" cm="1">
        <f t="array" ref="AD52">MEDIAN(IF(Données_prix!$C:$C="marche_tougan",IF(Données_prix!AG:AG&gt;0,Données_prix!AG:AG)))</f>
        <v>200</v>
      </c>
      <c r="AE52" s="118" t="s">
        <v>3433</v>
      </c>
    </row>
    <row r="53" spans="1:31" x14ac:dyDescent="0.35">
      <c r="B53" t="s">
        <v>1274</v>
      </c>
      <c r="C53" cm="1">
        <f t="array" ref="C53">MIN(IF(Données_prix!$C:$C="marche_tougan",IF(Données_prix!F:F&gt;0,Données_prix!F:F)))</f>
        <v>1000</v>
      </c>
      <c r="D53" s="118" t="s">
        <v>3433</v>
      </c>
      <c r="E53" s="118" t="s">
        <v>3433</v>
      </c>
      <c r="F53" cm="1">
        <f t="array" ref="F53">MIN(IF(Données_prix!$C:$C="marche_tougan",IF(Données_prix!I:I&gt;0,Données_prix!I:I)))</f>
        <v>500</v>
      </c>
      <c r="G53" cm="1">
        <f t="array" ref="G53">MIN(IF(Données_prix!$C:$C="marche_tougan",IF(Données_prix!J:J&gt;0,Données_prix!J:J)))</f>
        <v>300</v>
      </c>
      <c r="H53" cm="1">
        <f t="array" ref="H53">MIN(IF(Données_prix!$C:$C="marche_tougan",IF(Données_prix!K:K&gt;0,Données_prix!K:K)))</f>
        <v>5000</v>
      </c>
      <c r="I53" cm="1">
        <f t="array" ref="I53">MIN(IF(Données_prix!$C:$C="marche_tougan",IF(Données_prix!L:L&gt;0,Données_prix!L:L)))</f>
        <v>4500</v>
      </c>
      <c r="J53" cm="1">
        <f t="array" ref="J53">MIN(IF(Données_prix!$C:$C="marche_tougan",IF(Données_prix!M:M&gt;0,Données_prix!M:M)))</f>
        <v>1000</v>
      </c>
      <c r="K53" cm="1">
        <f t="array" ref="K53">MIN(IF(Données_prix!$C:$C="marche_tougan",IF(Données_prix!N:N&gt;0,Données_prix!N:N)))</f>
        <v>1750</v>
      </c>
      <c r="L53" s="105" cm="1">
        <f t="array" ref="L53">MIN(IF(Données_prix!$C:$C="marche_tougan",IF(Données_prix!O:O&gt;0,Données_prix!O:O)))</f>
        <v>8000</v>
      </c>
      <c r="M53" cm="1">
        <f t="array" ref="M53">MIN(IF(Données_prix!$C:$C="marche_tougan",IF(Données_prix!P:P&gt;0,Données_prix!P:P)))</f>
        <v>200</v>
      </c>
      <c r="N53" s="118" t="s">
        <v>3433</v>
      </c>
      <c r="O53" s="105" cm="1">
        <f t="array" ref="O53">MIN(IF(Données_prix!$C:$C="marche_tougan",IF(Données_prix!R:R&gt;0,Données_prix!R:R)))</f>
        <v>31500</v>
      </c>
      <c r="P53" s="105" cm="1">
        <f t="array" ref="P53">MIN(IF(Données_prix!$C:$C="marche_tougan",IF(Données_prix!S:S&gt;0,Données_prix!S:S)))</f>
        <v>35000</v>
      </c>
      <c r="Q53" cm="1">
        <f t="array" ref="Q53">MIN(IF(Données_prix!$C:$C="marche_tougan",IF(Données_prix!T:T&gt;0,Données_prix!T:T)))</f>
        <v>7500</v>
      </c>
      <c r="R53" cm="1">
        <f t="array" ref="R53">MIN(IF(Données_prix!$C:$C="marche_tougan",IF(Données_prix!U:U&gt;0,Données_prix!U:U)))</f>
        <v>6500</v>
      </c>
      <c r="S53" cm="1">
        <f t="array" ref="S53">MIN(IF(Données_prix!$C:$C="marche_tougan",IF(Données_prix!V:V&gt;0,Données_prix!V:V)))</f>
        <v>400</v>
      </c>
      <c r="T53" cm="1">
        <f t="array" ref="T53">MIN(IF(Données_prix!$C:$C="marche_tougan",IF(Données_prix!W:W&gt;0,Données_prix!W:W)))</f>
        <v>150</v>
      </c>
      <c r="U53" s="118" t="s">
        <v>3433</v>
      </c>
      <c r="V53" cm="1">
        <f t="array" ref="V53">MIN(IF(Données_prix!$C:$C="marche_tougan",IF(Données_prix!Y:Y&gt;0,Données_prix!Y:Y)))</f>
        <v>650</v>
      </c>
      <c r="W53" cm="1">
        <f t="array" ref="W53">MIN(IF(Données_prix!$C:$C="marche_tougan",IF(Données_prix!Z:Z&gt;0,Données_prix!Z:Z)))</f>
        <v>800</v>
      </c>
      <c r="X53" cm="1">
        <f t="array" ref="X53">MIN(IF(Données_prix!$C:$C="marche_tougan",IF(Données_prix!AA:AA&gt;0,Données_prix!AA:AA)))</f>
        <v>1250</v>
      </c>
      <c r="Y53" cm="1">
        <f t="array" ref="Y53">MIN(IF(Données_prix!$C:$C="marche_tougan",IF(Données_prix!AB:AB&gt;0,Données_prix!AB:AB)))</f>
        <v>3000</v>
      </c>
      <c r="Z53" cm="1">
        <f t="array" ref="Z53">MIN(IF(Données_prix!$C:$C="marche_tougan",IF(Données_prix!AC:AC&gt;0,Données_prix!AC:AC)))</f>
        <v>2500</v>
      </c>
      <c r="AA53" cm="1">
        <f t="array" ref="AA53">MIN(IF(Données_prix!$C:$C="marche_tougan",IF(Données_prix!AD:AD&gt;0,Données_prix!AD:AD)))</f>
        <v>2500</v>
      </c>
      <c r="AB53" cm="1">
        <f t="array" ref="AB53">MIN(IF(Données_prix!$C:$C="marche_tougan",IF(Données_prix!AE:AE&gt;0,Données_prix!AE:AE)))</f>
        <v>2000</v>
      </c>
      <c r="AC53" cm="1">
        <f t="array" ref="AC53">MIN(IF(Données_prix!$C:$C="marche_tougan",IF(Données_prix!AF:AF&gt;0,Données_prix!AF:AF)))</f>
        <v>6500</v>
      </c>
      <c r="AD53" cm="1">
        <f t="array" ref="AD53">MIN(IF(Données_prix!$C:$C="marche_tougan",IF(Données_prix!AG:AG&gt;0,Données_prix!AG:AG)))</f>
        <v>200</v>
      </c>
      <c r="AE53" s="118" t="s">
        <v>3433</v>
      </c>
    </row>
    <row r="54" spans="1:31" x14ac:dyDescent="0.35">
      <c r="B54" t="s">
        <v>1275</v>
      </c>
      <c r="C54" cm="1">
        <f t="array" ref="C54">MAX(IF(Données_prix!$C:$C="marche_tougan",IF(Données_prix!F:F&gt;0,Données_prix!F:F)))</f>
        <v>1050</v>
      </c>
      <c r="D54" s="118" t="s">
        <v>3433</v>
      </c>
      <c r="E54" s="118" t="s">
        <v>3433</v>
      </c>
      <c r="F54" cm="1">
        <f t="array" ref="F54">MAX(IF(Données_prix!$C:$C="marche_tougan",IF(Données_prix!I:I&gt;0,Données_prix!I:I)))</f>
        <v>500</v>
      </c>
      <c r="G54" cm="1">
        <f t="array" ref="G54">MAX(IF(Données_prix!$C:$C="marche_tougan",IF(Données_prix!J:J&gt;0,Données_prix!J:J)))</f>
        <v>300</v>
      </c>
      <c r="H54" cm="1">
        <f t="array" ref="H54">MAX(IF(Données_prix!$C:$C="marche_tougan",IF(Données_prix!K:K&gt;0,Données_prix!K:K)))</f>
        <v>7500</v>
      </c>
      <c r="I54" cm="1">
        <f t="array" ref="I54">MAX(IF(Données_prix!$C:$C="marche_tougan",IF(Données_prix!L:L&gt;0,Données_prix!L:L)))</f>
        <v>5250</v>
      </c>
      <c r="J54" cm="1">
        <f t="array" ref="J54">MAX(IF(Données_prix!$C:$C="marche_tougan",IF(Données_prix!M:M&gt;0,Données_prix!M:M)))</f>
        <v>1000</v>
      </c>
      <c r="K54" cm="1">
        <f t="array" ref="K54">MAX(IF(Données_prix!$C:$C="marche_tougan",IF(Données_prix!N:N&gt;0,Données_prix!N:N)))</f>
        <v>2000</v>
      </c>
      <c r="L54" s="105" cm="1">
        <f t="array" ref="L54">MAX(IF(Données_prix!$C:$C="marche_tougan",IF(Données_prix!O:O&gt;0,Données_prix!O:O)))</f>
        <v>8000</v>
      </c>
      <c r="M54" cm="1">
        <f t="array" ref="M54">MAX(IF(Données_prix!$C:$C="marche_tougan",IF(Données_prix!P:P&gt;0,Données_prix!P:P)))</f>
        <v>200</v>
      </c>
      <c r="N54" s="118" t="s">
        <v>3433</v>
      </c>
      <c r="O54" s="105" cm="1">
        <f t="array" ref="O54">MAX(IF(Données_prix!$C:$C="marche_tougan",IF(Données_prix!R:R&gt;0,Données_prix!R:R)))</f>
        <v>33000</v>
      </c>
      <c r="P54" s="105" cm="1">
        <f t="array" ref="P54">MAX(IF(Données_prix!$C:$C="marche_tougan",IF(Données_prix!S:S&gt;0,Données_prix!S:S)))</f>
        <v>37000</v>
      </c>
      <c r="Q54" cm="1">
        <f t="array" ref="Q54">MAX(IF(Données_prix!$C:$C="marche_tougan",IF(Données_prix!T:T&gt;0,Données_prix!T:T)))</f>
        <v>7500</v>
      </c>
      <c r="R54" cm="1">
        <f t="array" ref="R54">MAX(IF(Données_prix!$C:$C="marche_tougan",IF(Données_prix!U:U&gt;0,Données_prix!U:U)))</f>
        <v>6750</v>
      </c>
      <c r="S54" cm="1">
        <f t="array" ref="S54">MAX(IF(Données_prix!$C:$C="marche_tougan",IF(Données_prix!V:V&gt;0,Données_prix!V:V)))</f>
        <v>450</v>
      </c>
      <c r="T54" cm="1">
        <f t="array" ref="T54">MAX(IF(Données_prix!$C:$C="marche_tougan",IF(Données_prix!W:W&gt;0,Données_prix!W:W)))</f>
        <v>150</v>
      </c>
      <c r="U54" s="118" t="s">
        <v>3433</v>
      </c>
      <c r="V54" cm="1">
        <f t="array" ref="V54">MAX(IF(Données_prix!$C:$C="marche_tougan",IF(Données_prix!Y:Y&gt;0,Données_prix!Y:Y)))</f>
        <v>750</v>
      </c>
      <c r="W54" cm="1">
        <f t="array" ref="W54">MAX(IF(Données_prix!$C:$C="marche_tougan",IF(Données_prix!Z:Z&gt;0,Données_prix!Z:Z)))</f>
        <v>1000</v>
      </c>
      <c r="X54" cm="1">
        <f t="array" ref="X54">MAX(IF(Données_prix!$C:$C="marche_tougan",IF(Données_prix!AA:AA&gt;0,Données_prix!AA:AA)))</f>
        <v>1500</v>
      </c>
      <c r="Y54" cm="1">
        <f t="array" ref="Y54">MAX(IF(Données_prix!$C:$C="marche_tougan",IF(Données_prix!AB:AB&gt;0,Données_prix!AB:AB)))</f>
        <v>3500</v>
      </c>
      <c r="Z54" cm="1">
        <f t="array" ref="Z54">MAX(IF(Données_prix!$C:$C="marche_tougan",IF(Données_prix!AC:AC&gt;0,Données_prix!AC:AC)))</f>
        <v>2500</v>
      </c>
      <c r="AA54" cm="1">
        <f t="array" ref="AA54">MAX(IF(Données_prix!$C:$C="marche_tougan",IF(Données_prix!AD:AD&gt;0,Données_prix!AD:AD)))</f>
        <v>2500</v>
      </c>
      <c r="AB54" cm="1">
        <f t="array" ref="AB54">MAX(IF(Données_prix!$C:$C="marche_tougan",IF(Données_prix!AE:AE&gt;0,Données_prix!AE:AE)))</f>
        <v>2000</v>
      </c>
      <c r="AC54" cm="1">
        <f t="array" ref="AC54">MAX(IF(Données_prix!$C:$C="marche_tougan",IF(Données_prix!AF:AF&gt;0,Données_prix!AF:AF)))</f>
        <v>6500</v>
      </c>
      <c r="AD54" cm="1">
        <f t="array" ref="AD54">MAX(IF(Données_prix!$C:$C="marche_tougan",IF(Données_prix!AG:AG&gt;0,Données_prix!AG:AG)))</f>
        <v>200</v>
      </c>
      <c r="AE54" s="118" t="s">
        <v>3433</v>
      </c>
    </row>
    <row r="55" spans="1:31" ht="15" thickBot="1" x14ac:dyDescent="0.4">
      <c r="B55" s="13" t="s">
        <v>1276</v>
      </c>
      <c r="C55" s="63">
        <f>COUNTIFS(Données_prix!$C:$C,"marche_tougan", Données_prix!F:F,"&lt;&gt;")</f>
        <v>4</v>
      </c>
      <c r="D55" s="118">
        <v>0</v>
      </c>
      <c r="E55" s="118">
        <v>0</v>
      </c>
      <c r="F55" s="63">
        <f>COUNTIFS(Données_prix!$C:$C,"marche_tougan", Données_prix!I:I,"&lt;&gt;")</f>
        <v>4</v>
      </c>
      <c r="G55" s="63">
        <f>COUNTIFS(Données_prix!$C:$C,"marche_tougan", Données_prix!J:J,"&lt;&gt;")</f>
        <v>4</v>
      </c>
      <c r="H55" s="63">
        <f>COUNTIFS(Données_prix!$C:$C,"marche_tougan", Données_prix!K:K,"&lt;&gt;")</f>
        <v>4</v>
      </c>
      <c r="I55" s="63">
        <f>COUNTIFS(Données_prix!$C:$C,"marche_tougan", Données_prix!L:L,"&lt;&gt;")</f>
        <v>4</v>
      </c>
      <c r="J55" s="63">
        <f>COUNTIFS(Données_prix!$C:$C,"marche_tougan", Données_prix!M:M,"&lt;&gt;")</f>
        <v>4</v>
      </c>
      <c r="K55" s="63">
        <f>COUNTIFS(Données_prix!$C:$C,"marche_tougan", Données_prix!N:N,"&lt;&gt;")</f>
        <v>4</v>
      </c>
      <c r="L55" s="106">
        <f>COUNTIFS(Données_prix!$C:$C,"marche_tougan", Données_prix!O:O,"&lt;&gt;")</f>
        <v>3</v>
      </c>
      <c r="M55" s="63">
        <f>COUNTIFS(Données_prix!$C:$C,"marche_tougan", Données_prix!P:P,"&lt;&gt;")</f>
        <v>3</v>
      </c>
      <c r="N55" s="118">
        <v>0</v>
      </c>
      <c r="O55" s="106">
        <f>COUNTIFS(Données_prix!$C:$C,"marche_tougan", Données_prix!R:R,"&lt;&gt;")</f>
        <v>3</v>
      </c>
      <c r="P55" s="106">
        <f>COUNTIFS(Données_prix!$C:$C,"marche_tougan", Données_prix!S:S,"&lt;&gt;")</f>
        <v>3</v>
      </c>
      <c r="Q55" s="63">
        <f>COUNTIFS(Données_prix!$C:$C,"marche_tougan", Données_prix!T:T,"&lt;&gt;")</f>
        <v>4</v>
      </c>
      <c r="R55" s="63">
        <f>COUNTIFS(Données_prix!$C:$C,"marche_tougan", Données_prix!U:U,"&lt;&gt;")</f>
        <v>4</v>
      </c>
      <c r="S55" s="63">
        <f>COUNTIFS(Données_prix!$C:$C,"marche_tougan", Données_prix!V:V,"&lt;&gt;")</f>
        <v>4</v>
      </c>
      <c r="T55" s="63">
        <f>COUNTIFS(Données_prix!$C:$C,"marche_tougan", Données_prix!W:W,"&lt;&gt;")</f>
        <v>4</v>
      </c>
      <c r="U55" s="118">
        <v>0</v>
      </c>
      <c r="V55" s="63">
        <f>COUNTIFS(Données_prix!$C:$C,"marche_tougan", Données_prix!Y:Y,"&lt;&gt;")</f>
        <v>4</v>
      </c>
      <c r="W55" s="63">
        <f>COUNTIFS(Données_prix!$C:$C,"marche_tougan", Données_prix!Z:Z,"&lt;&gt;")</f>
        <v>4</v>
      </c>
      <c r="X55" s="63">
        <f>COUNTIFS(Données_prix!$C:$C,"marche_tougan", Données_prix!AA:AA,"&lt;&gt;")</f>
        <v>4</v>
      </c>
      <c r="Y55" s="63">
        <f>COUNTIFS(Données_prix!$C:$C,"marche_tougan", Données_prix!AB:AB,"&lt;&gt;")</f>
        <v>4</v>
      </c>
      <c r="Z55" s="63">
        <f>COUNTIFS(Données_prix!$C:$C,"marche_tougan", Données_prix!AC:AC,"&lt;&gt;")</f>
        <v>4</v>
      </c>
      <c r="AA55" s="63">
        <f>COUNTIFS(Données_prix!$C:$C,"marche_tougan", Données_prix!AD:AD,"&lt;&gt;")</f>
        <v>4</v>
      </c>
      <c r="AB55" s="63">
        <f>COUNTIFS(Données_prix!$C:$C,"marche_tougan", Données_prix!AE:AE,"&lt;&gt;")</f>
        <v>4</v>
      </c>
      <c r="AC55" s="63">
        <f>COUNTIFS(Données_prix!$C:$C,"marche_tougan", Données_prix!AF:AF,"&lt;&gt;")</f>
        <v>4</v>
      </c>
      <c r="AD55" s="63">
        <f>COUNTIFS(Données_prix!$C:$C,"marche_tougan", Données_prix!AG:AG,"&lt;&gt;")</f>
        <v>4</v>
      </c>
      <c r="AE55" s="118">
        <v>0</v>
      </c>
    </row>
    <row r="56" spans="1:31" x14ac:dyDescent="0.35">
      <c r="C56" s="94"/>
      <c r="D56" s="64"/>
      <c r="E56" s="64"/>
      <c r="F56" s="64"/>
      <c r="G56" s="64"/>
      <c r="H56" s="84">
        <f>SUM(H52:K52)</f>
        <v>12250</v>
      </c>
      <c r="I56" s="64"/>
      <c r="J56" s="64"/>
      <c r="K56" s="64"/>
      <c r="L56" s="114"/>
      <c r="M56" s="64"/>
      <c r="N56" s="64"/>
      <c r="O56" s="108"/>
      <c r="P56" s="108"/>
      <c r="Q56" s="64"/>
      <c r="R56" s="64"/>
      <c r="S56" s="64"/>
      <c r="T56" s="64"/>
      <c r="U56" s="64"/>
      <c r="V56" s="64"/>
      <c r="W56" s="64"/>
      <c r="X56" s="64"/>
      <c r="Y56" s="64"/>
      <c r="Z56" s="64"/>
      <c r="AA56" s="64"/>
      <c r="AB56" s="64"/>
      <c r="AC56" s="64"/>
      <c r="AD56" s="64"/>
      <c r="AE56" s="64"/>
    </row>
    <row r="57" spans="1:31" x14ac:dyDescent="0.35">
      <c r="C57" s="70"/>
      <c r="D57" s="64"/>
      <c r="E57" s="64"/>
      <c r="F57" s="64"/>
      <c r="G57" s="64"/>
      <c r="H57" s="64"/>
      <c r="I57" s="64"/>
      <c r="J57" s="64"/>
      <c r="K57" s="64"/>
      <c r="L57" s="108"/>
      <c r="M57" s="64"/>
      <c r="N57" s="64"/>
      <c r="O57" s="108"/>
      <c r="P57" s="108"/>
      <c r="Q57" s="64"/>
      <c r="R57" s="64"/>
      <c r="S57" s="64"/>
      <c r="T57" s="64"/>
      <c r="U57" s="64"/>
      <c r="V57" s="64"/>
      <c r="W57" s="64"/>
      <c r="X57" s="64"/>
      <c r="Y57" s="64"/>
      <c r="Z57" s="64"/>
      <c r="AA57" s="64"/>
      <c r="AB57" s="64"/>
      <c r="AC57" s="64"/>
      <c r="AD57" s="64"/>
    </row>
    <row r="58" spans="1:31" x14ac:dyDescent="0.35">
      <c r="C58" s="70"/>
      <c r="D58" s="64"/>
      <c r="E58" s="64"/>
      <c r="F58" s="64"/>
      <c r="G58" s="64"/>
      <c r="H58" s="64"/>
      <c r="I58" s="64"/>
      <c r="J58" s="64"/>
      <c r="K58" s="64"/>
      <c r="L58" s="108"/>
      <c r="M58" s="64"/>
      <c r="N58" s="64"/>
      <c r="O58" s="108"/>
      <c r="P58" s="108"/>
      <c r="Q58" s="64"/>
      <c r="R58" s="64"/>
      <c r="S58" s="64"/>
      <c r="T58" s="64"/>
      <c r="U58" s="64"/>
      <c r="V58" s="64"/>
      <c r="W58" s="64"/>
      <c r="X58" s="64"/>
      <c r="Y58" s="64"/>
      <c r="Z58" s="64"/>
      <c r="AA58" s="64"/>
      <c r="AB58" s="64"/>
      <c r="AC58" s="64"/>
      <c r="AD58" s="64"/>
    </row>
    <row r="59" spans="1:31" x14ac:dyDescent="0.35">
      <c r="A59" s="11" t="s">
        <v>3438</v>
      </c>
    </row>
    <row r="60" spans="1:31" x14ac:dyDescent="0.35">
      <c r="B60" t="s">
        <v>1273</v>
      </c>
      <c r="C60" cm="1">
        <f t="array" ref="C60">MEDIAN(IF(Données_prix!$C:$C="marche_gaoua",IF(Données_prix!F:F&gt;0,Données_prix!F:F)))</f>
        <v>1100</v>
      </c>
      <c r="D60" cm="1">
        <f t="array" ref="D60">MEDIAN(IF(Données_prix!$C:$C="marche_gaoua",IF(Données_prix!G:G&gt;0,Données_prix!G:G)))</f>
        <v>1000</v>
      </c>
      <c r="E60" s="118" t="s">
        <v>3433</v>
      </c>
      <c r="F60" cm="1">
        <f t="array" ref="F60">MEDIAN(IF(Données_prix!$C:$C="marche_gaoua",IF(Données_prix!I:I&gt;0,Données_prix!I:I)))</f>
        <v>500</v>
      </c>
      <c r="G60" cm="1">
        <f t="array" ref="G60">MEDIAN(IF(Données_prix!$C:$C="marche_gaoua",IF(Données_prix!J:J&gt;0,Données_prix!J:J)))</f>
        <v>300</v>
      </c>
      <c r="H60" cm="1">
        <f t="array" ref="H60">MEDIAN(IF(Données_prix!$C:$C="marche_gaoua",IF(Données_prix!K:K&gt;0,Données_prix!K:K)))</f>
        <v>5500</v>
      </c>
      <c r="I60" cm="1">
        <f t="array" ref="I60">MEDIAN(IF(Données_prix!$C:$C="marche_gaoua",IF(Données_prix!L:L&gt;0,Données_prix!L:L)))</f>
        <v>4750</v>
      </c>
      <c r="J60" s="85" cm="1">
        <f t="array" ref="J60">MEDIAN(IF(Données_prix!$C:$C="marche_gaoua",IF(Données_prix!M:M&gt;0,Données_prix!M:M)))</f>
        <v>1500</v>
      </c>
      <c r="K60" s="85" cm="1">
        <f t="array" ref="K60">MEDIAN(IF(Données_prix!$C:$C="marche_gaoua",IF(Données_prix!N:N&gt;0,Données_prix!N:N)))</f>
        <v>2500</v>
      </c>
      <c r="L60" s="102" cm="1">
        <f t="array" ref="L60">MEDIAN(IF(Données_prix!$C:$C="marche_gaoua",IF(Données_prix!O:O&gt;0,Données_prix!O:O)))</f>
        <v>7000</v>
      </c>
      <c r="M60" cm="1">
        <f t="array" ref="M60">MEDIAN(IF(Données_prix!$C:$C="marche_gaoua",IF(Données_prix!P:P&gt;0,Données_prix!P:P)))</f>
        <v>100</v>
      </c>
      <c r="N60" s="118" t="s">
        <v>3433</v>
      </c>
      <c r="O60" s="102" cm="1">
        <f t="array" ref="O60">MEDIAN(IF(Données_prix!$C:$C="marche_gaoua",IF(Données_prix!R:R&gt;0,Données_prix!R:R)))</f>
        <v>16400</v>
      </c>
      <c r="P60" s="105" cm="1">
        <f t="array" ref="P60">MEDIAN(IF(Données_prix!$C:$C="marche_gaoua",IF(Données_prix!S:S&gt;0,Données_prix!S:S)))</f>
        <v>22500</v>
      </c>
      <c r="Q60" cm="1">
        <f t="array" ref="Q60">MEDIAN(IF(Données_prix!$C:$C="marche_gaoua",IF(Données_prix!T:T&gt;0,Données_prix!T:T)))</f>
        <v>8000</v>
      </c>
      <c r="R60" cm="1">
        <f t="array" ref="R60">MEDIAN(IF(Données_prix!$C:$C="marche_gaoua",IF(Données_prix!U:U&gt;0,Données_prix!U:U)))</f>
        <v>7000</v>
      </c>
      <c r="S60" cm="1">
        <f t="array" ref="S60">MEDIAN(IF(Données_prix!$C:$C="marche_gaoua",IF(Données_prix!V:V&gt;0,Données_prix!V:V)))</f>
        <v>1000</v>
      </c>
      <c r="T60" cm="1">
        <f t="array" ref="T60">MEDIAN(IF(Données_prix!$C:$C="marche_gaoua",IF(Données_prix!W:W&gt;0,Données_prix!W:W)))</f>
        <v>150</v>
      </c>
      <c r="U60" s="118" t="s">
        <v>3433</v>
      </c>
      <c r="V60" cm="1">
        <f t="array" ref="V60">MEDIAN(IF(Données_prix!$C:$C="marche_gaoua",IF(Données_prix!Y:Y&gt;0,Données_prix!Y:Y)))</f>
        <v>1000</v>
      </c>
      <c r="W60" cm="1">
        <f t="array" ref="W60">MEDIAN(IF(Données_prix!$C:$C="marche_gaoua",IF(Données_prix!Z:Z&gt;0,Données_prix!Z:Z)))</f>
        <v>1500</v>
      </c>
      <c r="X60" s="85" cm="1">
        <f t="array" ref="X60">MEDIAN(IF(Données_prix!$C:$C="marche_gaoua",IF(Données_prix!AA:AA&gt;0,Données_prix!AA:AA)))</f>
        <v>1500</v>
      </c>
      <c r="Y60" cm="1">
        <f t="array" ref="Y60">MEDIAN(IF(Données_prix!$C:$C="marche_gaoua",IF(Données_prix!AB:AB&gt;0,Données_prix!AB:AB)))</f>
        <v>3000</v>
      </c>
      <c r="Z60" cm="1">
        <f t="array" ref="Z60">MEDIAN(IF(Données_prix!$C:$C="marche_gaoua",IF(Données_prix!AC:AC&gt;0,Données_prix!AC:AC)))</f>
        <v>2500</v>
      </c>
      <c r="AA60" s="118" t="s">
        <v>3433</v>
      </c>
      <c r="AB60" cm="1">
        <f t="array" ref="AB60">MEDIAN(IF(Données_prix!$C:$C="marche_gaoua",IF(Données_prix!AE:AE&gt;0,Données_prix!AE:AE)))</f>
        <v>500</v>
      </c>
      <c r="AC60" s="85" cm="1">
        <f t="array" ref="AC60">MEDIAN(IF(Données_prix!$C:$C="marche_gaoua",IF(Données_prix!AF:AF&gt;0,Données_prix!AF:AF)))</f>
        <v>3000</v>
      </c>
      <c r="AD60" s="85" cm="1">
        <f t="array" ref="AD60">MEDIAN(IF(Données_prix!$C:$C="marche_gaoua",IF(Données_prix!AG:AG&gt;0,Données_prix!AG:AG)))</f>
        <v>250</v>
      </c>
      <c r="AE60" cm="1">
        <f t="array" ref="AE60">MEDIAN(IF(Données_prix!$C:$C="marche_gaoua",IF(Données_prix!CL:CL&gt;0,Données_prix!CL:CL)))</f>
        <v>1000</v>
      </c>
    </row>
    <row r="61" spans="1:31" x14ac:dyDescent="0.35">
      <c r="B61" t="s">
        <v>1274</v>
      </c>
      <c r="C61" cm="1">
        <f t="array" ref="C61">MIN(IF(Données_prix!$C:$C="marche_gaoua",IF(Données_prix!F:F&gt;0,Données_prix!F:F)))</f>
        <v>1000</v>
      </c>
      <c r="D61" cm="1">
        <f t="array" ref="D61">MIN(IF(Données_prix!$C:$C="marche_gaoua",IF(Données_prix!G:G&gt;0,Données_prix!G:G)))</f>
        <v>1000</v>
      </c>
      <c r="E61" s="118" t="s">
        <v>3433</v>
      </c>
      <c r="F61" cm="1">
        <f t="array" ref="F61">MIN(IF(Données_prix!$C:$C="marche_gaoua",IF(Données_prix!I:I&gt;0,Données_prix!I:I)))</f>
        <v>500</v>
      </c>
      <c r="G61" cm="1">
        <f t="array" ref="G61">MIN(IF(Données_prix!$C:$C="marche_gaoua",IF(Données_prix!J:J&gt;0,Données_prix!J:J)))</f>
        <v>300</v>
      </c>
      <c r="H61" cm="1">
        <f t="array" ref="H61">MIN(IF(Données_prix!$C:$C="marche_gaoua",IF(Données_prix!K:K&gt;0,Données_prix!K:K)))</f>
        <v>5000</v>
      </c>
      <c r="I61" cm="1">
        <f t="array" ref="I61">MIN(IF(Données_prix!$C:$C="marche_gaoua",IF(Données_prix!L:L&gt;0,Données_prix!L:L)))</f>
        <v>3500</v>
      </c>
      <c r="J61" s="85" cm="1">
        <f t="array" ref="J61">MIN(IF(Données_prix!$C:$C="marche_gaoua",IF(Données_prix!M:M&gt;0,Données_prix!M:M)))</f>
        <v>1500</v>
      </c>
      <c r="K61" s="85" cm="1">
        <f t="array" ref="K61">MIN(IF(Données_prix!$C:$C="marche_gaoua",IF(Données_prix!N:N&gt;0,Données_prix!N:N)))</f>
        <v>2500</v>
      </c>
      <c r="L61" s="102" cm="1">
        <f t="array" ref="L61">MIN(IF(Données_prix!$C:$C="marche_gaoua",IF(Données_prix!O:O&gt;0,Données_prix!O:O)))</f>
        <v>6000</v>
      </c>
      <c r="M61" cm="1">
        <f t="array" ref="M61">MIN(IF(Données_prix!$C:$C="marche_gaoua",IF(Données_prix!P:P&gt;0,Données_prix!P:P)))</f>
        <v>100</v>
      </c>
      <c r="N61" s="118" t="s">
        <v>3433</v>
      </c>
      <c r="O61" s="102" cm="1">
        <f t="array" ref="O61">MIN(IF(Données_prix!$C:$C="marche_gaoua",IF(Données_prix!R:R&gt;0,Données_prix!R:R)))</f>
        <v>15340</v>
      </c>
      <c r="P61" s="105" cm="1">
        <f t="array" ref="P61">MIN(IF(Données_prix!$C:$C="marche_gaoua",IF(Données_prix!S:S&gt;0,Données_prix!S:S)))</f>
        <v>22400</v>
      </c>
      <c r="Q61" cm="1">
        <f t="array" ref="Q61">MIN(IF(Données_prix!$C:$C="marche_gaoua",IF(Données_prix!T:T&gt;0,Données_prix!T:T)))</f>
        <v>7500</v>
      </c>
      <c r="R61" cm="1">
        <f t="array" ref="R61">MIN(IF(Données_prix!$C:$C="marche_gaoua",IF(Données_prix!U:U&gt;0,Données_prix!U:U)))</f>
        <v>6500</v>
      </c>
      <c r="S61" cm="1">
        <f t="array" ref="S61">MIN(IF(Données_prix!$C:$C="marche_gaoua",IF(Données_prix!V:V&gt;0,Données_prix!V:V)))</f>
        <v>700</v>
      </c>
      <c r="T61" cm="1">
        <f t="array" ref="T61">MIN(IF(Données_prix!$C:$C="marche_gaoua",IF(Données_prix!W:W&gt;0,Données_prix!W:W)))</f>
        <v>125</v>
      </c>
      <c r="U61" s="118" t="s">
        <v>3433</v>
      </c>
      <c r="V61" cm="1">
        <f t="array" ref="V61">MIN(IF(Données_prix!$C:$C="marche_gaoua",IF(Données_prix!Y:Y&gt;0,Données_prix!Y:Y)))</f>
        <v>1000</v>
      </c>
      <c r="W61" cm="1">
        <f t="array" ref="W61">MIN(IF(Données_prix!$C:$C="marche_gaoua",IF(Données_prix!Z:Z&gt;0,Données_prix!Z:Z)))</f>
        <v>1400</v>
      </c>
      <c r="X61" s="85" cm="1">
        <f t="array" ref="X61">MIN(IF(Données_prix!$C:$C="marche_gaoua",IF(Données_prix!AA:AA&gt;0,Données_prix!AA:AA)))</f>
        <v>1000</v>
      </c>
      <c r="Y61" cm="1">
        <f t="array" ref="Y61">MIN(IF(Données_prix!$C:$C="marche_gaoua",IF(Données_prix!AB:AB&gt;0,Données_prix!AB:AB)))</f>
        <v>2000</v>
      </c>
      <c r="Z61" cm="1">
        <f t="array" ref="Z61">MIN(IF(Données_prix!$C:$C="marche_gaoua",IF(Données_prix!AC:AC&gt;0,Données_prix!AC:AC)))</f>
        <v>2000</v>
      </c>
      <c r="AA61" s="118" t="s">
        <v>3433</v>
      </c>
      <c r="AB61" cm="1">
        <f t="array" ref="AB61">MIN(IF(Données_prix!$C:$C="marche_gaoua",IF(Données_prix!AE:AE&gt;0,Données_prix!AE:AE)))</f>
        <v>400</v>
      </c>
      <c r="AC61" s="85" cm="1">
        <f t="array" ref="AC61">MIN(IF(Données_prix!$C:$C="marche_gaoua",IF(Données_prix!AF:AF&gt;0,Données_prix!AF:AF)))</f>
        <v>3000</v>
      </c>
      <c r="AD61" s="85" cm="1">
        <f t="array" ref="AD61">MIN(IF(Données_prix!$C:$C="marche_gaoua",IF(Données_prix!AG:AG&gt;0,Données_prix!AG:AG)))</f>
        <v>250</v>
      </c>
      <c r="AE61" cm="1">
        <f t="array" ref="AE61">MIN(IF(Données_prix!$C:$C="marche_gaoua",IF(Données_prix!CL:CL&gt;0,Données_prix!CL:CL)))</f>
        <v>500</v>
      </c>
    </row>
    <row r="62" spans="1:31" x14ac:dyDescent="0.35">
      <c r="B62" t="s">
        <v>1275</v>
      </c>
      <c r="C62" cm="1">
        <f t="array" ref="C62">MAX(IF(Données_prix!$C:$C="marche_gaoua",IF(Données_prix!F:F&gt;0,Données_prix!F:F)))</f>
        <v>1500</v>
      </c>
      <c r="D62" cm="1">
        <f t="array" ref="D62">MAX(IF(Données_prix!$C:$C="marche_gaoua",IF(Données_prix!G:G&gt;0,Données_prix!G:G)))</f>
        <v>1250</v>
      </c>
      <c r="E62" s="118" t="s">
        <v>3433</v>
      </c>
      <c r="F62" cm="1">
        <f t="array" ref="F62">MAX(IF(Données_prix!$C:$C="marche_gaoua",IF(Données_prix!I:I&gt;0,Données_prix!I:I)))</f>
        <v>500</v>
      </c>
      <c r="G62" cm="1">
        <f t="array" ref="G62">MAX(IF(Données_prix!$C:$C="marche_gaoua",IF(Données_prix!J:J&gt;0,Données_prix!J:J)))</f>
        <v>300</v>
      </c>
      <c r="H62" cm="1">
        <f t="array" ref="H62">MAX(IF(Données_prix!$C:$C="marche_gaoua",IF(Données_prix!K:K&gt;0,Données_prix!K:K)))</f>
        <v>6000</v>
      </c>
      <c r="I62" cm="1">
        <f t="array" ref="I62">MAX(IF(Données_prix!$C:$C="marche_gaoua",IF(Données_prix!L:L&gt;0,Données_prix!L:L)))</f>
        <v>6000</v>
      </c>
      <c r="J62" s="85" cm="1">
        <f t="array" ref="J62">MAX(IF(Données_prix!$C:$C="marche_gaoua",IF(Données_prix!M:M&gt;0,Données_prix!M:M)))</f>
        <v>1500</v>
      </c>
      <c r="K62" s="85" cm="1">
        <f t="array" ref="K62">MAX(IF(Données_prix!$C:$C="marche_gaoua",IF(Données_prix!N:N&gt;0,Données_prix!N:N)))</f>
        <v>2500</v>
      </c>
      <c r="L62" s="102" cm="1">
        <f t="array" ref="L62">MAX(IF(Données_prix!$C:$C="marche_gaoua",IF(Données_prix!O:O&gt;0,Données_prix!O:O)))</f>
        <v>7500</v>
      </c>
      <c r="M62" cm="1">
        <f t="array" ref="M62">MAX(IF(Données_prix!$C:$C="marche_gaoua",IF(Données_prix!P:P&gt;0,Données_prix!P:P)))</f>
        <v>100</v>
      </c>
      <c r="N62" s="118" t="s">
        <v>3433</v>
      </c>
      <c r="O62" s="102" cm="1">
        <f t="array" ref="O62">MAX(IF(Données_prix!$C:$C="marche_gaoua",IF(Données_prix!R:R&gt;0,Données_prix!R:R)))</f>
        <v>17500</v>
      </c>
      <c r="P62" s="105" cm="1">
        <f t="array" ref="P62">MAX(IF(Données_prix!$C:$C="marche_gaoua",IF(Données_prix!S:S&gt;0,Données_prix!S:S)))</f>
        <v>25000</v>
      </c>
      <c r="Q62" cm="1">
        <f t="array" ref="Q62">MAX(IF(Données_prix!$C:$C="marche_gaoua",IF(Données_prix!T:T&gt;0,Données_prix!T:T)))</f>
        <v>8500</v>
      </c>
      <c r="R62" cm="1">
        <f t="array" ref="R62">MAX(IF(Données_prix!$C:$C="marche_gaoua",IF(Données_prix!U:U&gt;0,Données_prix!U:U)))</f>
        <v>7000</v>
      </c>
      <c r="S62" cm="1">
        <f t="array" ref="S62">MAX(IF(Données_prix!$C:$C="marche_gaoua",IF(Données_prix!V:V&gt;0,Données_prix!V:V)))</f>
        <v>1500</v>
      </c>
      <c r="T62" cm="1">
        <f t="array" ref="T62">MAX(IF(Données_prix!$C:$C="marche_gaoua",IF(Données_prix!W:W&gt;0,Données_prix!W:W)))</f>
        <v>200</v>
      </c>
      <c r="U62" s="118" t="s">
        <v>3433</v>
      </c>
      <c r="V62" cm="1">
        <f t="array" ref="V62">MAX(IF(Données_prix!$C:$C="marche_gaoua",IF(Données_prix!Y:Y&gt;0,Données_prix!Y:Y)))</f>
        <v>1500</v>
      </c>
      <c r="W62" cm="1">
        <f t="array" ref="W62">MAX(IF(Données_prix!$C:$C="marche_gaoua",IF(Données_prix!Z:Z&gt;0,Données_prix!Z:Z)))</f>
        <v>2000</v>
      </c>
      <c r="X62" s="85" cm="1">
        <f t="array" ref="X62">MAX(IF(Données_prix!$C:$C="marche_gaoua",IF(Données_prix!AA:AA&gt;0,Données_prix!AA:AA)))</f>
        <v>2000</v>
      </c>
      <c r="Y62" cm="1">
        <f t="array" ref="Y62">MAX(IF(Données_prix!$C:$C="marche_gaoua",IF(Données_prix!AB:AB&gt;0,Données_prix!AB:AB)))</f>
        <v>3500</v>
      </c>
      <c r="Z62" cm="1">
        <f t="array" ref="Z62">MAX(IF(Données_prix!$C:$C="marche_gaoua",IF(Données_prix!AC:AC&gt;0,Données_prix!AC:AC)))</f>
        <v>3600</v>
      </c>
      <c r="AA62" s="118" t="s">
        <v>3433</v>
      </c>
      <c r="AB62" cm="1">
        <f t="array" ref="AB62">MAX(IF(Données_prix!$C:$C="marche_gaoua",IF(Données_prix!AE:AE&gt;0,Données_prix!AE:AE)))</f>
        <v>1000</v>
      </c>
      <c r="AC62" s="85" cm="1">
        <f t="array" ref="AC62">MAX(IF(Données_prix!$C:$C="marche_gaoua",IF(Données_prix!AF:AF&gt;0,Données_prix!AF:AF)))</f>
        <v>3000</v>
      </c>
      <c r="AD62" s="85" cm="1">
        <f t="array" ref="AD62">MAX(IF(Données_prix!$C:$C="marche_gaoua",IF(Données_prix!AG:AG&gt;0,Données_prix!AG:AG)))</f>
        <v>250</v>
      </c>
      <c r="AE62" cm="1">
        <f t="array" ref="AE62">MAX(IF(Données_prix!$C:$C="marche_gaoua",IF(Données_prix!CL:CL&gt;0,Données_prix!CL:CL)))</f>
        <v>1000</v>
      </c>
    </row>
    <row r="63" spans="1:31" ht="15" thickBot="1" x14ac:dyDescent="0.4">
      <c r="B63" s="13" t="s">
        <v>1276</v>
      </c>
      <c r="C63" s="63">
        <f>COUNTIFS(Données_prix!$C:$C,"marche_gaoua", Données_prix!F:F,"&lt;&gt;")</f>
        <v>4</v>
      </c>
      <c r="D63" s="63">
        <f>COUNTIFS(Données_prix!$C:$C,"marche_gaoua", Données_prix!G:G,"&lt;&gt;")</f>
        <v>3</v>
      </c>
      <c r="E63" s="118">
        <v>0</v>
      </c>
      <c r="F63" s="63">
        <f>COUNTIFS(Données_prix!$C:$C,"marche_gaoua", Données_prix!I:I,"&lt;&gt;")</f>
        <v>4</v>
      </c>
      <c r="G63" s="63">
        <f>COUNTIFS(Données_prix!$C:$C,"marche_gaoua", Données_prix!J:J,"&lt;&gt;")</f>
        <v>4</v>
      </c>
      <c r="H63" s="63">
        <f>COUNTIFS(Données_prix!$C:$C,"marche_gaoua", Données_prix!K:K,"&lt;&gt;")</f>
        <v>5</v>
      </c>
      <c r="I63" s="63">
        <f>COUNTIFS(Données_prix!$C:$C,"marche_gaoua", Données_prix!L:L,"&lt;&gt;")</f>
        <v>4</v>
      </c>
      <c r="J63" s="86">
        <f>COUNTIFS(Données_prix!$C:$C,"marche_gaoua", Données_prix!M:M,"&lt;&gt;")</f>
        <v>1</v>
      </c>
      <c r="K63" s="86">
        <f>COUNTIFS(Données_prix!$C:$C,"marche_gaoua", Données_prix!N:N,"&lt;&gt;")</f>
        <v>1</v>
      </c>
      <c r="L63" s="107">
        <f>COUNTIFS(Données_prix!$C:$C,"marche_gaoua", Données_prix!O:O,"&lt;&gt;")</f>
        <v>3</v>
      </c>
      <c r="M63" s="63">
        <f>COUNTIFS(Données_prix!$C:$C,"marche_gaoua", Données_prix!P:P,"&lt;&gt;")</f>
        <v>3</v>
      </c>
      <c r="N63" s="118">
        <v>0</v>
      </c>
      <c r="O63" s="107">
        <f>COUNTIFS(Données_prix!$C:$C,"marche_gaoua", Données_prix!R:R,"&lt;&gt;")</f>
        <v>3</v>
      </c>
      <c r="P63" s="106">
        <f>COUNTIFS(Données_prix!$C:$C,"marche_gaoua", Données_prix!S:S,"&lt;&gt;")</f>
        <v>3</v>
      </c>
      <c r="Q63" s="63">
        <f>COUNTIFS(Données_prix!$C:$C,"marche_gaoua", Données_prix!T:T,"&lt;&gt;")</f>
        <v>3</v>
      </c>
      <c r="R63" s="63">
        <f>COUNTIFS(Données_prix!$C:$C,"marche_gaoua", Données_prix!U:U,"&lt;&gt;")</f>
        <v>3</v>
      </c>
      <c r="S63" s="63">
        <f>COUNTIFS(Données_prix!$C:$C,"marche_gaoua", Données_prix!V:V,"&lt;&gt;")</f>
        <v>4</v>
      </c>
      <c r="T63" s="63">
        <f>COUNTIFS(Données_prix!$C:$C,"marche_gaoua", Données_prix!W:W,"&lt;&gt;")</f>
        <v>5</v>
      </c>
      <c r="U63" s="118">
        <v>0</v>
      </c>
      <c r="V63" s="63">
        <f>COUNTIFS(Données_prix!$C:$C,"marche_gaoua", Données_prix!Y:Y,"&lt;&gt;")</f>
        <v>3</v>
      </c>
      <c r="W63" s="63">
        <f>COUNTIFS(Données_prix!$C:$C,"marche_gaoua", Données_prix!Z:Z,"&lt;&gt;")</f>
        <v>3</v>
      </c>
      <c r="X63" s="86">
        <f>COUNTIFS(Données_prix!$C:$C,"marche_gaoua", Données_prix!AA:AA,"&lt;&gt;")</f>
        <v>2</v>
      </c>
      <c r="Y63" s="63">
        <f>COUNTIFS(Données_prix!$C:$C,"marche_gaoua", Données_prix!AB:AB,"&lt;&gt;")</f>
        <v>4</v>
      </c>
      <c r="Z63" s="63">
        <f>COUNTIFS(Données_prix!$C:$C,"marche_gaoua", Données_prix!AC:AC,"&lt;&gt;")</f>
        <v>3</v>
      </c>
      <c r="AA63" s="118">
        <v>0</v>
      </c>
      <c r="AB63" s="63">
        <f>COUNTIFS(Données_prix!$C:$C,"marche_gaoua", Données_prix!AE:AE,"&lt;&gt;")</f>
        <v>3</v>
      </c>
      <c r="AC63" s="86">
        <f>COUNTIFS(Données_prix!$C:$C,"marche_gaoua", Données_prix!AF:AF,"&lt;&gt;")</f>
        <v>1</v>
      </c>
      <c r="AD63" s="87">
        <f>COUNTIFS(Données_prix!$C:$C,"marche_gaoua", Données_prix!AG:AG,"&lt;&gt;")</f>
        <v>1</v>
      </c>
      <c r="AE63" s="63">
        <f>COUNTIFS(Données_prix!$C:$C,"marche_gaoua", Données_prix!CL:CL,"&lt;&gt;")</f>
        <v>3</v>
      </c>
    </row>
    <row r="64" spans="1:31" x14ac:dyDescent="0.35">
      <c r="C64" s="94"/>
      <c r="H64" s="84"/>
      <c r="L64" s="114"/>
    </row>
    <row r="65" spans="1:58" x14ac:dyDescent="0.35">
      <c r="L65"/>
      <c r="O65"/>
      <c r="P65"/>
    </row>
    <row r="66" spans="1:58" x14ac:dyDescent="0.35">
      <c r="L66"/>
      <c r="O66"/>
      <c r="P66"/>
    </row>
    <row r="67" spans="1:58" x14ac:dyDescent="0.35">
      <c r="L67"/>
      <c r="O67"/>
      <c r="P67"/>
    </row>
    <row r="68" spans="1:58" x14ac:dyDescent="0.35">
      <c r="C68" s="70"/>
      <c r="D68" s="64"/>
      <c r="E68" s="64"/>
      <c r="F68" s="64"/>
      <c r="G68" s="64"/>
      <c r="H68" s="64"/>
      <c r="I68" s="64"/>
      <c r="J68" s="64"/>
      <c r="K68" s="64"/>
      <c r="L68" s="108"/>
      <c r="M68" s="64"/>
      <c r="N68" s="64"/>
      <c r="O68" s="108"/>
      <c r="P68" s="108"/>
      <c r="Q68" s="64"/>
      <c r="R68" s="64"/>
      <c r="S68" s="64"/>
      <c r="T68" s="64"/>
      <c r="U68" s="64"/>
      <c r="V68" s="64"/>
      <c r="W68" s="64"/>
      <c r="X68" s="64"/>
      <c r="Y68" s="64"/>
      <c r="Z68" s="64"/>
      <c r="AA68" s="64"/>
      <c r="AB68" s="64"/>
      <c r="AC68" s="64"/>
      <c r="AD68" s="64"/>
    </row>
    <row r="69" spans="1:58" x14ac:dyDescent="0.35">
      <c r="D69" s="64"/>
      <c r="E69" s="64"/>
      <c r="F69" s="64"/>
      <c r="G69" s="64"/>
      <c r="H69" s="64"/>
      <c r="I69" s="64"/>
      <c r="J69" s="64"/>
      <c r="K69" s="64"/>
      <c r="L69" s="109"/>
      <c r="M69" s="64"/>
      <c r="N69" s="64"/>
      <c r="O69" s="109"/>
      <c r="P69" s="109"/>
      <c r="Q69" s="64"/>
      <c r="R69" s="64"/>
      <c r="S69" s="64"/>
      <c r="T69" s="64"/>
      <c r="U69" s="64"/>
      <c r="V69" s="64"/>
      <c r="W69" s="64"/>
      <c r="X69" s="64"/>
      <c r="Y69" s="64"/>
      <c r="Z69" s="64"/>
      <c r="AA69" s="64"/>
      <c r="AB69" s="64"/>
      <c r="AC69" s="64"/>
      <c r="AD69" s="64"/>
    </row>
    <row r="70" spans="1:58" x14ac:dyDescent="0.35">
      <c r="A70" s="11" t="s">
        <v>1280</v>
      </c>
      <c r="C70" s="116">
        <f>MEDIAN(C23,C33,C43,C52,C60)</f>
        <v>1000</v>
      </c>
      <c r="D70" s="116">
        <f>MEDIAN(D23,D33,D43,D60)</f>
        <v>2125</v>
      </c>
      <c r="E70" s="116">
        <f>MEDIAN(E33,E43)</f>
        <v>2500</v>
      </c>
      <c r="F70" s="116">
        <f>MEDIAN(F23,F33,F43,F52,F60)</f>
        <v>500</v>
      </c>
      <c r="G70" s="116">
        <f>MEDIAN(G23,G33,G43,G52,G60)</f>
        <v>300</v>
      </c>
      <c r="H70" s="116">
        <f>MEDIAN(H13,H23,H33,H43,H52,H60)</f>
        <v>5250</v>
      </c>
      <c r="I70" s="116">
        <f>MEDIAN(I23,I33,I43,I52,I60)</f>
        <v>4750</v>
      </c>
      <c r="J70" s="116">
        <f>MEDIAN(J23,J33,J43,J52)</f>
        <v>1937.5</v>
      </c>
      <c r="K70" s="116">
        <f>MEDIAN(K23,K33,K43,K52)</f>
        <v>2062.5</v>
      </c>
      <c r="L70" s="117">
        <f>MEDIAN(L23,L43,L60)</f>
        <v>8000</v>
      </c>
      <c r="M70" s="116">
        <f>MEDIAN(M13,M23,M43,M52,M60)</f>
        <v>100</v>
      </c>
      <c r="N70" s="116">
        <f>MEDIAN(N23)</f>
        <v>14000</v>
      </c>
      <c r="O70" s="117">
        <f>MEDIAN(O13,O23,O33,O43,O52,O60)</f>
        <v>27625</v>
      </c>
      <c r="P70" s="117">
        <f>MEDIAN(P13,P23,P33,P43,P52,P60)</f>
        <v>36750</v>
      </c>
      <c r="Q70" s="116">
        <f>MEDIAN(Q23,Q33,Q43,Q52,Q60)</f>
        <v>7500</v>
      </c>
      <c r="R70" s="116">
        <f>MEDIAN(R23,R33,R43,R52,R60)</f>
        <v>6500</v>
      </c>
      <c r="S70" s="116">
        <f>MEDIAN(S23,S33,S43,S52,S60)</f>
        <v>600</v>
      </c>
      <c r="T70" s="116">
        <f>MEDIAN(T23,T33,T43,T52,T60)</f>
        <v>150</v>
      </c>
      <c r="U70" s="116">
        <f>MEDIAN(U23,U33,U43)</f>
        <v>500</v>
      </c>
      <c r="V70" s="116">
        <f>MEDIAN(V23,V33,V43,V52,V60)</f>
        <v>1000</v>
      </c>
      <c r="W70" s="116">
        <f>MEDIAN(W23,W33,W43,W52,W60)</f>
        <v>1500</v>
      </c>
      <c r="X70" s="116">
        <f>MEDIAN(X23,X33,X43,X52)</f>
        <v>1500</v>
      </c>
      <c r="Y70" s="116">
        <f>MEDIAN(Y23,Y33,Y43,Y52,Y60)</f>
        <v>3000</v>
      </c>
      <c r="Z70" s="116">
        <f>MEDIAN(Z23,Z33,Z43,Z52,Z60)</f>
        <v>2500</v>
      </c>
      <c r="AA70" s="116">
        <f>MEDIAN(AA23,AA33,AA43,AA52)</f>
        <v>2250</v>
      </c>
      <c r="AB70" s="116">
        <f>MEDIAN(AB23,AB33,AB43,AB52,AB60)</f>
        <v>1500</v>
      </c>
      <c r="AC70" s="116">
        <f>MEDIAN(AC13,AC23,AC33,AC43,AC52)</f>
        <v>3750</v>
      </c>
      <c r="AD70" s="116">
        <f>MEDIAN(AD13,AD23,AD33,AD43,AD52)</f>
        <v>275</v>
      </c>
      <c r="AE70" s="116">
        <f>MEDIAN(AE13,AE23,AE43,AE60)</f>
        <v>362.5</v>
      </c>
    </row>
    <row r="71" spans="1:58" x14ac:dyDescent="0.35">
      <c r="C71" s="94">
        <f>SUM(C70,D70,E70,F70,G70)</f>
        <v>6425</v>
      </c>
      <c r="D71" s="94"/>
      <c r="E71" s="94"/>
      <c r="F71" s="94"/>
      <c r="G71" s="94"/>
      <c r="H71" s="84">
        <f>SUM(H70:K70)</f>
        <v>14000</v>
      </c>
      <c r="I71" s="84"/>
      <c r="J71" s="84"/>
      <c r="K71" s="84"/>
      <c r="L71" s="114">
        <f>SUM(M70,N70,Q70,R70,S70,T70,U70,V70,W70,X70,Y70,Z70,AA70,AB70,AC70,AD70,AE70)</f>
        <v>46987.5</v>
      </c>
      <c r="M71" s="84"/>
      <c r="N71" s="84"/>
      <c r="O71" s="110"/>
      <c r="P71" s="110"/>
      <c r="Q71" s="84"/>
      <c r="R71" s="84"/>
      <c r="S71" s="84"/>
      <c r="T71" s="84"/>
      <c r="U71" s="84"/>
      <c r="V71" s="84"/>
      <c r="W71" s="84"/>
      <c r="X71" s="84"/>
      <c r="Y71" s="84"/>
      <c r="Z71" s="84"/>
      <c r="AA71" s="84"/>
      <c r="AB71" s="84"/>
      <c r="AC71" s="84"/>
      <c r="AD71" s="84"/>
      <c r="AE71" s="93"/>
    </row>
    <row r="72" spans="1:58" x14ac:dyDescent="0.35">
      <c r="C72" s="95">
        <f>SUM(C71,H71,L71)</f>
        <v>67412.5</v>
      </c>
      <c r="D72" s="96"/>
      <c r="E72" s="96"/>
      <c r="F72" s="96"/>
      <c r="G72" s="96"/>
      <c r="H72" s="96"/>
      <c r="I72" s="96"/>
      <c r="J72" s="96"/>
      <c r="K72" s="96"/>
      <c r="L72" s="105"/>
      <c r="M72" s="96"/>
      <c r="N72" s="96"/>
      <c r="O72" s="105"/>
      <c r="P72" s="105"/>
      <c r="Q72" s="96"/>
      <c r="R72" s="96"/>
      <c r="S72" s="96"/>
      <c r="T72" s="96"/>
      <c r="U72" s="96"/>
      <c r="V72" s="96"/>
      <c r="W72" s="96"/>
      <c r="X72" s="96"/>
      <c r="Y72" s="96"/>
      <c r="Z72" s="96"/>
      <c r="AA72" s="96"/>
      <c r="AB72" s="96"/>
      <c r="AC72" s="96"/>
      <c r="AD72" s="96"/>
    </row>
    <row r="73" spans="1:58" x14ac:dyDescent="0.35">
      <c r="L73" s="105"/>
      <c r="O73" s="105"/>
      <c r="P73" s="105"/>
    </row>
    <row r="74" spans="1:58" x14ac:dyDescent="0.35">
      <c r="A74" s="6" t="s">
        <v>1281</v>
      </c>
      <c r="B74" s="7"/>
      <c r="C74" s="17"/>
      <c r="D74" s="17"/>
      <c r="E74" s="17"/>
      <c r="F74" s="17"/>
      <c r="G74" s="17"/>
      <c r="H74" s="17"/>
      <c r="I74" s="17"/>
      <c r="J74" s="17"/>
      <c r="K74" s="18"/>
      <c r="L74" s="111"/>
      <c r="M74" s="9"/>
      <c r="N74" s="10"/>
      <c r="O74" s="111"/>
      <c r="P74" s="115"/>
      <c r="Q74" s="9"/>
      <c r="R74" s="9"/>
    </row>
    <row r="76" spans="1:58" ht="15" thickBot="1" x14ac:dyDescent="0.4"/>
    <row r="77" spans="1:58" s="62" customFormat="1" ht="45.65" customHeight="1" x14ac:dyDescent="0.35">
      <c r="A77" s="60" t="s">
        <v>1282</v>
      </c>
      <c r="B77" s="61" t="s">
        <v>1283</v>
      </c>
      <c r="C77" s="61" t="s">
        <v>1284</v>
      </c>
      <c r="D77" s="61" t="s">
        <v>1285</v>
      </c>
      <c r="E77" s="61" t="s">
        <v>1286</v>
      </c>
      <c r="F77" s="61" t="s">
        <v>1287</v>
      </c>
      <c r="G77" s="61" t="s">
        <v>1288</v>
      </c>
      <c r="H77" s="61" t="s">
        <v>1289</v>
      </c>
      <c r="I77" s="61" t="s">
        <v>1290</v>
      </c>
      <c r="J77" s="61" t="s">
        <v>1291</v>
      </c>
      <c r="K77" s="61" t="s">
        <v>1292</v>
      </c>
      <c r="L77" s="112" t="s">
        <v>1293</v>
      </c>
      <c r="M77" s="61" t="s">
        <v>1294</v>
      </c>
      <c r="N77" s="61" t="s">
        <v>1295</v>
      </c>
      <c r="O77" s="112" t="s">
        <v>1296</v>
      </c>
      <c r="P77" s="112" t="s">
        <v>1297</v>
      </c>
      <c r="Q77" s="61" t="s">
        <v>1298</v>
      </c>
      <c r="R77" s="61" t="s">
        <v>1299</v>
      </c>
      <c r="S77" s="61" t="s">
        <v>1300</v>
      </c>
      <c r="T77" s="61" t="s">
        <v>1301</v>
      </c>
      <c r="U77" s="61" t="s">
        <v>1302</v>
      </c>
      <c r="V77" s="61" t="s">
        <v>1303</v>
      </c>
      <c r="W77" s="61" t="s">
        <v>1304</v>
      </c>
      <c r="X77" s="61" t="s">
        <v>1305</v>
      </c>
      <c r="Y77" s="61" t="s">
        <v>1306</v>
      </c>
      <c r="Z77" s="61" t="s">
        <v>1307</v>
      </c>
      <c r="AA77" s="61" t="s">
        <v>1308</v>
      </c>
      <c r="AB77" s="61" t="s">
        <v>1309</v>
      </c>
      <c r="AC77" s="61" t="s">
        <v>1310</v>
      </c>
      <c r="AD77" s="61" t="s">
        <v>1311</v>
      </c>
      <c r="AE77" s="61" t="s">
        <v>1312</v>
      </c>
      <c r="AF77" s="61" t="s">
        <v>1313</v>
      </c>
      <c r="AG77" s="61" t="s">
        <v>1314</v>
      </c>
      <c r="AH77" s="61" t="s">
        <v>1315</v>
      </c>
      <c r="AI77" s="61" t="s">
        <v>1316</v>
      </c>
      <c r="AJ77" s="61" t="s">
        <v>1317</v>
      </c>
      <c r="AK77" s="61" t="s">
        <v>1318</v>
      </c>
      <c r="AL77" s="61" t="s">
        <v>1319</v>
      </c>
      <c r="AM77" s="61" t="s">
        <v>1320</v>
      </c>
      <c r="AN77" s="61" t="s">
        <v>1321</v>
      </c>
      <c r="AO77" s="61" t="s">
        <v>1322</v>
      </c>
      <c r="AP77" s="61" t="s">
        <v>1323</v>
      </c>
      <c r="AQ77" s="61" t="s">
        <v>1324</v>
      </c>
      <c r="AR77" s="61" t="s">
        <v>1325</v>
      </c>
      <c r="AS77" s="61" t="s">
        <v>1326</v>
      </c>
      <c r="AT77" s="61" t="s">
        <v>1327</v>
      </c>
      <c r="AU77" s="61" t="s">
        <v>1328</v>
      </c>
      <c r="AV77" s="61" t="s">
        <v>1329</v>
      </c>
      <c r="AW77" s="61" t="s">
        <v>1330</v>
      </c>
      <c r="AX77" s="61" t="s">
        <v>1331</v>
      </c>
      <c r="AY77" s="61" t="s">
        <v>1332</v>
      </c>
      <c r="AZ77" s="61" t="s">
        <v>1333</v>
      </c>
      <c r="BA77" s="61" t="s">
        <v>1334</v>
      </c>
      <c r="BB77" s="61" t="s">
        <v>1335</v>
      </c>
      <c r="BC77" s="61" t="s">
        <v>1336</v>
      </c>
      <c r="BD77" s="61" t="s">
        <v>1337</v>
      </c>
      <c r="BE77" s="61" t="s">
        <v>1338</v>
      </c>
      <c r="BF77" s="61" t="s">
        <v>1192</v>
      </c>
    </row>
    <row r="78" spans="1:58" x14ac:dyDescent="0.35">
      <c r="L78" s="105"/>
      <c r="O78" s="105"/>
      <c r="P78" s="105"/>
      <c r="T78" s="12"/>
      <c r="U78" s="85"/>
      <c r="V78" s="85"/>
      <c r="W78" s="85"/>
    </row>
    <row r="79" spans="1:58" x14ac:dyDescent="0.35">
      <c r="B79" t="s">
        <v>1273</v>
      </c>
      <c r="C79" s="122">
        <f>D79/3.03</f>
        <v>247.52475247524754</v>
      </c>
      <c r="D79" cm="1">
        <f t="array" ref="D79">MEDIAN(IF(Données_prix!$C:$C="marche_boussouma",IF(Données_prix!AI:AI&gt;0,Données_prix!AI:AI)))</f>
        <v>750</v>
      </c>
      <c r="E79" cm="1">
        <f t="array" ref="E79">MEDIAN(IF(Données_prix!$C:$C="marche_boussouma",IF(Données_prix!AJ:AJ&gt;0,Données_prix!AJ:AJ)))</f>
        <v>5250</v>
      </c>
      <c r="F79" s="122">
        <f>G79/3.01</f>
        <v>199.33554817275748</v>
      </c>
      <c r="G79" cm="1">
        <f t="array" ref="G79">MEDIAN(IF(Données_prix!$C:$C="marche_boussouma",IF(Données_prix!AL:AL&gt;0,Données_prix!AL:AL)))</f>
        <v>600</v>
      </c>
      <c r="H79" cm="1">
        <f t="array" ref="H79">MEDIAN(IF(Données_prix!$C:$C="marche_boussouma",IF(Données_prix!AM:AM&gt;0,Données_prix!AM:AM)))</f>
        <v>4200</v>
      </c>
      <c r="I79" s="122">
        <f>J79/2.99</f>
        <v>301.00334448160532</v>
      </c>
      <c r="J79" cm="1">
        <f t="array" ref="J79">MEDIAN(IF(Données_prix!$C:$C="marche_boussouma",IF(Données_prix!AO:AO&gt;0,Données_prix!AO:AO)))</f>
        <v>900</v>
      </c>
      <c r="K79" cm="1">
        <f t="array" ref="K79">MEDIAN(IF(Données_prix!$C:$C="marche_boussouma",IF(Données_prix!AP:AP&gt;0,Données_prix!AP:AP)))</f>
        <v>6300</v>
      </c>
      <c r="L79" s="124">
        <f>M79/3.01</f>
        <v>215.94684385382061</v>
      </c>
      <c r="M79" cm="1">
        <f t="array" ref="M79">MEDIAN(IF(Données_prix!$C:$C="marche_boussouma",IF(Données_prix!AR:AR&gt;0,Données_prix!AR:AR)))</f>
        <v>650</v>
      </c>
      <c r="N79" cm="1">
        <f t="array" ref="N79">MEDIAN(IF(Données_prix!$C:$C="marche_boussouma",IF(Données_prix!AS:AS&gt;0,Données_prix!AS:AS)))</f>
        <v>4550</v>
      </c>
      <c r="O79" s="105" cm="1">
        <f t="array" ref="O79">MEDIAN(IF(Données_prix!$C:$C="marche_boussouma",IF(Données_prix!AT:AT&gt;0,Données_prix!AT:AT)))</f>
        <v>450</v>
      </c>
      <c r="P79" s="105" cm="1">
        <f t="array" ref="P79">MEDIAN(IF(Données_prix!$C:$C="marche_boussouma",IF(Données_prix!AU:AU&gt;0,Données_prix!AU:AU)))</f>
        <v>1350</v>
      </c>
      <c r="Q79" s="105" cm="1">
        <f t="array" ref="Q79">MEDIAN(IF(Données_prix!$C:$C="marche_boussouma",IF(Données_prix!AV:AV&gt;0,Données_prix!AV:AV)))</f>
        <v>9450</v>
      </c>
      <c r="R79" cm="1">
        <f t="array" ref="R79">MEDIAN(IF(Données_prix!$C:$C="marche_boussouma",IF(Données_prix!AW:AW&gt;0,Données_prix!AW:AW)))</f>
        <v>400</v>
      </c>
      <c r="S79" cm="1">
        <f t="array" ref="S79">MEDIAN(IF(Données_prix!$C:$C="marche_boussouma",IF(Données_prix!AX:AX&gt;0,Données_prix!AX:AX)))</f>
        <v>1200</v>
      </c>
      <c r="T79" s="119" t="s">
        <v>3433</v>
      </c>
      <c r="U79" s="119" t="s">
        <v>3433</v>
      </c>
      <c r="V79" s="119" t="s">
        <v>3433</v>
      </c>
      <c r="W79" s="118" t="s">
        <v>3433</v>
      </c>
      <c r="X79" cm="1">
        <f t="array" ref="X79">MEDIAN(IF(Données_prix!$C:$C="marche_boussouma",IF(Données_prix!BC:BC&gt;0,Données_prix!BC:BC)))</f>
        <v>350</v>
      </c>
      <c r="Y79" cm="1">
        <f t="array" ref="Y79">MEDIAN(IF(Données_prix!$C:$C="marche_boussouma",IF(Données_prix!BD:BD&gt;0,Données_prix!BD:BD)))</f>
        <v>750</v>
      </c>
      <c r="Z79" s="85" cm="1">
        <f t="array" ref="Z79">MEDIAN(IF(Données_prix!$C:$C="marche_boussouma",IF(Données_prix!BE:BE&gt;0,Données_prix!BE:BE)))</f>
        <v>7000</v>
      </c>
      <c r="AA79" cm="1">
        <f t="array" ref="AA79">MEDIAN(IF(Données_prix!$C:$C="marche_boussouma",IF(Données_prix!BF:BF&gt;0,Données_prix!BF:BF)))</f>
        <v>600</v>
      </c>
      <c r="AB79" cm="1">
        <f t="array" ref="AB79">MEDIAN(IF(Données_prix!$C:$C="marche_boussouma",IF(Données_prix!BG:BG&gt;0,Données_prix!BG:BG)))</f>
        <v>3000</v>
      </c>
      <c r="AC79" cm="1">
        <f t="array" ref="AC79">MEDIAN(IF(Données_prix!$C:$C="marche_boussouma",IF(Données_prix!BH:BH&gt;0,Données_prix!BH:BH)))</f>
        <v>3000</v>
      </c>
      <c r="AD79" cm="1">
        <f t="array" ref="AD79">MEDIAN(IF(Données_prix!$C:$C="marche_boussouma",IF(Données_prix!BI:BI&gt;0,Données_prix!BI:BI)))</f>
        <v>1300</v>
      </c>
      <c r="AE79" cm="1">
        <f t="array" ref="AE79">MEDIAN(IF(Données_prix!$C:$C="marche_boussouma",IF(Données_prix!BJ:BJ&gt;0,Données_prix!BJ:BJ)))</f>
        <v>1300</v>
      </c>
      <c r="AF79" cm="1">
        <f t="array" ref="AF79">MEDIAN(IF(Données_prix!$C:$C="marche_boussouma",IF(Données_prix!BK:BK&gt;0,Données_prix!BK:BK)))</f>
        <v>600</v>
      </c>
      <c r="AG79" s="120">
        <f>AH79/3</f>
        <v>400</v>
      </c>
      <c r="AH79" cm="1">
        <f t="array" ref="AH79">MEDIAN(IF(Données_prix!$C:$C="marche_boussouma",IF(Données_prix!BM:BM&gt;0,Données_prix!BM:BM)))</f>
        <v>1200</v>
      </c>
      <c r="AI79" cm="1">
        <f t="array" ref="AI79">MEDIAN(IF(Données_prix!$C:$C="marche_boussouma",IF(Données_prix!BN:BN&gt;0,Données_prix!BN:BN)))</f>
        <v>8400</v>
      </c>
      <c r="AJ79" s="122">
        <f>AK79/1.94</f>
        <v>257.73195876288662</v>
      </c>
      <c r="AK79" cm="1">
        <f t="array" ref="AK79">MEDIAN(IF(Données_prix!$C:$C="marche_boussouma",IF(Données_prix!BP:BP&gt;0,Données_prix!BP:BP)))</f>
        <v>500</v>
      </c>
      <c r="AL79" cm="1">
        <f t="array" ref="AL79">MEDIAN(IF(Données_prix!$C:$C="marche_boussouma",IF(Données_prix!BQ:BQ&gt;0,Données_prix!BQ:BQ)))</f>
        <v>3500</v>
      </c>
      <c r="AM79" cm="1">
        <f t="array" ref="AM79">MEDIAN(IF(Données_prix!$C:$C="marche_boussouma",IF(Données_prix!BR:BR&gt;0,Données_prix!BR:BR)))</f>
        <v>500</v>
      </c>
      <c r="AN79" cm="1">
        <f t="array" ref="AN79">MEDIAN(IF(Données_prix!$C:$C="marche_boussouma",IF(Données_prix!BS:BS&gt;0,Données_prix!BS:BS)))</f>
        <v>1500</v>
      </c>
      <c r="AO79" cm="1">
        <f t="array" ref="AO79">MEDIAN(IF(Données_prix!$C:$C="marche_boussouma",IF(Données_prix!BT:BT&gt;0,Données_prix!BT:BT)))</f>
        <v>10500</v>
      </c>
      <c r="AP79" s="93">
        <f>AQ79/3.11</f>
        <v>450.16077170418009</v>
      </c>
      <c r="AQ79" cm="1">
        <f t="array" ref="AQ79">MEDIAN(IF(Données_prix!$C:$C="marche_boussouma",IF(Données_prix!BV:BV&gt;0,Données_prix!BV:BV)))</f>
        <v>1400</v>
      </c>
      <c r="AR79" cm="1">
        <f t="array" ref="AR79">MEDIAN(IF(Données_prix!$C:$C="marche_boussouma",IF(Données_prix!BW:BW&gt;0,Données_prix!BW:BW)))</f>
        <v>9800</v>
      </c>
      <c r="AS79" s="118" t="s">
        <v>3433</v>
      </c>
      <c r="AT79" cm="1">
        <f t="array" ref="AT79">MEDIAN(IF(Données_prix!$C:$C="marche_boussouma",IF(Données_prix!BY:BY&gt;0,Données_prix!BY:BY)))</f>
        <v>750</v>
      </c>
      <c r="AU79" cm="1">
        <f t="array" ref="AU79">MEDIAN(IF(Données_prix!$C:$C="marche_boussouma",IF(Données_prix!BZ:BZ&gt;0,Données_prix!BZ:BZ)))</f>
        <v>200</v>
      </c>
      <c r="AV79" s="119" t="s">
        <v>3433</v>
      </c>
      <c r="AW79" cm="1">
        <f t="array" ref="AW79">MEDIAN(IF(Données_prix!$C:$C="marche_boussouma",IF(Données_prix!CB:CB&gt;0,Données_prix!CB:CB)))</f>
        <v>200</v>
      </c>
      <c r="AX79" s="119" t="s">
        <v>3433</v>
      </c>
      <c r="AY79" cm="1">
        <f t="array" ref="AY79">MEDIAN(IF(Données_prix!$C:$C="marche_boussouma",IF(Données_prix!CD:CD&gt;0,Données_prix!CD:CD)))</f>
        <v>200</v>
      </c>
      <c r="AZ79" cm="1">
        <f t="array" ref="AZ79">MEDIAN(IF(Données_prix!$C:$C="marche_boussouma",IF(Données_prix!CE:CE&gt;0,Données_prix!CE:CE)))</f>
        <v>1300</v>
      </c>
      <c r="BA79" cm="1">
        <f t="array" ref="BA79">MEDIAN(IF(Données_prix!$C:$C="marche_boussouma",IF(Données_prix!CF:CF&gt;0,Données_prix!CF:CF)))</f>
        <v>2700</v>
      </c>
      <c r="BB79" s="119" t="s">
        <v>3433</v>
      </c>
      <c r="BC79" cm="1">
        <f t="array" ref="BC79">MEDIAN(IF(Données_prix!$C:$C="marche_boussouma",IF(Données_prix!CH:CH&gt;0,Données_prix!CH:CH)))</f>
        <v>150</v>
      </c>
      <c r="BD79" cm="1">
        <f t="array" ref="BD79">MEDIAN(IF(Données_prix!$C:$C="marche_boussouma",IF(Données_prix!CI:CI&gt;0,Données_prix!CI:CI)))</f>
        <v>700</v>
      </c>
      <c r="BE79" cm="1">
        <f t="array" ref="BE79">MEDIAN(IF(Données_prix!$C:$C="marche_boussouma",IF(Données_prix!CJ:CJ&gt;0,Données_prix!CJ:CJ)))</f>
        <v>900</v>
      </c>
      <c r="BF79" cm="1">
        <f t="array" ref="BF79">MEDIAN(IF(Données_prix!$C:$C="marche_boussouma",IF(Données_prix!CK:CK&gt;0,Données_prix!CK:CK)))</f>
        <v>750</v>
      </c>
    </row>
    <row r="80" spans="1:58" x14ac:dyDescent="0.35">
      <c r="B80" t="s">
        <v>1274</v>
      </c>
      <c r="C80" s="123">
        <f>D80/3.03</f>
        <v>247.52475247524754</v>
      </c>
      <c r="D80" cm="1">
        <f t="array" ref="D80">MIN(IF(Données_prix!$C:$C="marche_boussouma",IF(Données_prix!AI:AI&gt;0,Données_prix!AI:AI)))</f>
        <v>750</v>
      </c>
      <c r="E80" cm="1">
        <f t="array" ref="E80">MIN(IF(Données_prix!$C:$C="marche_boussouma",IF(Données_prix!AJ:AJ&gt;0,Données_prix!AJ:AJ)))</f>
        <v>5250</v>
      </c>
      <c r="F80" s="122">
        <f>G80/3.01</f>
        <v>199.33554817275748</v>
      </c>
      <c r="G80" cm="1">
        <f t="array" ref="G80">MIN(IF(Données_prix!$C:$C="marche_boussouma",IF(Données_prix!AL:AL&gt;0,Données_prix!AL:AL)))</f>
        <v>600</v>
      </c>
      <c r="H80" cm="1">
        <f t="array" ref="H80">MIN(IF(Données_prix!$C:$C="marche_boussouma",IF(Données_prix!AM:AM&gt;0,Données_prix!AM:AM)))</f>
        <v>4200</v>
      </c>
      <c r="I80" s="122">
        <f t="shared" ref="I80:I81" si="0">J80/2.99</f>
        <v>301.00334448160532</v>
      </c>
      <c r="J80" cm="1">
        <f t="array" ref="J80">MIN(IF(Données_prix!$C:$C="marche_boussouma",IF(Données_prix!AO:AO&gt;0,Données_prix!AO:AO)))</f>
        <v>900</v>
      </c>
      <c r="K80" cm="1">
        <f t="array" ref="K80">MIN(IF(Données_prix!$C:$C="marche_boussouma",IF(Données_prix!AP:AP&gt;0,Données_prix!AP:AP)))</f>
        <v>6300</v>
      </c>
      <c r="L80" s="125">
        <f>M80/3.01</f>
        <v>215.94684385382061</v>
      </c>
      <c r="M80" cm="1">
        <f t="array" ref="M80">MIN(IF(Données_prix!$C:$C="marche_boussouma",IF(Données_prix!AR:AR&gt;0,Données_prix!AR:AR)))</f>
        <v>650</v>
      </c>
      <c r="N80" cm="1">
        <f t="array" ref="N80">MIN(IF(Données_prix!$C:$C="marche_boussouma",IF(Données_prix!AS:AS&gt;0,Données_prix!AS:AS)))</f>
        <v>4550</v>
      </c>
      <c r="O80" s="105" cm="1">
        <f t="array" ref="O80">MIN(IF(Données_prix!$C:$C="marche_boussouma",IF(Données_prix!AT:AT&gt;0,Données_prix!AT:AT)))</f>
        <v>450</v>
      </c>
      <c r="P80" s="105" cm="1">
        <f t="array" ref="P80">MIN(IF(Données_prix!$C:$C="marche_boussouma",IF(Données_prix!AU:AU&gt;0,Données_prix!AU:AU)))</f>
        <v>1350</v>
      </c>
      <c r="Q80" cm="1">
        <f t="array" ref="Q80">MIN(IF(Données_prix!$C:$C="marche_boussouma",IF(Données_prix!AV:AV&gt;0,Données_prix!AV:AV)))</f>
        <v>9450</v>
      </c>
      <c r="R80" cm="1">
        <f t="array" ref="R80">MIN(IF(Données_prix!$C:$C="marche_boussouma",IF(Données_prix!AW:AW&gt;0,Données_prix!AW:AW)))</f>
        <v>400</v>
      </c>
      <c r="S80" cm="1">
        <f t="array" ref="S80">MIN(IF(Données_prix!$C:$C="marche_boussouma",IF(Données_prix!AX:AX&gt;0,Données_prix!AX:AX)))</f>
        <v>1200</v>
      </c>
      <c r="T80" s="119" t="s">
        <v>3433</v>
      </c>
      <c r="U80" s="119" t="s">
        <v>3433</v>
      </c>
      <c r="V80" s="119" t="s">
        <v>3433</v>
      </c>
      <c r="W80" s="118" t="s">
        <v>3433</v>
      </c>
      <c r="X80" cm="1">
        <f t="array" ref="X80">MIN(IF(Données_prix!$C:$C="marche_boussouma",IF(Données_prix!BC:BC&gt;0,Données_prix!BC:BC)))</f>
        <v>350</v>
      </c>
      <c r="Y80" cm="1">
        <f t="array" ref="Y80">MIN(IF(Données_prix!$C:$C="marche_boussouma",IF(Données_prix!BD:BD&gt;0,Données_prix!BD:BD)))</f>
        <v>750</v>
      </c>
      <c r="Z80" s="85" cm="1">
        <f t="array" ref="Z80">MIN(IF(Données_prix!$C:$C="marche_boussouma",IF(Données_prix!BE:BE&gt;0,Données_prix!BE:BE)))</f>
        <v>7000</v>
      </c>
      <c r="AA80" cm="1">
        <f t="array" ref="AA80">MIN(IF(Données_prix!$C:$C="marche_boussouma",IF(Données_prix!BF:BF&gt;0,Données_prix!BF:BF)))</f>
        <v>600</v>
      </c>
      <c r="AB80" cm="1">
        <f t="array" ref="AB80">MIN(IF(Données_prix!$C:$C="marche_boussouma",IF(Données_prix!BG:BG&gt;0,Données_prix!BG:BG)))</f>
        <v>3000</v>
      </c>
      <c r="AC80" cm="1">
        <f t="array" ref="AC80">MIN(IF(Données_prix!$C:$C="marche_boussouma",IF(Données_prix!BH:BH&gt;0,Données_prix!BH:BH)))</f>
        <v>3000</v>
      </c>
      <c r="AD80" cm="1">
        <f t="array" ref="AD80">MIN(IF(Données_prix!$C:$C="marche_boussouma",IF(Données_prix!BI:BI&gt;0,Données_prix!BI:BI)))</f>
        <v>1300</v>
      </c>
      <c r="AE80" cm="1">
        <f t="array" ref="AE80">MIN(IF(Données_prix!$C:$C="marche_boussouma",IF(Données_prix!BJ:BJ&gt;0,Données_prix!BJ:BJ)))</f>
        <v>1300</v>
      </c>
      <c r="AF80" cm="1">
        <f t="array" ref="AF80">MIN(IF(Données_prix!$C:$C="marche_boussouma",IF(Données_prix!BK:BK&gt;0,Données_prix!BK:BK)))</f>
        <v>600</v>
      </c>
      <c r="AG80">
        <f>AH80/3</f>
        <v>400</v>
      </c>
      <c r="AH80" cm="1">
        <f t="array" ref="AH80">MIN(IF(Données_prix!$C:$C="marche_boussouma",IF(Données_prix!BM:BM&gt;0,Données_prix!BM:BM)))</f>
        <v>1200</v>
      </c>
      <c r="AI80" cm="1">
        <f t="array" ref="AI80">MIN(IF(Données_prix!$C:$C="marche_boussouma",IF(Données_prix!BN:BN&gt;0,Données_prix!BN:BN)))</f>
        <v>8400</v>
      </c>
      <c r="AJ80" s="123">
        <f>AK80/1.94</f>
        <v>257.73195876288662</v>
      </c>
      <c r="AK80" cm="1">
        <f t="array" ref="AK80">MIN(IF(Données_prix!$C:$C="marche_boussouma",IF(Données_prix!BP:BP&gt;0,Données_prix!BP:BP)))</f>
        <v>500</v>
      </c>
      <c r="AL80" cm="1">
        <f t="array" ref="AL80">MIN(IF(Données_prix!$C:$C="marche_boussouma",IF(Données_prix!BQ:BQ&gt;0,Données_prix!BQ:BQ)))</f>
        <v>3500</v>
      </c>
      <c r="AM80" s="12" cm="1">
        <f t="array" ref="AM80">MIN(IF(Données_prix!$C:$C="marche_boussouma",IF(Données_prix!BR:BR&gt;0,Données_prix!BR:BR)))</f>
        <v>500</v>
      </c>
      <c r="AN80" cm="1">
        <f t="array" ref="AN80">MIN(IF(Données_prix!$C:$C="marche_boussouma",IF(Données_prix!BS:BS&gt;0,Données_prix!BS:BS)))</f>
        <v>1500</v>
      </c>
      <c r="AO80" cm="1">
        <f t="array" ref="AO80">MIN(IF(Données_prix!$C:$C="marche_boussouma",IF(Données_prix!BT:BT&gt;0,Données_prix!BT:BT)))</f>
        <v>10500</v>
      </c>
      <c r="AP80" s="93">
        <f>AQ80/3.11</f>
        <v>450.16077170418009</v>
      </c>
      <c r="AQ80" cm="1">
        <f t="array" ref="AQ80">MIN(IF(Données_prix!$C:$C="marche_boussouma",IF(Données_prix!BV:BV&gt;0,Données_prix!BV:BV)))</f>
        <v>1400</v>
      </c>
      <c r="AR80" cm="1">
        <f t="array" ref="AR80">MIN(IF(Données_prix!$C:$C="marche_boussouma",IF(Données_prix!BW:BW&gt;0,Données_prix!BW:BW)))</f>
        <v>9800</v>
      </c>
      <c r="AS80" s="118" t="s">
        <v>3433</v>
      </c>
      <c r="AT80" cm="1">
        <f t="array" ref="AT80">MIN(IF(Données_prix!$C:$C="marche_boussouma",IF(Données_prix!BY:BY&gt;0,Données_prix!BY:BY)))</f>
        <v>750</v>
      </c>
      <c r="AU80" cm="1">
        <f t="array" ref="AU80">MIN(IF(Données_prix!$C:$C="marche_boussouma",IF(Données_prix!BZ:BZ&gt;0,Données_prix!BZ:BZ)))</f>
        <v>200</v>
      </c>
      <c r="AV80" s="119" t="s">
        <v>3433</v>
      </c>
      <c r="AW80" cm="1">
        <f t="array" ref="AW80">MIN(IF(Données_prix!$C:$C="marche_boussouma",IF(Données_prix!CB:CB&gt;0,Données_prix!CB:CB)))</f>
        <v>200</v>
      </c>
      <c r="AX80" s="119" t="s">
        <v>3433</v>
      </c>
      <c r="AY80" cm="1">
        <f t="array" ref="AY80">MIN(IF(Données_prix!$C:$C="marche_boussouma",IF(Données_prix!CD:CD&gt;0,Données_prix!CD:CD)))</f>
        <v>200</v>
      </c>
      <c r="AZ80" cm="1">
        <f t="array" ref="AZ80">MIN(IF(Données_prix!$C:$C="marche_boussouma",IF(Données_prix!CE:CE&gt;0,Données_prix!CE:CE)))</f>
        <v>1300</v>
      </c>
      <c r="BA80" cm="1">
        <f t="array" ref="BA80">MIN(IF(Données_prix!$C:$C="marche_boussouma",IF(Données_prix!CF:CF&gt;0,Données_prix!CF:CF)))</f>
        <v>2700</v>
      </c>
      <c r="BB80" s="119" t="s">
        <v>3433</v>
      </c>
      <c r="BC80" cm="1">
        <f t="array" ref="BC80">MIN(IF(Données_prix!$C:$C="marche_boussouma",IF(Données_prix!CH:CH&gt;0,Données_prix!CH:CH)))</f>
        <v>100</v>
      </c>
      <c r="BD80" cm="1">
        <f t="array" ref="BD80">MIN(IF(Données_prix!$C:$C="marche_boussouma",IF(Données_prix!CI:CI&gt;0,Données_prix!CI:CI)))</f>
        <v>700</v>
      </c>
      <c r="BE80" cm="1">
        <f t="array" ref="BE80">MIN(IF(Données_prix!$C:$C="marche_boussouma",IF(Données_prix!CJ:CJ&gt;0,Données_prix!CJ:CJ)))</f>
        <v>900</v>
      </c>
      <c r="BF80" cm="1">
        <f t="array" ref="BF80">MIN(IF(Données_prix!$C:$C="marche_boussouma",IF(Données_prix!CK:CK&gt;0,Données_prix!CK:CK)))</f>
        <v>750</v>
      </c>
    </row>
    <row r="81" spans="2:58" x14ac:dyDescent="0.35">
      <c r="B81" t="s">
        <v>1275</v>
      </c>
      <c r="C81" s="123">
        <f>D81/3.03</f>
        <v>247.52475247524754</v>
      </c>
      <c r="D81" cm="1">
        <f t="array" ref="D81">MAX(IF(Données_prix!$C:$C="marche_boussouma",IF(Données_prix!AI:AI&gt;0,Données_prix!AI:AI)))</f>
        <v>750</v>
      </c>
      <c r="E81" cm="1">
        <f t="array" ref="E81">MAX(IF(Données_prix!$C:$C="marche_boussouma",IF(Données_prix!AJ:AJ&gt;0,Données_prix!AJ:AJ)))</f>
        <v>5250</v>
      </c>
      <c r="F81" s="122">
        <f>G81/3.01</f>
        <v>199.33554817275748</v>
      </c>
      <c r="G81" cm="1">
        <f t="array" ref="G81">MAX(IF(Données_prix!$C:$C="marche_boussouma",IF(Données_prix!AL:AL&gt;0,Données_prix!AL:AL)))</f>
        <v>600</v>
      </c>
      <c r="H81" cm="1">
        <f t="array" ref="H81">MAX(IF(Données_prix!$C:$C="marche_boussouma",IF(Données_prix!AM:AM&gt;0,Données_prix!AM:AM)))</f>
        <v>4200</v>
      </c>
      <c r="I81" s="122">
        <f t="shared" si="0"/>
        <v>301.00334448160532</v>
      </c>
      <c r="J81" cm="1">
        <f t="array" ref="J81">MAX(IF(Données_prix!$C:$C="marche_boussouma",IF(Données_prix!AO:AO&gt;0,Données_prix!AO:AO)))</f>
        <v>900</v>
      </c>
      <c r="K81" cm="1">
        <f t="array" ref="K81">MAX(IF(Données_prix!$C:$C="marche_boussouma",IF(Données_prix!AP:AP&gt;0,Données_prix!AP:AP)))</f>
        <v>6300</v>
      </c>
      <c r="L81" s="125">
        <f>M81/3.01</f>
        <v>215.94684385382061</v>
      </c>
      <c r="M81" cm="1">
        <f t="array" ref="M81">MAX(IF(Données_prix!$C:$C="marche_boussouma",IF(Données_prix!AR:AR&gt;0,Données_prix!AR:AR)))</f>
        <v>650</v>
      </c>
      <c r="N81" cm="1">
        <f t="array" ref="N81">MAX(IF(Données_prix!$C:$C="marche_boussouma",IF(Données_prix!AS:AS&gt;0,Données_prix!AS:AS)))</f>
        <v>4550</v>
      </c>
      <c r="O81" s="105" cm="1">
        <f t="array" ref="O81">MAX(IF(Données_prix!$C:$C="marche_boussouma",IF(Données_prix!AT:AT&gt;0,Données_prix!AT:AT)))</f>
        <v>450</v>
      </c>
      <c r="P81" s="105" cm="1">
        <f t="array" ref="P81">MAX(IF(Données_prix!$C:$C="marche_boussouma",IF(Données_prix!AU:AU&gt;0,Données_prix!AU:AU)))</f>
        <v>1350</v>
      </c>
      <c r="Q81" cm="1">
        <f t="array" ref="Q81">MAX(IF(Données_prix!$C:$C="marche_boussouma",IF(Données_prix!AV:AV&gt;0,Données_prix!AV:AV)))</f>
        <v>9450</v>
      </c>
      <c r="R81" cm="1">
        <f t="array" ref="R81">MAX(IF(Données_prix!$C:$C="marche_boussouma",IF(Données_prix!AW:AW&gt;0,Données_prix!AW:AW)))</f>
        <v>400</v>
      </c>
      <c r="S81" cm="1">
        <f t="array" ref="S81">MAX(IF(Données_prix!$C:$C="marche_boussouma",IF(Données_prix!AX:AX&gt;0,Données_prix!AX:AX)))</f>
        <v>1200</v>
      </c>
      <c r="T81" s="119" t="s">
        <v>3433</v>
      </c>
      <c r="U81" s="119" t="s">
        <v>3433</v>
      </c>
      <c r="V81" s="119" t="s">
        <v>3433</v>
      </c>
      <c r="W81" s="118" t="s">
        <v>3433</v>
      </c>
      <c r="X81" cm="1">
        <f t="array" ref="X81">MAX(IF(Données_prix!$C:$C="marche_boussouma",IF(Données_prix!BC:BC&gt;0,Données_prix!BC:BC)))</f>
        <v>350</v>
      </c>
      <c r="Y81" cm="1">
        <f t="array" ref="Y81">MAX(IF(Données_prix!$C:$C="marche_boussouma",IF(Données_prix!BD:BD&gt;0,Données_prix!BD:BD)))</f>
        <v>750</v>
      </c>
      <c r="Z81" s="85" cm="1">
        <f t="array" ref="Z81">MAX(IF(Données_prix!$C:$C="marche_boussouma",IF(Données_prix!BE:BE&gt;0,Données_prix!BE:BE)))</f>
        <v>7000</v>
      </c>
      <c r="AA81" cm="1">
        <f t="array" ref="AA81">MAX(IF(Données_prix!$C:$C="marche_boussouma",IF(Données_prix!BF:BF&gt;0,Données_prix!BF:BF)))</f>
        <v>600</v>
      </c>
      <c r="AB81" cm="1">
        <f t="array" ref="AB81">MAX(IF(Données_prix!$C:$C="marche_boussouma",IF(Données_prix!BG:BG&gt;0,Données_prix!BG:BG)))</f>
        <v>3000</v>
      </c>
      <c r="AC81" cm="1">
        <f t="array" ref="AC81">MAX(IF(Données_prix!$C:$C="marche_boussouma",IF(Données_prix!BH:BH&gt;0,Données_prix!BH:BH)))</f>
        <v>3000</v>
      </c>
      <c r="AD81" cm="1">
        <f t="array" ref="AD81">MAX(IF(Données_prix!$C:$C="marche_boussouma",IF(Données_prix!BI:BI&gt;0,Données_prix!BI:BI)))</f>
        <v>1300</v>
      </c>
      <c r="AE81" cm="1">
        <f t="array" ref="AE81">MAX(IF(Données_prix!$C:$C="marche_boussouma",IF(Données_prix!BJ:BJ&gt;0,Données_prix!BJ:BJ)))</f>
        <v>1300</v>
      </c>
      <c r="AF81" cm="1">
        <f t="array" ref="AF81">MAX(IF(Données_prix!$C:$C="marche_boussouma",IF(Données_prix!BK:BK&gt;0,Données_prix!BK:BK)))</f>
        <v>600</v>
      </c>
      <c r="AG81" s="123">
        <f>AH81/3</f>
        <v>400</v>
      </c>
      <c r="AH81" cm="1">
        <f t="array" ref="AH81">MAX(IF(Données_prix!$C:$C="marche_boussouma",IF(Données_prix!BM:BM&gt;0,Données_prix!BM:BM)))</f>
        <v>1200</v>
      </c>
      <c r="AI81" cm="1">
        <f t="array" ref="AI81">MAX(IF(Données_prix!$C:$C="marche_boussouma",IF(Données_prix!BN:BN&gt;0,Données_prix!BN:BN)))</f>
        <v>8400</v>
      </c>
      <c r="AJ81" s="123">
        <f>AK81/1.94</f>
        <v>257.73195876288662</v>
      </c>
      <c r="AK81" cm="1">
        <f t="array" ref="AK81">MAX(IF(Données_prix!$C:$C="marche_boussouma",IF(Données_prix!BP:BP&gt;0,Données_prix!BP:BP)))</f>
        <v>500</v>
      </c>
      <c r="AL81" cm="1">
        <f t="array" ref="AL81">MAX(IF(Données_prix!$C:$C="marche_boussouma",IF(Données_prix!BQ:BQ&gt;0,Données_prix!BQ:BQ)))</f>
        <v>3500</v>
      </c>
      <c r="AM81" s="12" cm="1">
        <f t="array" ref="AM81">MAX(IF(Données_prix!$C:$C="marche_boussouma",IF(Données_prix!BR:BR&gt;0,Données_prix!BR:BR)))</f>
        <v>500</v>
      </c>
      <c r="AN81" cm="1">
        <f t="array" ref="AN81">MAX(IF(Données_prix!$C:$C="marche_boussouma",IF(Données_prix!BS:BS&gt;0,Données_prix!BS:BS)))</f>
        <v>1500</v>
      </c>
      <c r="AO81" cm="1">
        <f t="array" ref="AO81">MAX(IF(Données_prix!$C:$C="marche_boussouma",IF(Données_prix!BT:BT&gt;0,Données_prix!BT:BT)))</f>
        <v>10500</v>
      </c>
      <c r="AP81" s="93">
        <f>AQ81/3.11</f>
        <v>450.16077170418009</v>
      </c>
      <c r="AQ81" cm="1">
        <f t="array" ref="AQ81">MAX(IF(Données_prix!$C:$C="marche_boussouma",IF(Données_prix!BV:BV&gt;0,Données_prix!BV:BV)))</f>
        <v>1400</v>
      </c>
      <c r="AR81" cm="1">
        <f t="array" ref="AR81">MAX(IF(Données_prix!$C:$C="marche_boussouma",IF(Données_prix!BW:BW&gt;0,Données_prix!BW:BW)))</f>
        <v>9800</v>
      </c>
      <c r="AS81" s="118" t="s">
        <v>3433</v>
      </c>
      <c r="AT81" cm="1">
        <f t="array" ref="AT81">MAX(IF(Données_prix!$C:$C="marche_boussouma",IF(Données_prix!BY:BY&gt;0,Données_prix!BY:BY)))</f>
        <v>750</v>
      </c>
      <c r="AU81" cm="1">
        <f t="array" ref="AU81">MAX(IF(Données_prix!$C:$C="marche_boussouma",IF(Données_prix!BZ:BZ&gt;0,Données_prix!BZ:BZ)))</f>
        <v>200</v>
      </c>
      <c r="AV81" s="119" t="s">
        <v>3433</v>
      </c>
      <c r="AW81" cm="1">
        <f t="array" ref="AW81">MAX(IF(Données_prix!$C:$C="marche_boussouma",IF(Données_prix!CB:CB&gt;0,Données_prix!CB:CB)))</f>
        <v>200</v>
      </c>
      <c r="AX81" s="119" t="s">
        <v>3433</v>
      </c>
      <c r="AY81" cm="1">
        <f t="array" ref="AY81">MAX(IF(Données_prix!$C:$C="marche_boussouma",IF(Données_prix!CD:CD&gt;0,Données_prix!CD:CD)))</f>
        <v>200</v>
      </c>
      <c r="AZ81" cm="1">
        <f t="array" ref="AZ81">MAX(IF(Données_prix!$C:$C="marche_boussouma",IF(Données_prix!CE:CE&gt;0,Données_prix!CE:CE)))</f>
        <v>1300</v>
      </c>
      <c r="BA81" cm="1">
        <f t="array" ref="BA81">MAX(IF(Données_prix!$C:$C="marche_boussouma",IF(Données_prix!CF:CF&gt;0,Données_prix!CF:CF)))</f>
        <v>2700</v>
      </c>
      <c r="BB81" s="119" t="s">
        <v>3433</v>
      </c>
      <c r="BC81" cm="1">
        <f t="array" ref="BC81">MAX(IF(Données_prix!$C:$C="marche_boussouma",IF(Données_prix!CH:CH&gt;0,Données_prix!CH:CH)))</f>
        <v>200</v>
      </c>
      <c r="BD81" cm="1">
        <f t="array" ref="BD81">MAX(IF(Données_prix!$C:$C="marche_boussouma",IF(Données_prix!CI:CI&gt;0,Données_prix!CI:CI)))</f>
        <v>700</v>
      </c>
      <c r="BE81" cm="1">
        <f t="array" ref="BE81">MAX(IF(Données_prix!$C:$C="marche_boussouma",IF(Données_prix!CJ:CJ&gt;0,Données_prix!CJ:CJ)))</f>
        <v>900</v>
      </c>
      <c r="BF81" cm="1">
        <f t="array" ref="BF81">MAX(IF(Données_prix!$C:$C="marche_boussouma",IF(Données_prix!CK:CK&gt;0,Données_prix!CK:CK)))</f>
        <v>750</v>
      </c>
    </row>
    <row r="82" spans="2:58" ht="15" thickBot="1" x14ac:dyDescent="0.4">
      <c r="B82" s="13" t="s">
        <v>1276</v>
      </c>
      <c r="C82" s="63">
        <v>4</v>
      </c>
      <c r="D82" s="63">
        <f>COUNTIFS(Données_prix!$C:$C,"marche_boussouma", Données_prix!AI:AI,"&lt;&gt;")</f>
        <v>4</v>
      </c>
      <c r="E82" s="63">
        <f>COUNTIFS(Données_prix!$C:$C,"marche_boussouma", Données_prix!AJ:AJ,"&lt;&gt;")</f>
        <v>4</v>
      </c>
      <c r="F82">
        <v>4</v>
      </c>
      <c r="G82" s="63">
        <f>COUNTIFS(Données_prix!$C:$C,"marche_boussouma", Données_prix!AL:AL,"&lt;&gt;")</f>
        <v>4</v>
      </c>
      <c r="H82" s="63">
        <f>COUNTIFS(Données_prix!$C:$C,"marche_boussouma", Données_prix!AM:AM,"&lt;&gt;")</f>
        <v>4</v>
      </c>
      <c r="I82" s="63">
        <v>4</v>
      </c>
      <c r="J82" s="63">
        <f>COUNTIFS(Données_prix!$C:$C,"marche_boussouma", Données_prix!AO:AO,"&lt;&gt;")</f>
        <v>4</v>
      </c>
      <c r="K82" s="63">
        <f>COUNTIFS(Données_prix!$C:$C,"marche_boussouma", Données_prix!AP:AP,"&lt;&gt;")</f>
        <v>4</v>
      </c>
      <c r="L82" s="106">
        <v>4</v>
      </c>
      <c r="M82" s="63">
        <f>COUNTIFS(Données_prix!$C:$C,"marche_boussouma", Données_prix!AR:AR,"&lt;&gt;")</f>
        <v>4</v>
      </c>
      <c r="N82" s="63">
        <f>COUNTIFS(Données_prix!$C:$C,"marche_boussouma", Données_prix!AS:AS,"&lt;&gt;")</f>
        <v>4</v>
      </c>
      <c r="O82" s="106">
        <f>COUNTIFS(Données_prix!$C:$C,"marche_boussouma", Données_prix!AT:AT,"&lt;&gt;")</f>
        <v>4</v>
      </c>
      <c r="P82" s="106">
        <f>COUNTIFS(Données_prix!$C:$C,"marche_boussouma", Données_prix!AU:AU,"&lt;&gt;")</f>
        <v>4</v>
      </c>
      <c r="Q82" s="63">
        <f>COUNTIFS(Données_prix!$C:$C,"marche_boussouma", Données_prix!AV:AV,"&lt;&gt;")</f>
        <v>4</v>
      </c>
      <c r="R82" s="63">
        <f>COUNTIFS(Données_prix!$C:$C,"marche_boussouma", Données_prix!AW:AW,"&lt;&gt;")</f>
        <v>4</v>
      </c>
      <c r="S82" s="63">
        <f>COUNTIFS(Données_prix!$C:$C,"marche_boussouma", Données_prix!AX:AX,"&lt;&gt;")</f>
        <v>4</v>
      </c>
      <c r="T82" s="118">
        <v>0</v>
      </c>
      <c r="U82" s="118">
        <v>0</v>
      </c>
      <c r="V82" s="118">
        <v>0</v>
      </c>
      <c r="W82" s="118">
        <v>0</v>
      </c>
      <c r="X82" s="63">
        <f>COUNTIFS(Données_prix!$C:$C,"marche_boussouma", Données_prix!BC:BC,"&lt;&gt;")</f>
        <v>4</v>
      </c>
      <c r="Y82" s="63">
        <f>COUNTIFS(Données_prix!$C:$C,"marche_boussouma", Données_prix!BD:BD,"&lt;&gt;")</f>
        <v>4</v>
      </c>
      <c r="Z82" s="86">
        <f>COUNTIFS(Données_prix!$C:$C,"marche_boussouma", Données_prix!BE:BE,"&lt;&gt;")</f>
        <v>1</v>
      </c>
      <c r="AA82" s="63">
        <f>COUNTIFS(Données_prix!$C:$C,"marche_boussouma", Données_prix!BF:BF,"&lt;&gt;")</f>
        <v>5</v>
      </c>
      <c r="AB82" s="63">
        <f>COUNTIFS(Données_prix!$C:$C,"marche_boussouma", Données_prix!BG:BG,"&lt;&gt;")</f>
        <v>4</v>
      </c>
      <c r="AC82" s="63">
        <f>COUNTIFS(Données_prix!$C:$C,"marche_boussouma", Données_prix!BH:BH,"&lt;&gt;")</f>
        <v>4</v>
      </c>
      <c r="AD82" s="63">
        <f>COUNTIFS(Données_prix!$C:$C,"marche_boussouma", Données_prix!BI:BI,"&lt;&gt;")</f>
        <v>4</v>
      </c>
      <c r="AE82" s="63">
        <f>COUNTIFS(Données_prix!$C:$C,"marche_boussouma", Données_prix!BJ:BJ,"&lt;&gt;")</f>
        <v>4</v>
      </c>
      <c r="AF82" s="63">
        <f>COUNTIFS(Données_prix!$C:$C,"marche_boussouma", Données_prix!BK:BK,"&lt;&gt;")</f>
        <v>4</v>
      </c>
      <c r="AG82" s="13">
        <v>4</v>
      </c>
      <c r="AH82" s="13">
        <f>COUNTIFS(Données_prix!$C:$C,"marche_boussouma", Données_prix!BM:BM,"&lt;&gt;")</f>
        <v>4</v>
      </c>
      <c r="AI82" s="13">
        <f>COUNTIFS(Données_prix!$C:$C,"marche_boussouma", Données_prix!BN:BN,"&lt;&gt;")</f>
        <v>4</v>
      </c>
      <c r="AJ82" s="13">
        <v>5</v>
      </c>
      <c r="AK82" s="13">
        <f>COUNTIFS(Données_prix!$C:$C,"marche_boussouma", Données_prix!BP:BP,"&lt;&gt;")</f>
        <v>4</v>
      </c>
      <c r="AL82" s="13">
        <f>COUNTIFS(Données_prix!$C:$C,"marche_boussouma", Données_prix!BQ:BQ,"&lt;&gt;")</f>
        <v>4</v>
      </c>
      <c r="AM82" s="71">
        <f>COUNTIFS(Données_prix!$C:$C,"marche_boussouma", Données_prix!BR:BR,"&lt;&gt;")</f>
        <v>2</v>
      </c>
      <c r="AN82" s="13">
        <f>COUNTIFS(Données_prix!$C:$C,"marche_boussouma", Données_prix!BS:BS,"&lt;&gt;")</f>
        <v>4</v>
      </c>
      <c r="AO82" s="13">
        <f>COUNTIFS(Données_prix!$C:$C,"marche_boussouma", Données_prix!BT:BT,"&lt;&gt;")</f>
        <v>4</v>
      </c>
      <c r="AP82" s="13">
        <v>4</v>
      </c>
      <c r="AQ82" s="13">
        <f>COUNTIFS(Données_prix!$C:$C,"marche_boussouma", Données_prix!BV:BV,"&lt;&gt;")</f>
        <v>4</v>
      </c>
      <c r="AR82" s="13">
        <f>COUNTIFS(Données_prix!$C:$C,"marche_boussouma", Données_prix!BW:BW,"&lt;&gt;")</f>
        <v>4</v>
      </c>
      <c r="AS82" s="118">
        <v>0</v>
      </c>
      <c r="AT82" s="13">
        <f>COUNTIFS(Données_prix!$C:$C,"marche_boussouma", Données_prix!BY:BY,"&lt;&gt;")</f>
        <v>4</v>
      </c>
      <c r="AU82" s="13">
        <f>COUNTIFS(Données_prix!$C:$C,"marche_boussouma", Données_prix!BZ:BZ,"&lt;&gt;")</f>
        <v>4</v>
      </c>
      <c r="AV82" s="118">
        <v>0</v>
      </c>
      <c r="AW82" s="13">
        <f>COUNTIFS(Données_prix!$C:$C,"marche_boussouma", Données_prix!CB:CB,"&lt;&gt;")</f>
        <v>4</v>
      </c>
      <c r="AX82" s="118">
        <v>0</v>
      </c>
      <c r="AY82" s="13">
        <f>COUNTIFS(Données_prix!$C:$C,"marche_boussouma", Données_prix!CD:CD,"&lt;&gt;")</f>
        <v>4</v>
      </c>
      <c r="AZ82" s="13">
        <f>COUNTIFS(Données_prix!$C:$C,"marche_boussouma", Données_prix!CE:CE,"&lt;&gt;")</f>
        <v>4</v>
      </c>
      <c r="BA82" s="13">
        <f>COUNTIFS(Données_prix!$C:$C,"marche_boussouma", Données_prix!CF:CF,"&lt;&gt;")</f>
        <v>4</v>
      </c>
      <c r="BB82" s="118">
        <v>0</v>
      </c>
      <c r="BC82" s="13">
        <f>COUNTIFS(Données_prix!$C:$C,"marche_boussouma", Données_prix!CH:CH,"&lt;&gt;")</f>
        <v>4</v>
      </c>
      <c r="BD82" s="13">
        <f>COUNTIFS(Données_prix!$C:$C,"marche_boussouma", Données_prix!CI:CI,"&lt;&gt;")</f>
        <v>4</v>
      </c>
      <c r="BE82" s="13">
        <f>COUNTIFS(Données_prix!$C:$C,"marche_boussouma", Données_prix!CJ:CJ,"&lt;&gt;")</f>
        <v>4</v>
      </c>
      <c r="BF82" s="13">
        <f>COUNTIFS(Données_prix!$C:$C,"marche_boussouma", Données_prix!CK:CK,"&lt;&gt;")</f>
        <v>4</v>
      </c>
    </row>
    <row r="83" spans="2:58" x14ac:dyDescent="0.35">
      <c r="C83" s="68">
        <f>SUM(C79,F79,I79,L79,O79,R79,Y79)</f>
        <v>2563.8104889834312</v>
      </c>
      <c r="L83" s="113"/>
      <c r="M83" s="67"/>
      <c r="N83" s="67"/>
      <c r="O83" s="113"/>
      <c r="P83" s="113"/>
      <c r="Q83" s="67"/>
      <c r="R83" s="67"/>
      <c r="S83" s="67"/>
      <c r="T83" s="67"/>
      <c r="U83" s="67"/>
      <c r="V83" s="67"/>
      <c r="W83" s="67"/>
      <c r="X83" s="67"/>
      <c r="Y83" s="67"/>
      <c r="Z83" s="67"/>
      <c r="AA83" s="67"/>
      <c r="AB83" s="69">
        <f>SUM(AB79,AC79,AD79)</f>
        <v>7300</v>
      </c>
      <c r="AC83" s="67"/>
      <c r="AD83" s="67"/>
      <c r="AE83" s="69">
        <f>SUM(AE79,AF79)</f>
        <v>1900</v>
      </c>
      <c r="AF83" s="67"/>
      <c r="AG83" s="69">
        <f>SUM(AG79,AJ79,AP79)</f>
        <v>1107.8927304670667</v>
      </c>
      <c r="AH83" s="67" t="s">
        <v>1339</v>
      </c>
      <c r="AI83" s="67"/>
      <c r="AJ83" s="67"/>
      <c r="AK83" s="67"/>
      <c r="AL83" s="67"/>
      <c r="AM83" s="67"/>
      <c r="AN83" s="67"/>
      <c r="AO83" s="67"/>
      <c r="AP83" s="67"/>
      <c r="AQ83" s="67"/>
      <c r="AR83" s="67"/>
      <c r="AS83" s="69">
        <f>SUM(AU79,AW79,AY79)</f>
        <v>600</v>
      </c>
      <c r="AT83" s="67" t="s">
        <v>1340</v>
      </c>
      <c r="AU83" s="67"/>
      <c r="AV83" s="67"/>
      <c r="AW83" s="67"/>
      <c r="AX83" s="67"/>
      <c r="AY83" s="67"/>
      <c r="AZ83" s="69">
        <f>SUM(AZ79,BA79)</f>
        <v>4000</v>
      </c>
      <c r="BA83" s="67"/>
      <c r="BB83" s="67"/>
      <c r="BC83" s="67"/>
      <c r="BD83" s="69">
        <f>SUM(BD79,BF79)</f>
        <v>1450</v>
      </c>
      <c r="BE83" s="67"/>
      <c r="BF83" s="67"/>
    </row>
    <row r="84" spans="2:58" x14ac:dyDescent="0.35">
      <c r="C84" s="69">
        <f>SUM(C83,AB79,AC79,AD79,AE79,AF79,AK79,AL12,AN79,AQ79,AU79,AW79,AY79,AZ79,BA79,BD79,BE79,BF79)</f>
        <v>22113.810488983432</v>
      </c>
    </row>
  </sheetData>
  <mergeCells count="2">
    <mergeCell ref="A3:E3"/>
    <mergeCell ref="A4:K4"/>
  </mergeCells>
  <phoneticPr fontId="7" type="noConversion"/>
  <conditionalFormatting sqref="B26">
    <cfRule type="colorScale" priority="5">
      <colorScale>
        <cfvo type="min"/>
        <cfvo type="max"/>
        <color rgb="FF63BE7B"/>
        <color rgb="FFFCFCFF"/>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62F6-690A-4280-9BB4-9A181066A1F3}">
  <dimension ref="A3:QN86"/>
  <sheetViews>
    <sheetView topLeftCell="A57" zoomScale="80" zoomScaleNormal="80" workbookViewId="0">
      <pane xSplit="1" topLeftCell="B1" activePane="topRight" state="frozen"/>
      <selection pane="topRight" activeCell="I73" sqref="I73"/>
    </sheetView>
  </sheetViews>
  <sheetFormatPr baseColWidth="10" defaultColWidth="11.453125" defaultRowHeight="14.5" x14ac:dyDescent="0.35"/>
  <cols>
    <col min="1" max="1" width="14.81640625" customWidth="1"/>
    <col min="2" max="2" width="49.26953125" customWidth="1"/>
    <col min="5" max="5" width="26.453125" customWidth="1"/>
    <col min="6" max="6" width="12.81640625" bestFit="1" customWidth="1"/>
    <col min="7" max="7" width="16.81640625" bestFit="1" customWidth="1"/>
    <col min="9" max="9" width="17.1796875" bestFit="1" customWidth="1"/>
    <col min="12" max="12" width="13.54296875" bestFit="1" customWidth="1"/>
    <col min="13" max="13" width="18.1796875" bestFit="1" customWidth="1"/>
    <col min="14" max="14" width="15.81640625" bestFit="1" customWidth="1"/>
    <col min="15" max="15" width="18.453125" bestFit="1" customWidth="1"/>
    <col min="16" max="16" width="19.453125" bestFit="1" customWidth="1"/>
    <col min="17" max="17" width="14.1796875" bestFit="1" customWidth="1"/>
    <col min="18" max="18" width="16.54296875" bestFit="1" customWidth="1"/>
    <col min="19" max="19" width="21.453125" bestFit="1" customWidth="1"/>
    <col min="20" max="20" width="17.7265625" bestFit="1" customWidth="1"/>
    <col min="21" max="21" width="16.7265625" bestFit="1" customWidth="1"/>
    <col min="22" max="22" width="15.81640625" bestFit="1" customWidth="1"/>
    <col min="23" max="23" width="14.54296875" customWidth="1"/>
    <col min="27" max="27" width="14.7265625" bestFit="1" customWidth="1"/>
    <col min="42" max="42" width="17.1796875" bestFit="1" customWidth="1"/>
    <col min="43" max="43" width="18.6328125" bestFit="1" customWidth="1"/>
    <col min="44" max="44" width="14.81640625" bestFit="1" customWidth="1"/>
  </cols>
  <sheetData>
    <row r="3" spans="1:456" ht="65" customHeight="1" x14ac:dyDescent="0.45">
      <c r="A3" s="152" t="s">
        <v>3723</v>
      </c>
      <c r="B3" s="152"/>
      <c r="C3" s="152"/>
      <c r="D3" s="152"/>
      <c r="E3" s="152"/>
      <c r="F3" s="152"/>
      <c r="G3" s="152"/>
      <c r="L3" s="102"/>
      <c r="O3" s="102"/>
      <c r="P3" s="102"/>
    </row>
    <row r="4" spans="1:456" ht="14.5" customHeight="1" x14ac:dyDescent="0.45">
      <c r="A4" s="151"/>
      <c r="B4" s="151"/>
      <c r="C4" s="151"/>
      <c r="D4" s="151"/>
      <c r="E4" s="151"/>
      <c r="F4" s="151"/>
      <c r="G4" s="151"/>
      <c r="H4" s="151"/>
      <c r="I4" s="151"/>
      <c r="J4" s="151"/>
      <c r="K4" s="151"/>
      <c r="L4" s="102"/>
      <c r="O4" s="102"/>
      <c r="P4" s="102"/>
    </row>
    <row r="5" spans="1:456" ht="14.5" customHeight="1" x14ac:dyDescent="0.45">
      <c r="A5" s="126"/>
      <c r="B5" s="126"/>
      <c r="C5" s="132"/>
      <c r="D5" s="126"/>
      <c r="E5" s="126"/>
      <c r="F5" s="126"/>
      <c r="G5" s="126"/>
      <c r="H5" s="126"/>
      <c r="I5" s="126"/>
      <c r="J5" s="126"/>
      <c r="K5" s="126"/>
      <c r="L5" s="102"/>
      <c r="O5" s="102"/>
      <c r="P5" s="102"/>
    </row>
    <row r="6" spans="1:456" ht="14.5" customHeight="1" x14ac:dyDescent="0.45">
      <c r="A6" s="126"/>
      <c r="B6" s="126"/>
      <c r="C6" s="126"/>
      <c r="D6" s="126"/>
      <c r="E6" s="126"/>
      <c r="F6" s="126"/>
      <c r="G6" s="126"/>
      <c r="H6" s="126"/>
      <c r="I6" s="126"/>
      <c r="J6" s="126"/>
      <c r="K6" s="126"/>
      <c r="L6" s="102"/>
      <c r="O6" s="102"/>
      <c r="P6" s="102"/>
    </row>
    <row r="8" spans="1:456" x14ac:dyDescent="0.35">
      <c r="A8" s="75" t="s">
        <v>1242</v>
      </c>
      <c r="B8" s="75"/>
      <c r="C8" s="75"/>
    </row>
    <row r="10" spans="1:456" s="74" customFormat="1" x14ac:dyDescent="0.35">
      <c r="A10" s="78"/>
      <c r="B10" s="78"/>
      <c r="C10" s="78" t="s">
        <v>1243</v>
      </c>
      <c r="D10" s="78" t="s">
        <v>1244</v>
      </c>
      <c r="E10" s="78" t="s">
        <v>1245</v>
      </c>
      <c r="F10" s="78" t="s">
        <v>1246</v>
      </c>
      <c r="G10" s="78" t="s">
        <v>1247</v>
      </c>
      <c r="H10" s="78" t="s">
        <v>1248</v>
      </c>
      <c r="I10" s="78" t="s">
        <v>1249</v>
      </c>
      <c r="J10" s="78" t="s">
        <v>1250</v>
      </c>
      <c r="K10" s="78" t="s">
        <v>1251</v>
      </c>
      <c r="L10" s="78" t="s">
        <v>1252</v>
      </c>
      <c r="M10" s="78" t="s">
        <v>1253</v>
      </c>
      <c r="N10" s="78" t="s">
        <v>1254</v>
      </c>
      <c r="O10" s="78" t="s">
        <v>1255</v>
      </c>
      <c r="P10" s="78" t="s">
        <v>1256</v>
      </c>
      <c r="Q10" s="78" t="s">
        <v>1257</v>
      </c>
      <c r="R10" s="78" t="s">
        <v>1258</v>
      </c>
      <c r="S10" s="78" t="s">
        <v>1259</v>
      </c>
      <c r="T10" s="78" t="s">
        <v>1260</v>
      </c>
      <c r="U10" s="78" t="s">
        <v>1261</v>
      </c>
      <c r="V10" s="78" t="s">
        <v>1262</v>
      </c>
      <c r="W10" s="78" t="s">
        <v>1263</v>
      </c>
      <c r="X10" s="78" t="s">
        <v>1264</v>
      </c>
      <c r="Y10" s="78" t="s">
        <v>1265</v>
      </c>
      <c r="Z10" s="78" t="s">
        <v>1266</v>
      </c>
      <c r="AA10" s="78" t="s">
        <v>1267</v>
      </c>
      <c r="AB10" s="78" t="s">
        <v>1268</v>
      </c>
      <c r="AC10" s="78" t="s">
        <v>1269</v>
      </c>
      <c r="AD10" s="78" t="s">
        <v>1270</v>
      </c>
      <c r="AE10" s="79" t="s">
        <v>1271</v>
      </c>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s="80"/>
    </row>
    <row r="11" spans="1:456" x14ac:dyDescent="0.35">
      <c r="A11" s="81" t="s">
        <v>1272</v>
      </c>
      <c r="N11" s="12"/>
    </row>
    <row r="13" spans="1:456" x14ac:dyDescent="0.35">
      <c r="N13" s="12"/>
    </row>
    <row r="14" spans="1:456" x14ac:dyDescent="0.35">
      <c r="B14" t="s">
        <v>3413</v>
      </c>
      <c r="C14">
        <v>1000</v>
      </c>
      <c r="D14" s="85">
        <v>700</v>
      </c>
      <c r="E14" s="85">
        <v>1750</v>
      </c>
      <c r="F14">
        <v>450</v>
      </c>
      <c r="G14">
        <v>250</v>
      </c>
      <c r="H14">
        <v>4750</v>
      </c>
      <c r="I14">
        <v>6000</v>
      </c>
      <c r="J14">
        <v>1500</v>
      </c>
      <c r="K14">
        <v>2000</v>
      </c>
      <c r="L14">
        <v>4500</v>
      </c>
      <c r="M14">
        <v>100</v>
      </c>
      <c r="N14" s="119" t="s">
        <v>3433</v>
      </c>
      <c r="O14">
        <v>26750</v>
      </c>
      <c r="P14">
        <v>27500</v>
      </c>
      <c r="Q14">
        <v>5000</v>
      </c>
      <c r="R14">
        <v>3500</v>
      </c>
      <c r="S14">
        <v>1500</v>
      </c>
      <c r="T14">
        <v>100</v>
      </c>
      <c r="U14">
        <v>550</v>
      </c>
      <c r="V14">
        <v>750</v>
      </c>
      <c r="W14">
        <v>1000</v>
      </c>
      <c r="X14">
        <v>2000</v>
      </c>
      <c r="Y14">
        <v>3000</v>
      </c>
      <c r="Z14">
        <v>2250</v>
      </c>
      <c r="AA14">
        <v>3000</v>
      </c>
      <c r="AB14">
        <v>1500</v>
      </c>
      <c r="AC14">
        <v>2250</v>
      </c>
      <c r="AD14">
        <v>250</v>
      </c>
      <c r="AE14">
        <v>200</v>
      </c>
    </row>
    <row r="15" spans="1:456" x14ac:dyDescent="0.35">
      <c r="B15" t="s">
        <v>3414</v>
      </c>
      <c r="C15">
        <v>1000</v>
      </c>
      <c r="D15" s="118" t="s">
        <v>3433</v>
      </c>
      <c r="E15" s="118" t="s">
        <v>3433</v>
      </c>
      <c r="F15">
        <v>450</v>
      </c>
      <c r="G15">
        <v>275</v>
      </c>
      <c r="H15">
        <v>5000</v>
      </c>
      <c r="I15">
        <v>9000</v>
      </c>
      <c r="J15">
        <v>1125</v>
      </c>
      <c r="K15">
        <v>2000</v>
      </c>
      <c r="L15">
        <v>4500</v>
      </c>
      <c r="M15">
        <v>100</v>
      </c>
      <c r="N15" s="119" t="s">
        <v>3433</v>
      </c>
      <c r="O15">
        <v>31000</v>
      </c>
      <c r="P15">
        <v>37500</v>
      </c>
      <c r="Q15">
        <v>7500</v>
      </c>
      <c r="R15">
        <v>5250</v>
      </c>
      <c r="S15">
        <v>400</v>
      </c>
      <c r="T15">
        <v>125</v>
      </c>
      <c r="U15">
        <v>550</v>
      </c>
      <c r="V15">
        <v>775</v>
      </c>
      <c r="W15">
        <v>1150</v>
      </c>
      <c r="X15">
        <v>2000</v>
      </c>
      <c r="Y15">
        <v>3000</v>
      </c>
      <c r="Z15">
        <v>2500</v>
      </c>
      <c r="AA15">
        <v>3000</v>
      </c>
      <c r="AB15">
        <v>1500</v>
      </c>
      <c r="AC15">
        <v>2250</v>
      </c>
      <c r="AD15">
        <v>250</v>
      </c>
      <c r="AE15">
        <v>350</v>
      </c>
    </row>
    <row r="16" spans="1:456" x14ac:dyDescent="0.35">
      <c r="B16" t="s">
        <v>3415</v>
      </c>
      <c r="C16">
        <v>1000</v>
      </c>
      <c r="D16" s="118" t="s">
        <v>3433</v>
      </c>
      <c r="E16" s="118" t="s">
        <v>3433</v>
      </c>
      <c r="F16">
        <v>450</v>
      </c>
      <c r="G16">
        <v>300</v>
      </c>
      <c r="H16">
        <v>5000</v>
      </c>
      <c r="I16">
        <v>9000</v>
      </c>
      <c r="J16">
        <v>1000</v>
      </c>
      <c r="K16">
        <v>1750</v>
      </c>
      <c r="L16">
        <v>5000</v>
      </c>
      <c r="M16">
        <v>100</v>
      </c>
      <c r="N16" s="119" t="s">
        <v>3433</v>
      </c>
      <c r="O16">
        <v>28500</v>
      </c>
      <c r="P16">
        <v>37000</v>
      </c>
      <c r="Q16">
        <v>7000</v>
      </c>
      <c r="R16">
        <v>5500</v>
      </c>
      <c r="S16">
        <v>400</v>
      </c>
      <c r="T16">
        <v>125</v>
      </c>
      <c r="U16">
        <v>600</v>
      </c>
      <c r="V16">
        <v>750</v>
      </c>
      <c r="W16">
        <v>1200</v>
      </c>
      <c r="X16">
        <v>2250</v>
      </c>
      <c r="Y16">
        <v>3000</v>
      </c>
      <c r="Z16">
        <v>2500</v>
      </c>
      <c r="AA16">
        <v>1750</v>
      </c>
      <c r="AB16">
        <v>1500</v>
      </c>
      <c r="AC16">
        <v>2250</v>
      </c>
      <c r="AD16">
        <v>250</v>
      </c>
      <c r="AE16">
        <v>500</v>
      </c>
    </row>
    <row r="17" spans="1:31" x14ac:dyDescent="0.35">
      <c r="B17" t="s">
        <v>3435</v>
      </c>
      <c r="C17" cm="1">
        <f t="array" ref="C17">MEDIAN(IF(Données_prix!$C:$C="marche_dedougou",IF(Données_prix!F:F&gt;0,Données_prix!F:F)))</f>
        <v>1050</v>
      </c>
      <c r="D17" s="118" t="s">
        <v>3433</v>
      </c>
      <c r="E17" s="118" t="s">
        <v>3433</v>
      </c>
      <c r="F17" cm="1">
        <f t="array" ref="F17">MEDIAN(IF(Données_prix!$C:$C="marche_dedougou",IF(Données_prix!I:I&gt;0,Données_prix!I:I)))</f>
        <v>500</v>
      </c>
      <c r="G17" cm="1">
        <f t="array" ref="G17">MEDIAN(IF(Données_prix!$C:$C="marche_dedougou",IF(Données_prix!J:J&gt;0,Données_prix!J:J)))</f>
        <v>300</v>
      </c>
      <c r="H17" cm="1">
        <f t="array" ref="H17">MEDIAN(IF(Données_prix!$C:$C="marche_dedougou",IF(Données_prix!K:K&gt;0,Données_prix!K:K)))</f>
        <v>5000</v>
      </c>
      <c r="I17" s="85" cm="1">
        <f t="array" ref="I17">MEDIAN(IF(Données_prix!$C:$C="marche_dedougou",IF(Données_prix!L:L&gt;0,Données_prix!L:L)))</f>
        <v>9000</v>
      </c>
      <c r="J17" cm="1">
        <f t="array" ref="J17">MEDIAN(IF(Données_prix!$C:$C="marche_dedougou",IF(Données_prix!M:M&gt;0,Données_prix!M:M)))</f>
        <v>1375</v>
      </c>
      <c r="K17" cm="1">
        <f t="array" ref="K17">MEDIAN(IF(Données_prix!$C:$C="marche_dedougou",IF(Données_prix!N:N&gt;0,Données_prix!N:N)))</f>
        <v>1750</v>
      </c>
      <c r="L17" s="105" cm="1">
        <f t="array" ref="L17">MEDIAN(IF(Données_prix!$C:$C="marche_dedougou",IF(Données_prix!O:O&gt;0,Données_prix!O:O)))</f>
        <v>5000</v>
      </c>
      <c r="M17" cm="1">
        <f t="array" ref="M17">MEDIAN(IF(Données_prix!$C:$C="marche_dedougou",IF(Données_prix!P:P&gt;0,Données_prix!P:P)))</f>
        <v>100</v>
      </c>
      <c r="N17" s="119" t="s">
        <v>3433</v>
      </c>
      <c r="O17" s="105" cm="1">
        <f t="array" ref="O17">MEDIAN(IF(Données_prix!$C:$C="marche_dedougou",IF(Données_prix!R:R&gt;0,Données_prix!R:R)))</f>
        <v>32500</v>
      </c>
      <c r="P17" s="105" cm="1">
        <f t="array" ref="P17">MEDIAN(IF(Données_prix!$C:$C="marche_dedougou",IF(Données_prix!S:S&gt;0,Données_prix!S:S)))</f>
        <v>37500</v>
      </c>
      <c r="Q17" cm="1">
        <f t="array" ref="Q17">MEDIAN(IF(Données_prix!$C:$C="marche_dedougou",IF(Données_prix!T:T&gt;0,Données_prix!T:T)))</f>
        <v>7250</v>
      </c>
      <c r="R17" cm="1">
        <f t="array" ref="R17">MEDIAN(IF(Données_prix!$C:$C="marche_dedougou",IF(Données_prix!U:U&gt;0,Données_prix!U:U)))</f>
        <v>5500</v>
      </c>
      <c r="S17" cm="1">
        <f t="array" ref="S17">MEDIAN(IF(Données_prix!$C:$C="marche_dedougou",IF(Données_prix!V:V&gt;0,Données_prix!V:V)))</f>
        <v>400</v>
      </c>
      <c r="T17" cm="1">
        <f t="array" ref="T17">MEDIAN(IF(Données_prix!$C:$C="marche_dedougou",IF(Données_prix!W:W&gt;0,Données_prix!W:W)))</f>
        <v>125</v>
      </c>
      <c r="U17" cm="1">
        <f t="array" ref="U17">MEDIAN(IF(Données_prix!$C:$C="marche_dedougou",IF(Données_prix!X:X&gt;0,Données_prix!X:X)))</f>
        <v>500</v>
      </c>
      <c r="V17" cm="1">
        <f t="array" ref="V17">MEDIAN(IF(Données_prix!$C:$C="marche_dedougou",IF(Données_prix!Y:Y&gt;0,Données_prix!Y:Y)))</f>
        <v>750</v>
      </c>
      <c r="W17" cm="1">
        <f t="array" ref="W17">MEDIAN(IF(Données_prix!$C:$C="marche_dedougou",IF(Données_prix!Z:Z&gt;0,Données_prix!Z:Z)))</f>
        <v>1200</v>
      </c>
      <c r="X17" s="85" cm="1">
        <f t="array" ref="X17">MEDIAN(IF(Données_prix!$C:$C="marche_dedougou",IF(Données_prix!AA:AA&gt;0,Données_prix!AA:AA)))</f>
        <v>2000</v>
      </c>
      <c r="Y17" cm="1">
        <f t="array" ref="Y17">MEDIAN(IF(Données_prix!$C:$C="marche_dedougou",IF(Données_prix!AB:AB&gt;0,Données_prix!AB:AB)))</f>
        <v>3000</v>
      </c>
      <c r="Z17" s="85" cm="1">
        <f t="array" ref="Z17">MEDIAN(IF(Données_prix!$C:$C="marche_dedougou",IF(Données_prix!AC:AC&gt;0,Données_prix!AC:AC)))</f>
        <v>3000</v>
      </c>
      <c r="AA17" s="85" cm="1">
        <f t="array" ref="AA17">MEDIAN(IF(Données_prix!$C:$C="marche_dedougou",IF(Données_prix!AD:AD&gt;0,Données_prix!AD:AD)))</f>
        <v>3000</v>
      </c>
      <c r="AB17" cm="1">
        <f t="array" ref="AB17">MEDIAN(IF(Données_prix!$C:$C="marche_dedougou",IF(Données_prix!AE:AE&gt;0,Données_prix!AE:AE)))</f>
        <v>1500</v>
      </c>
      <c r="AC17" cm="1">
        <f t="array" ref="AC17">MEDIAN(IF(Données_prix!$C:$C="marche_dedougou",IF(Données_prix!AF:AF&gt;0,Données_prix!AF:AF)))</f>
        <v>2250</v>
      </c>
      <c r="AD17" cm="1">
        <f t="array" ref="AD17">MEDIAN(IF(Données_prix!$C:$C="marche_dedougou",IF(Données_prix!AG:AG&gt;0,Données_prix!AG:AG)))</f>
        <v>250</v>
      </c>
      <c r="AE17" cm="1">
        <f t="array" ref="AE17">MEDIAN(IF(Données_prix!$C:$C="marche_dedougou",IF(Données_prix!CL:CL&gt;0,Données_prix!CL:CL)))</f>
        <v>200</v>
      </c>
    </row>
    <row r="18" spans="1:31" x14ac:dyDescent="0.35">
      <c r="B18" t="s">
        <v>3710</v>
      </c>
      <c r="C18" s="118" t="s">
        <v>3433</v>
      </c>
      <c r="D18" s="118" t="s">
        <v>3433</v>
      </c>
      <c r="E18" s="118" t="s">
        <v>3433</v>
      </c>
      <c r="F18" s="118" t="s">
        <v>3433</v>
      </c>
      <c r="G18" s="118" t="s">
        <v>3433</v>
      </c>
      <c r="H18">
        <v>5000</v>
      </c>
      <c r="I18" s="118" t="s">
        <v>3433</v>
      </c>
      <c r="J18" s="118" t="s">
        <v>3433</v>
      </c>
      <c r="K18" s="118" t="s">
        <v>3433</v>
      </c>
      <c r="L18" s="118" t="s">
        <v>3433</v>
      </c>
      <c r="M18">
        <v>100</v>
      </c>
      <c r="N18" s="119" t="s">
        <v>3433</v>
      </c>
      <c r="O18" s="105">
        <v>32500</v>
      </c>
      <c r="P18" s="105" cm="1">
        <f t="array" ref="P18">MEDIAN(IF(Données_prix!$C:$C="marche_dedougou",IF(Données_prix!S:S&gt;0,Données_prix!S:S)))</f>
        <v>37500</v>
      </c>
      <c r="Q18" s="119" t="s">
        <v>3433</v>
      </c>
      <c r="R18" s="119" t="s">
        <v>3433</v>
      </c>
      <c r="S18" s="119" t="s">
        <v>3433</v>
      </c>
      <c r="T18" s="119" t="s">
        <v>3433</v>
      </c>
      <c r="U18" s="119" t="s">
        <v>3433</v>
      </c>
      <c r="V18" s="119" t="s">
        <v>3433</v>
      </c>
      <c r="W18" s="119" t="s">
        <v>3433</v>
      </c>
      <c r="X18" s="119" t="s">
        <v>3433</v>
      </c>
      <c r="Y18" s="119" t="s">
        <v>3433</v>
      </c>
      <c r="Z18" s="119" t="s">
        <v>3433</v>
      </c>
      <c r="AA18" s="119" t="s">
        <v>3433</v>
      </c>
      <c r="AB18" s="119" t="s">
        <v>3433</v>
      </c>
      <c r="AC18">
        <v>2250</v>
      </c>
      <c r="AD18">
        <v>250</v>
      </c>
      <c r="AE18">
        <v>200</v>
      </c>
    </row>
    <row r="19" spans="1:31" x14ac:dyDescent="0.35">
      <c r="B19" t="s">
        <v>3711</v>
      </c>
      <c r="C19" s="118" t="s">
        <v>3722</v>
      </c>
      <c r="D19" s="118" t="s">
        <v>3722</v>
      </c>
      <c r="E19" s="118" t="s">
        <v>3722</v>
      </c>
      <c r="F19" s="118" t="s">
        <v>3722</v>
      </c>
      <c r="G19" s="118" t="s">
        <v>3722</v>
      </c>
      <c r="H19">
        <f t="shared" ref="H19:O19" si="0">H18-H17</f>
        <v>0</v>
      </c>
      <c r="I19" s="118" t="s">
        <v>3722</v>
      </c>
      <c r="J19" s="118" t="s">
        <v>3722</v>
      </c>
      <c r="K19" s="118" t="s">
        <v>3722</v>
      </c>
      <c r="L19" s="118" t="s">
        <v>3722</v>
      </c>
      <c r="M19">
        <f t="shared" si="0"/>
        <v>0</v>
      </c>
      <c r="N19" s="118" t="s">
        <v>3722</v>
      </c>
      <c r="O19">
        <f t="shared" si="0"/>
        <v>0</v>
      </c>
      <c r="P19" s="120">
        <f>P18-P17</f>
        <v>0</v>
      </c>
      <c r="Q19" s="118" t="s">
        <v>3722</v>
      </c>
      <c r="R19" s="118" t="s">
        <v>3722</v>
      </c>
      <c r="S19" s="118" t="s">
        <v>3722</v>
      </c>
      <c r="T19" s="118" t="s">
        <v>3722</v>
      </c>
      <c r="U19" s="118" t="s">
        <v>3722</v>
      </c>
      <c r="V19" s="118" t="s">
        <v>3722</v>
      </c>
      <c r="W19" s="118" t="s">
        <v>3722</v>
      </c>
      <c r="X19" s="118" t="s">
        <v>3722</v>
      </c>
      <c r="Y19" s="118" t="s">
        <v>3722</v>
      </c>
      <c r="Z19" s="118" t="s">
        <v>3722</v>
      </c>
      <c r="AA19" s="118" t="s">
        <v>3722</v>
      </c>
      <c r="AB19" s="118" t="s">
        <v>3722</v>
      </c>
      <c r="AC19">
        <f t="shared" ref="AC19" si="1">AC18-AC17</f>
        <v>0</v>
      </c>
      <c r="AD19">
        <f t="shared" ref="AD19" si="2">AD18-AD17</f>
        <v>0</v>
      </c>
      <c r="AE19">
        <f t="shared" ref="AE19" si="3">AE18-AE17</f>
        <v>0</v>
      </c>
    </row>
    <row r="20" spans="1:31" x14ac:dyDescent="0.35">
      <c r="B20" t="s">
        <v>3712</v>
      </c>
      <c r="C20" s="118" t="s">
        <v>3722</v>
      </c>
      <c r="D20" s="118" t="s">
        <v>3722</v>
      </c>
      <c r="E20" s="118" t="s">
        <v>3722</v>
      </c>
      <c r="F20" s="118" t="s">
        <v>3722</v>
      </c>
      <c r="G20" s="118" t="s">
        <v>3722</v>
      </c>
      <c r="H20" s="98">
        <f t="shared" ref="H20:AE20" si="4">H19/H18</f>
        <v>0</v>
      </c>
      <c r="I20" s="118" t="s">
        <v>3722</v>
      </c>
      <c r="J20" s="118" t="s">
        <v>3722</v>
      </c>
      <c r="K20" s="118" t="s">
        <v>3722</v>
      </c>
      <c r="L20" s="118" t="s">
        <v>3722</v>
      </c>
      <c r="M20" s="98">
        <f t="shared" si="4"/>
        <v>0</v>
      </c>
      <c r="N20" s="118" t="s">
        <v>3722</v>
      </c>
      <c r="O20" s="98">
        <f t="shared" si="4"/>
        <v>0</v>
      </c>
      <c r="P20" s="133">
        <f>P19/P18</f>
        <v>0</v>
      </c>
      <c r="Q20" s="118" t="s">
        <v>3722</v>
      </c>
      <c r="R20" s="118" t="s">
        <v>3722</v>
      </c>
      <c r="S20" s="118" t="s">
        <v>3722</v>
      </c>
      <c r="T20" s="118" t="s">
        <v>3722</v>
      </c>
      <c r="U20" s="118" t="s">
        <v>3722</v>
      </c>
      <c r="V20" s="118" t="s">
        <v>3722</v>
      </c>
      <c r="W20" s="118" t="s">
        <v>3722</v>
      </c>
      <c r="X20" s="118" t="s">
        <v>3722</v>
      </c>
      <c r="Y20" s="118" t="s">
        <v>3722</v>
      </c>
      <c r="Z20" s="118" t="s">
        <v>3722</v>
      </c>
      <c r="AA20" s="118" t="s">
        <v>3722</v>
      </c>
      <c r="AB20" s="118" t="s">
        <v>3722</v>
      </c>
      <c r="AC20" s="98">
        <f t="shared" si="4"/>
        <v>0</v>
      </c>
      <c r="AD20" s="98">
        <f t="shared" si="4"/>
        <v>0</v>
      </c>
      <c r="AE20" s="98">
        <f t="shared" si="4"/>
        <v>0</v>
      </c>
    </row>
    <row r="21" spans="1:31" x14ac:dyDescent="0.35">
      <c r="B21" t="s">
        <v>3713</v>
      </c>
      <c r="C21" s="118" t="s">
        <v>3722</v>
      </c>
      <c r="D21" s="118" t="s">
        <v>3722</v>
      </c>
      <c r="E21" s="118" t="s">
        <v>3722</v>
      </c>
      <c r="F21" s="118" t="s">
        <v>3722</v>
      </c>
      <c r="G21" s="118" t="s">
        <v>3722</v>
      </c>
      <c r="H21" s="98">
        <f t="shared" ref="H21:AE21" si="5">(H18-H15)/H18</f>
        <v>0</v>
      </c>
      <c r="I21" s="118" t="s">
        <v>3722</v>
      </c>
      <c r="J21" s="118" t="s">
        <v>3722</v>
      </c>
      <c r="K21" s="118" t="s">
        <v>3722</v>
      </c>
      <c r="L21" s="118" t="s">
        <v>3722</v>
      </c>
      <c r="M21" s="98">
        <f t="shared" si="5"/>
        <v>0</v>
      </c>
      <c r="N21" s="118" t="s">
        <v>3722</v>
      </c>
      <c r="O21" s="92">
        <f t="shared" si="5"/>
        <v>4.6153846153846156E-2</v>
      </c>
      <c r="P21" s="133">
        <f>(P18-P15)/P18</f>
        <v>0</v>
      </c>
      <c r="Q21" s="118" t="s">
        <v>3722</v>
      </c>
      <c r="R21" s="118" t="s">
        <v>3722</v>
      </c>
      <c r="S21" s="118" t="s">
        <v>3722</v>
      </c>
      <c r="T21" s="118" t="s">
        <v>3722</v>
      </c>
      <c r="U21" s="118" t="s">
        <v>3722</v>
      </c>
      <c r="V21" s="118" t="s">
        <v>3722</v>
      </c>
      <c r="W21" s="118" t="s">
        <v>3722</v>
      </c>
      <c r="X21" s="118" t="s">
        <v>3722</v>
      </c>
      <c r="Y21" s="118" t="s">
        <v>3722</v>
      </c>
      <c r="Z21" s="118" t="s">
        <v>3722</v>
      </c>
      <c r="AA21" s="118" t="s">
        <v>3722</v>
      </c>
      <c r="AB21" s="118" t="s">
        <v>3722</v>
      </c>
      <c r="AC21" s="98">
        <f t="shared" si="5"/>
        <v>0</v>
      </c>
      <c r="AD21" s="98">
        <f t="shared" si="5"/>
        <v>0</v>
      </c>
      <c r="AE21" s="97">
        <f t="shared" si="5"/>
        <v>-0.75</v>
      </c>
    </row>
    <row r="22" spans="1:31" x14ac:dyDescent="0.35">
      <c r="C22" s="82"/>
      <c r="D22" s="120"/>
      <c r="E22" s="120"/>
      <c r="F22" s="82"/>
      <c r="G22" s="82"/>
      <c r="H22" s="82"/>
      <c r="I22" s="82"/>
      <c r="J22" s="82"/>
      <c r="K22" s="82"/>
      <c r="L22" s="82"/>
      <c r="M22" s="82"/>
      <c r="N22" s="120"/>
      <c r="O22" s="82"/>
      <c r="P22" s="82"/>
      <c r="Q22" s="82"/>
      <c r="R22" s="82"/>
      <c r="S22" s="82"/>
      <c r="T22" s="82"/>
      <c r="U22" s="82"/>
      <c r="V22" s="82"/>
      <c r="W22" s="82"/>
      <c r="X22" s="82"/>
      <c r="Y22" s="82"/>
      <c r="Z22" s="82"/>
      <c r="AA22" s="82"/>
      <c r="AB22" s="82"/>
      <c r="AC22" s="82"/>
      <c r="AD22" s="82"/>
      <c r="AE22" s="82"/>
    </row>
    <row r="23" spans="1:31" x14ac:dyDescent="0.35">
      <c r="C23" s="82"/>
      <c r="D23" s="120"/>
      <c r="E23" s="120"/>
      <c r="F23" s="82"/>
      <c r="G23" s="82"/>
      <c r="H23" s="82"/>
      <c r="I23" s="82"/>
      <c r="J23" s="82"/>
      <c r="K23" s="82"/>
      <c r="L23" s="82"/>
      <c r="M23" s="82"/>
      <c r="N23" s="120"/>
      <c r="O23" s="82"/>
      <c r="P23" s="82"/>
      <c r="Q23" s="82"/>
      <c r="R23" s="82"/>
      <c r="S23" s="82"/>
      <c r="T23" s="82"/>
      <c r="U23" s="82"/>
      <c r="V23" s="82"/>
      <c r="W23" s="82"/>
      <c r="X23" s="82"/>
      <c r="Y23" s="82"/>
      <c r="Z23" s="82"/>
      <c r="AA23" s="82"/>
      <c r="AB23" s="82"/>
      <c r="AC23" s="82"/>
      <c r="AD23" s="82"/>
      <c r="AE23" s="82"/>
    </row>
    <row r="24" spans="1:31" x14ac:dyDescent="0.35">
      <c r="C24" s="82"/>
      <c r="D24" s="120"/>
      <c r="E24" s="120"/>
      <c r="F24" s="82"/>
      <c r="G24" s="82"/>
      <c r="H24" s="82"/>
      <c r="I24" s="82"/>
      <c r="J24" s="82"/>
      <c r="K24" s="82"/>
      <c r="L24" s="82"/>
      <c r="M24" s="82"/>
      <c r="N24" s="120"/>
      <c r="O24" s="82"/>
      <c r="P24" s="82"/>
      <c r="Q24" s="82"/>
      <c r="R24" s="82"/>
      <c r="S24" s="82"/>
      <c r="T24" s="82"/>
      <c r="U24" s="82"/>
      <c r="V24" s="82"/>
      <c r="W24" s="82"/>
      <c r="X24" s="82"/>
      <c r="Y24" s="82"/>
      <c r="Z24" s="82"/>
      <c r="AA24" s="82"/>
      <c r="AB24" s="82"/>
      <c r="AC24" s="82"/>
      <c r="AD24" s="82"/>
      <c r="AE24" s="82"/>
    </row>
    <row r="25" spans="1:31" x14ac:dyDescent="0.35">
      <c r="C25" s="82"/>
      <c r="D25" s="120"/>
      <c r="E25" s="120"/>
      <c r="F25" s="82"/>
      <c r="G25" s="82"/>
      <c r="H25" s="82"/>
      <c r="I25" s="82"/>
      <c r="J25" s="82"/>
      <c r="K25" s="82"/>
      <c r="L25" s="82"/>
      <c r="M25" s="82"/>
      <c r="N25" s="120"/>
      <c r="O25" s="82"/>
      <c r="P25" s="82"/>
      <c r="Q25" s="82"/>
      <c r="R25" s="82"/>
      <c r="S25" s="82"/>
      <c r="T25" s="82"/>
      <c r="U25" s="82"/>
      <c r="V25" s="82"/>
      <c r="W25" s="82"/>
      <c r="X25" s="82"/>
      <c r="Y25" s="82"/>
      <c r="Z25" s="82"/>
      <c r="AA25" s="82"/>
      <c r="AB25" s="82"/>
      <c r="AC25" s="82"/>
      <c r="AD25" s="82"/>
      <c r="AE25" s="82"/>
    </row>
    <row r="26" spans="1:31" x14ac:dyDescent="0.35">
      <c r="A26" s="81" t="s">
        <v>1277</v>
      </c>
    </row>
    <row r="29" spans="1:31" x14ac:dyDescent="0.35">
      <c r="B29" t="s">
        <v>3413</v>
      </c>
      <c r="C29">
        <v>1000</v>
      </c>
      <c r="D29">
        <v>5000</v>
      </c>
      <c r="E29" s="118" t="s">
        <v>3433</v>
      </c>
      <c r="F29">
        <v>450</v>
      </c>
      <c r="G29">
        <v>250</v>
      </c>
      <c r="H29">
        <v>4750</v>
      </c>
      <c r="I29">
        <v>4000</v>
      </c>
      <c r="J29">
        <v>1000</v>
      </c>
      <c r="K29">
        <v>4500</v>
      </c>
      <c r="L29">
        <v>9000</v>
      </c>
      <c r="M29">
        <v>100</v>
      </c>
      <c r="N29">
        <v>15000</v>
      </c>
      <c r="O29">
        <v>22000</v>
      </c>
      <c r="P29">
        <v>29000</v>
      </c>
      <c r="Q29">
        <v>6000</v>
      </c>
      <c r="R29">
        <v>5000</v>
      </c>
      <c r="S29">
        <v>1125</v>
      </c>
      <c r="T29">
        <v>175</v>
      </c>
      <c r="U29">
        <v>700</v>
      </c>
      <c r="V29">
        <v>1000</v>
      </c>
      <c r="W29">
        <v>1500</v>
      </c>
      <c r="X29">
        <v>800</v>
      </c>
      <c r="Y29">
        <v>3000</v>
      </c>
      <c r="Z29">
        <v>2000</v>
      </c>
      <c r="AA29">
        <v>2000</v>
      </c>
      <c r="AB29">
        <v>850</v>
      </c>
      <c r="AC29">
        <v>3000</v>
      </c>
      <c r="AD29">
        <v>200</v>
      </c>
      <c r="AE29">
        <v>275</v>
      </c>
    </row>
    <row r="30" spans="1:31" x14ac:dyDescent="0.35">
      <c r="B30" t="s">
        <v>3414</v>
      </c>
      <c r="C30">
        <v>1000</v>
      </c>
      <c r="D30">
        <v>5000</v>
      </c>
      <c r="E30" s="118" t="s">
        <v>3433</v>
      </c>
      <c r="F30">
        <v>450</v>
      </c>
      <c r="G30">
        <v>300</v>
      </c>
      <c r="H30">
        <v>7500</v>
      </c>
      <c r="I30">
        <v>6500</v>
      </c>
      <c r="J30">
        <v>1000</v>
      </c>
      <c r="K30">
        <v>1750</v>
      </c>
      <c r="L30">
        <v>9750</v>
      </c>
      <c r="M30">
        <v>150</v>
      </c>
      <c r="N30">
        <v>16000</v>
      </c>
      <c r="O30">
        <v>30000</v>
      </c>
      <c r="P30">
        <v>32500</v>
      </c>
      <c r="Q30">
        <v>5500</v>
      </c>
      <c r="R30">
        <v>5000</v>
      </c>
      <c r="S30">
        <v>1000</v>
      </c>
      <c r="T30">
        <v>175</v>
      </c>
      <c r="U30">
        <v>500</v>
      </c>
      <c r="V30">
        <v>800</v>
      </c>
      <c r="W30">
        <v>1175</v>
      </c>
      <c r="X30">
        <v>1000</v>
      </c>
      <c r="Y30">
        <v>3000</v>
      </c>
      <c r="Z30">
        <v>2000</v>
      </c>
      <c r="AA30">
        <v>2000</v>
      </c>
      <c r="AB30">
        <v>1250</v>
      </c>
      <c r="AC30">
        <v>3000</v>
      </c>
      <c r="AD30">
        <v>200</v>
      </c>
      <c r="AE30">
        <v>300</v>
      </c>
    </row>
    <row r="31" spans="1:31" x14ac:dyDescent="0.35">
      <c r="B31" t="s">
        <v>3415</v>
      </c>
      <c r="C31">
        <v>900</v>
      </c>
      <c r="D31">
        <v>5000</v>
      </c>
      <c r="E31" s="118" t="s">
        <v>3433</v>
      </c>
      <c r="F31">
        <v>450</v>
      </c>
      <c r="G31">
        <v>350</v>
      </c>
      <c r="H31">
        <v>6250</v>
      </c>
      <c r="I31">
        <v>4750</v>
      </c>
      <c r="J31">
        <v>1050</v>
      </c>
      <c r="K31">
        <v>2000</v>
      </c>
      <c r="L31">
        <v>9500</v>
      </c>
      <c r="M31">
        <v>150</v>
      </c>
      <c r="N31">
        <v>15000</v>
      </c>
      <c r="O31">
        <v>27500</v>
      </c>
      <c r="P31">
        <v>30000</v>
      </c>
      <c r="Q31">
        <v>6000</v>
      </c>
      <c r="R31">
        <v>5000</v>
      </c>
      <c r="S31">
        <v>1250</v>
      </c>
      <c r="T31">
        <v>200</v>
      </c>
      <c r="U31">
        <v>650</v>
      </c>
      <c r="V31">
        <v>775</v>
      </c>
      <c r="W31">
        <v>1100</v>
      </c>
      <c r="X31">
        <v>925</v>
      </c>
      <c r="Y31">
        <v>3000</v>
      </c>
      <c r="Z31">
        <v>2000</v>
      </c>
      <c r="AA31">
        <v>2000</v>
      </c>
      <c r="AB31">
        <v>1200</v>
      </c>
      <c r="AC31">
        <v>3000</v>
      </c>
      <c r="AD31">
        <v>250</v>
      </c>
      <c r="AE31">
        <v>300</v>
      </c>
    </row>
    <row r="32" spans="1:31" x14ac:dyDescent="0.35">
      <c r="B32" t="s">
        <v>3435</v>
      </c>
      <c r="C32" cm="1">
        <f t="array" ref="C32">MEDIAN(IF(Données_prix!$C:$C="marche_ouahigouya",IF(Données_prix!F:F&gt;0,Données_prix!F:F)))</f>
        <v>1000</v>
      </c>
      <c r="D32" cm="1">
        <f t="array" ref="D32">MEDIAN(IF(Données_prix!$C:$C="marche_ouahigouya",IF(Données_prix!G:G&gt;0,Données_prix!G:G)))</f>
        <v>5000</v>
      </c>
      <c r="E32" s="12" cm="1">
        <f t="array" ref="E32">MEDIAN(IF(Données_prix!$C:$C="marche_ouahigouya",IF(Données_prix!H:H&gt;0,Données_prix!H:H)))</f>
        <v>6250</v>
      </c>
      <c r="F32" cm="1">
        <f t="array" ref="F32">MEDIAN(IF(Données_prix!$C:$C="marche_ouahigouya",IF(Données_prix!I:I&gt;0,Données_prix!I:I)))</f>
        <v>500</v>
      </c>
      <c r="G32" cm="1">
        <f t="array" ref="G32">MEDIAN(IF(Données_prix!$C:$C="marche_ouahigouya",IF(Données_prix!J:J&gt;0,Données_prix!J:J)))</f>
        <v>300</v>
      </c>
      <c r="H32" cm="1">
        <f t="array" ref="H32">MEDIAN(IF(Données_prix!$C:$C="marche_ouahigouya",IF(Données_prix!K:K&gt;0,Données_prix!K:K)))</f>
        <v>5500</v>
      </c>
      <c r="I32" cm="1">
        <f t="array" ref="I32">MEDIAN(IF(Données_prix!$C:$C="marche_ouahigouya",IF(Données_prix!L:L&gt;0,Données_prix!L:L)))</f>
        <v>3375</v>
      </c>
      <c r="J32" s="85" cm="1">
        <f t="array" ref="J32">MEDIAN(IF(Données_prix!$C:$C="marche_ouahigouya",IF(Données_prix!M:M&gt;0,Données_prix!M:M)))</f>
        <v>2075</v>
      </c>
      <c r="K32" cm="1">
        <f t="array" ref="K32">MEDIAN(IF(Données_prix!$C:$C="marche_ouahigouya",IF(Données_prix!N:N&gt;0,Données_prix!N:N)))</f>
        <v>2375</v>
      </c>
      <c r="L32" s="105" cm="1">
        <f t="array" ref="L32">MEDIAN(IF(Données_prix!$C:$C="marche_ouahigouya",IF(Données_prix!O:O&gt;0,Données_prix!O:O)))</f>
        <v>8000</v>
      </c>
      <c r="M32" cm="1">
        <f t="array" ref="M32">MEDIAN(IF(Données_prix!$C:$C="marche_ouahigouya",IF(Données_prix!P:P&gt;0,Données_prix!P:P)))</f>
        <v>100</v>
      </c>
      <c r="N32" cm="1">
        <f t="array" ref="N32">MEDIAN(IF(Données_prix!$C:$C="marche_ouahigouya",IF(Données_prix!Q:Q&gt;0,Données_prix!Q:Q)))</f>
        <v>14000</v>
      </c>
      <c r="O32" s="105" cm="1">
        <f t="array" ref="O32">MEDIAN(IF(Données_prix!$C:$C="marche_ouahigouya",IF(Données_prix!R:R&gt;0,Données_prix!R:R)))</f>
        <v>25250</v>
      </c>
      <c r="P32" s="105" cm="1">
        <f t="array" ref="P32">MEDIAN(IF(Données_prix!$C:$C="marche_ouahigouya",IF(Données_prix!S:S&gt;0,Données_prix!S:S)))</f>
        <v>41000</v>
      </c>
      <c r="Q32" cm="1">
        <f t="array" ref="Q32">MEDIAN(IF(Données_prix!$C:$C="marche_ouahigouya",IF(Données_prix!T:T&gt;0,Données_prix!T:T)))</f>
        <v>7500</v>
      </c>
      <c r="R32" cm="1">
        <f t="array" ref="R32">MEDIAN(IF(Données_prix!$C:$C="marche_ouahigouya",IF(Données_prix!U:U&gt;0,Données_prix!U:U)))</f>
        <v>6500</v>
      </c>
      <c r="S32" cm="1">
        <f t="array" ref="S32">MEDIAN(IF(Données_prix!$C:$C="marche_ouahigouya",IF(Données_prix!V:V&gt;0,Données_prix!V:V)))</f>
        <v>1750</v>
      </c>
      <c r="T32" cm="1">
        <f t="array" ref="T32">MEDIAN(IF(Données_prix!$C:$C="marche_ouahigouya",IF(Données_prix!W:W&gt;0,Données_prix!W:W)))</f>
        <v>150</v>
      </c>
      <c r="U32" cm="1">
        <f t="array" ref="U32">MEDIAN(IF(Données_prix!$C:$C="marche_ouahigouya",IF(Données_prix!X:X&gt;0,Données_prix!X:X)))</f>
        <v>500</v>
      </c>
      <c r="V32" cm="1">
        <f t="array" ref="V32">MEDIAN(IF(Données_prix!$C:$C="marche_ouahigouya",IF(Données_prix!Y:Y&gt;0,Données_prix!Y:Y)))</f>
        <v>1100</v>
      </c>
      <c r="W32" cm="1">
        <f t="array" ref="W32">MEDIAN(IF(Données_prix!$C:$C="marche_ouahigouya",IF(Données_prix!Z:Z&gt;0,Données_prix!Z:Z)))</f>
        <v>1875</v>
      </c>
      <c r="X32" cm="1">
        <f t="array" ref="X32">MEDIAN(IF(Données_prix!$C:$C="marche_ouahigouya",IF(Données_prix!AA:AA&gt;0,Données_prix!AA:AA)))</f>
        <v>2000</v>
      </c>
      <c r="Y32" cm="1">
        <f t="array" ref="Y32">MEDIAN(IF(Données_prix!$C:$C="marche_ouahigouya",IF(Données_prix!AB:AB&gt;0,Données_prix!AB:AB)))</f>
        <v>2350</v>
      </c>
      <c r="Z32" cm="1">
        <f t="array" ref="Z32">MEDIAN(IF(Données_prix!$C:$C="marche_ouahigouya",IF(Données_prix!AC:AC&gt;0,Données_prix!AC:AC)))</f>
        <v>2875</v>
      </c>
      <c r="AA32" cm="1">
        <f t="array" ref="AA32">MEDIAN(IF(Données_prix!$C:$C="marche_ouahigouya",IF(Données_prix!AD:AD&gt;0,Données_prix!AD:AD)))</f>
        <v>4500</v>
      </c>
      <c r="AB32" cm="1">
        <f t="array" ref="AB32">MEDIAN(IF(Données_prix!$C:$C="marche_ouahigouya",IF(Données_prix!AE:AE&gt;0,Données_prix!AE:AE)))</f>
        <v>1250</v>
      </c>
      <c r="AC32" cm="1">
        <f t="array" ref="AC32">MEDIAN(IF(Données_prix!$C:$C="marche_ouahigouya",IF(Données_prix!AF:AF&gt;0,Données_prix!AF:AF)))</f>
        <v>3750</v>
      </c>
      <c r="AD32" cm="1">
        <f t="array" ref="AD32">MEDIAN(IF(Données_prix!$C:$C="marche_ouahigouya",IF(Données_prix!AG:AG&gt;0,Données_prix!AG:AG)))</f>
        <v>275</v>
      </c>
      <c r="AE32" cm="1">
        <f t="array" ref="AE32">MEDIAN(IF(Données_prix!$C:$C="marche_ouahigouya",IF(Données_prix!CL:CL&gt;0,Données_prix!CL:CL)))</f>
        <v>225</v>
      </c>
    </row>
    <row r="33" spans="1:49" x14ac:dyDescent="0.35">
      <c r="B33" t="s">
        <v>3710</v>
      </c>
      <c r="C33">
        <v>1000</v>
      </c>
      <c r="D33">
        <v>5000</v>
      </c>
      <c r="E33" s="119" t="s">
        <v>3433</v>
      </c>
      <c r="F33">
        <v>500</v>
      </c>
      <c r="G33">
        <v>300</v>
      </c>
      <c r="H33">
        <v>5500</v>
      </c>
      <c r="I33">
        <v>3375</v>
      </c>
      <c r="J33" s="85">
        <v>2075</v>
      </c>
      <c r="K33">
        <v>2375</v>
      </c>
      <c r="L33" s="105">
        <v>8000</v>
      </c>
      <c r="M33">
        <v>100</v>
      </c>
      <c r="N33">
        <v>14000</v>
      </c>
      <c r="O33" s="105">
        <v>25250</v>
      </c>
      <c r="P33" s="105">
        <v>41000</v>
      </c>
      <c r="Q33">
        <v>7500</v>
      </c>
      <c r="R33">
        <v>6500</v>
      </c>
      <c r="S33">
        <v>1750</v>
      </c>
      <c r="T33">
        <v>150</v>
      </c>
      <c r="U33">
        <v>500</v>
      </c>
      <c r="V33">
        <v>1100</v>
      </c>
      <c r="W33">
        <v>1875</v>
      </c>
      <c r="X33">
        <v>2000</v>
      </c>
      <c r="Y33">
        <v>2350</v>
      </c>
      <c r="Z33">
        <v>2875</v>
      </c>
      <c r="AA33">
        <v>4500</v>
      </c>
      <c r="AB33">
        <v>1250</v>
      </c>
      <c r="AC33">
        <v>3750</v>
      </c>
      <c r="AD33">
        <v>275</v>
      </c>
      <c r="AE33">
        <v>225</v>
      </c>
    </row>
    <row r="34" spans="1:49" x14ac:dyDescent="0.35">
      <c r="B34" t="s">
        <v>3714</v>
      </c>
      <c r="C34">
        <f>C33-C32</f>
        <v>0</v>
      </c>
      <c r="D34">
        <f t="shared" ref="D34:AE34" si="6">D33-D32</f>
        <v>0</v>
      </c>
      <c r="E34" s="118" t="s">
        <v>3722</v>
      </c>
      <c r="F34">
        <f t="shared" si="6"/>
        <v>0</v>
      </c>
      <c r="G34">
        <f t="shared" si="6"/>
        <v>0</v>
      </c>
      <c r="H34">
        <f t="shared" si="6"/>
        <v>0</v>
      </c>
      <c r="I34">
        <f t="shared" si="6"/>
        <v>0</v>
      </c>
      <c r="J34">
        <f t="shared" si="6"/>
        <v>0</v>
      </c>
      <c r="K34">
        <f t="shared" si="6"/>
        <v>0</v>
      </c>
      <c r="L34">
        <f t="shared" si="6"/>
        <v>0</v>
      </c>
      <c r="M34">
        <f t="shared" si="6"/>
        <v>0</v>
      </c>
      <c r="N34">
        <f t="shared" si="6"/>
        <v>0</v>
      </c>
      <c r="O34">
        <f t="shared" si="6"/>
        <v>0</v>
      </c>
      <c r="P34">
        <f t="shared" si="6"/>
        <v>0</v>
      </c>
      <c r="Q34">
        <f t="shared" si="6"/>
        <v>0</v>
      </c>
      <c r="R34">
        <f t="shared" si="6"/>
        <v>0</v>
      </c>
      <c r="S34">
        <f t="shared" si="6"/>
        <v>0</v>
      </c>
      <c r="T34">
        <f t="shared" si="6"/>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row>
    <row r="35" spans="1:49" x14ac:dyDescent="0.35">
      <c r="B35" t="s">
        <v>3436</v>
      </c>
      <c r="C35" s="98">
        <f>C34/C33</f>
        <v>0</v>
      </c>
      <c r="D35" s="98">
        <f t="shared" ref="D35:AE35" si="7">D34/D33</f>
        <v>0</v>
      </c>
      <c r="E35" s="118" t="s">
        <v>3722</v>
      </c>
      <c r="F35" s="98">
        <f t="shared" si="7"/>
        <v>0</v>
      </c>
      <c r="G35" s="98">
        <f t="shared" si="7"/>
        <v>0</v>
      </c>
      <c r="H35" s="98">
        <f t="shared" si="7"/>
        <v>0</v>
      </c>
      <c r="I35" s="98">
        <f t="shared" si="7"/>
        <v>0</v>
      </c>
      <c r="J35" s="98">
        <f t="shared" si="7"/>
        <v>0</v>
      </c>
      <c r="K35" s="98">
        <f t="shared" si="7"/>
        <v>0</v>
      </c>
      <c r="L35" s="98">
        <f t="shared" si="7"/>
        <v>0</v>
      </c>
      <c r="M35" s="98">
        <f t="shared" si="7"/>
        <v>0</v>
      </c>
      <c r="N35" s="98">
        <f t="shared" si="7"/>
        <v>0</v>
      </c>
      <c r="O35" s="98">
        <f t="shared" si="7"/>
        <v>0</v>
      </c>
      <c r="P35" s="98">
        <f t="shared" si="7"/>
        <v>0</v>
      </c>
      <c r="Q35" s="98">
        <f t="shared" si="7"/>
        <v>0</v>
      </c>
      <c r="R35" s="98">
        <f t="shared" si="7"/>
        <v>0</v>
      </c>
      <c r="S35" s="98">
        <f t="shared" si="7"/>
        <v>0</v>
      </c>
      <c r="T35" s="98">
        <f t="shared" si="7"/>
        <v>0</v>
      </c>
      <c r="U35" s="98">
        <f t="shared" si="7"/>
        <v>0</v>
      </c>
      <c r="V35" s="98">
        <f t="shared" si="7"/>
        <v>0</v>
      </c>
      <c r="W35" s="98">
        <f t="shared" si="7"/>
        <v>0</v>
      </c>
      <c r="X35" s="98">
        <f t="shared" si="7"/>
        <v>0</v>
      </c>
      <c r="Y35" s="98">
        <f t="shared" si="7"/>
        <v>0</v>
      </c>
      <c r="Z35" s="98">
        <f t="shared" si="7"/>
        <v>0</v>
      </c>
      <c r="AA35" s="98">
        <f t="shared" si="7"/>
        <v>0</v>
      </c>
      <c r="AB35" s="98">
        <f t="shared" si="7"/>
        <v>0</v>
      </c>
      <c r="AC35" s="98">
        <f t="shared" si="7"/>
        <v>0</v>
      </c>
      <c r="AD35" s="98">
        <f t="shared" si="7"/>
        <v>0</v>
      </c>
      <c r="AE35" s="98">
        <f t="shared" si="7"/>
        <v>0</v>
      </c>
    </row>
    <row r="36" spans="1:49" x14ac:dyDescent="0.35">
      <c r="B36" t="s">
        <v>3715</v>
      </c>
      <c r="C36" s="98">
        <f>(C33-C30)/C33</f>
        <v>0</v>
      </c>
      <c r="D36" s="98">
        <f t="shared" ref="D36:AE36" si="8">(D33-D30)/D33</f>
        <v>0</v>
      </c>
      <c r="E36" s="118" t="s">
        <v>3722</v>
      </c>
      <c r="F36" s="76">
        <f t="shared" si="8"/>
        <v>0.1</v>
      </c>
      <c r="G36" s="77">
        <f t="shared" si="8"/>
        <v>0</v>
      </c>
      <c r="H36" s="92">
        <f t="shared" si="8"/>
        <v>-0.36363636363636365</v>
      </c>
      <c r="I36" s="99">
        <f t="shared" si="8"/>
        <v>-0.92592592592592593</v>
      </c>
      <c r="J36" s="77">
        <f t="shared" si="8"/>
        <v>0.51807228915662651</v>
      </c>
      <c r="K36" s="77">
        <f t="shared" si="8"/>
        <v>0.26315789473684209</v>
      </c>
      <c r="L36" s="92">
        <f t="shared" si="8"/>
        <v>-0.21875</v>
      </c>
      <c r="M36" s="92">
        <f t="shared" si="8"/>
        <v>-0.5</v>
      </c>
      <c r="N36" s="92">
        <f t="shared" si="8"/>
        <v>-0.14285714285714285</v>
      </c>
      <c r="O36" s="92">
        <f t="shared" si="8"/>
        <v>-0.18811881188118812</v>
      </c>
      <c r="P36" s="76">
        <f t="shared" si="8"/>
        <v>0.2073170731707317</v>
      </c>
      <c r="Q36" s="76">
        <f t="shared" si="8"/>
        <v>0.26666666666666666</v>
      </c>
      <c r="R36" s="76">
        <f t="shared" si="8"/>
        <v>0.23076923076923078</v>
      </c>
      <c r="S36" s="76">
        <f t="shared" si="8"/>
        <v>0.42857142857142855</v>
      </c>
      <c r="T36" s="92">
        <f t="shared" si="8"/>
        <v>-0.16666666666666666</v>
      </c>
      <c r="U36" s="98">
        <f t="shared" si="8"/>
        <v>0</v>
      </c>
      <c r="V36" s="76">
        <f t="shared" si="8"/>
        <v>0.27272727272727271</v>
      </c>
      <c r="W36" s="76">
        <f t="shared" si="8"/>
        <v>0.37333333333333335</v>
      </c>
      <c r="X36" s="76">
        <f t="shared" si="8"/>
        <v>0.5</v>
      </c>
      <c r="Y36" s="92">
        <f t="shared" si="8"/>
        <v>-0.27659574468085107</v>
      </c>
      <c r="Z36" s="76">
        <f t="shared" si="8"/>
        <v>0.30434782608695654</v>
      </c>
      <c r="AA36" s="76">
        <f t="shared" si="8"/>
        <v>0.55555555555555558</v>
      </c>
      <c r="AB36" s="98">
        <f t="shared" si="8"/>
        <v>0</v>
      </c>
      <c r="AC36" s="99">
        <f t="shared" si="8"/>
        <v>0.2</v>
      </c>
      <c r="AD36" s="99">
        <f t="shared" si="8"/>
        <v>0.27272727272727271</v>
      </c>
      <c r="AE36" s="99">
        <f t="shared" si="8"/>
        <v>-0.33333333333333331</v>
      </c>
    </row>
    <row r="37" spans="1:49" x14ac:dyDescent="0.35">
      <c r="C37" s="82"/>
      <c r="D37" s="82"/>
      <c r="E37" s="120"/>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49" x14ac:dyDescent="0.35">
      <c r="C38" s="82"/>
      <c r="D38" s="82"/>
      <c r="E38" s="120"/>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49" x14ac:dyDescent="0.35">
      <c r="C39" s="82"/>
      <c r="D39" s="82"/>
      <c r="E39" s="120"/>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49" x14ac:dyDescent="0.35">
      <c r="C40" s="82"/>
      <c r="D40" s="82"/>
      <c r="E40" s="120"/>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2" spans="1:49" x14ac:dyDescent="0.35">
      <c r="A42" s="81" t="s">
        <v>1278</v>
      </c>
    </row>
    <row r="45" spans="1:49" x14ac:dyDescent="0.35">
      <c r="B45" t="s">
        <v>3413</v>
      </c>
      <c r="C45">
        <v>1000</v>
      </c>
      <c r="D45">
        <v>4000</v>
      </c>
      <c r="E45">
        <v>3500</v>
      </c>
      <c r="F45">
        <v>350</v>
      </c>
      <c r="G45">
        <v>250</v>
      </c>
      <c r="H45">
        <v>5000</v>
      </c>
      <c r="I45">
        <v>25000</v>
      </c>
      <c r="J45">
        <v>1375</v>
      </c>
      <c r="K45">
        <v>1625</v>
      </c>
      <c r="L45">
        <v>5750</v>
      </c>
      <c r="M45">
        <v>100</v>
      </c>
      <c r="N45" s="85">
        <v>12500</v>
      </c>
      <c r="O45">
        <v>24000</v>
      </c>
      <c r="P45">
        <v>26000</v>
      </c>
      <c r="Q45">
        <v>6000</v>
      </c>
      <c r="R45">
        <v>4500</v>
      </c>
      <c r="S45">
        <v>1375</v>
      </c>
      <c r="T45">
        <v>137.5</v>
      </c>
      <c r="U45">
        <v>500</v>
      </c>
      <c r="V45">
        <v>1250</v>
      </c>
      <c r="W45">
        <v>1750</v>
      </c>
      <c r="X45">
        <v>2250</v>
      </c>
      <c r="Y45">
        <v>3000</v>
      </c>
      <c r="Z45">
        <v>2000</v>
      </c>
      <c r="AA45">
        <v>1800</v>
      </c>
      <c r="AB45">
        <v>2500</v>
      </c>
      <c r="AC45">
        <v>4500</v>
      </c>
      <c r="AD45">
        <v>200</v>
      </c>
      <c r="AE45">
        <v>500</v>
      </c>
    </row>
    <row r="46" spans="1:49" x14ac:dyDescent="0.35">
      <c r="B46" t="s">
        <v>3414</v>
      </c>
      <c r="C46">
        <v>1000</v>
      </c>
      <c r="D46">
        <v>3500</v>
      </c>
      <c r="E46">
        <v>4000</v>
      </c>
      <c r="F46">
        <v>450</v>
      </c>
      <c r="G46">
        <v>275</v>
      </c>
      <c r="H46">
        <v>5000</v>
      </c>
      <c r="I46">
        <v>10000</v>
      </c>
      <c r="J46">
        <v>1000</v>
      </c>
      <c r="K46">
        <v>2000</v>
      </c>
      <c r="L46">
        <v>6500</v>
      </c>
      <c r="M46">
        <v>100</v>
      </c>
      <c r="N46" s="119" t="s">
        <v>3433</v>
      </c>
      <c r="O46">
        <v>27500</v>
      </c>
      <c r="P46">
        <v>35000</v>
      </c>
      <c r="Q46">
        <v>6750</v>
      </c>
      <c r="R46">
        <v>5250</v>
      </c>
      <c r="S46">
        <v>1750</v>
      </c>
      <c r="T46">
        <v>125</v>
      </c>
      <c r="U46">
        <v>750</v>
      </c>
      <c r="V46">
        <v>1000</v>
      </c>
      <c r="W46">
        <v>1250</v>
      </c>
      <c r="X46">
        <v>1500</v>
      </c>
      <c r="Y46">
        <v>3000</v>
      </c>
      <c r="Z46">
        <v>2500</v>
      </c>
      <c r="AA46">
        <v>2000</v>
      </c>
      <c r="AB46">
        <v>2000</v>
      </c>
      <c r="AC46">
        <v>5000</v>
      </c>
      <c r="AD46">
        <v>300</v>
      </c>
      <c r="AE46">
        <v>500</v>
      </c>
    </row>
    <row r="47" spans="1:49" x14ac:dyDescent="0.35">
      <c r="B47" t="s">
        <v>3415</v>
      </c>
      <c r="C47">
        <v>1200</v>
      </c>
      <c r="D47">
        <v>3625</v>
      </c>
      <c r="E47">
        <v>4000</v>
      </c>
      <c r="F47">
        <v>500</v>
      </c>
      <c r="G47">
        <v>350</v>
      </c>
      <c r="H47">
        <v>5000</v>
      </c>
      <c r="I47">
        <v>3250</v>
      </c>
      <c r="J47">
        <v>1000</v>
      </c>
      <c r="K47">
        <v>2250</v>
      </c>
      <c r="L47">
        <v>6000</v>
      </c>
      <c r="M47">
        <v>100</v>
      </c>
      <c r="N47" s="119" t="s">
        <v>3433</v>
      </c>
      <c r="O47">
        <v>28000</v>
      </c>
      <c r="P47">
        <v>33750</v>
      </c>
      <c r="Q47">
        <v>6750</v>
      </c>
      <c r="R47">
        <v>5250</v>
      </c>
      <c r="S47">
        <v>1000</v>
      </c>
      <c r="T47">
        <v>200</v>
      </c>
      <c r="U47">
        <v>750</v>
      </c>
      <c r="V47">
        <v>1000</v>
      </c>
      <c r="W47">
        <v>1250</v>
      </c>
      <c r="X47">
        <v>2000</v>
      </c>
      <c r="Y47">
        <v>3000</v>
      </c>
      <c r="Z47">
        <v>2000</v>
      </c>
      <c r="AA47">
        <v>2250</v>
      </c>
      <c r="AB47">
        <v>1500</v>
      </c>
      <c r="AC47">
        <v>5000</v>
      </c>
      <c r="AD47">
        <v>275</v>
      </c>
      <c r="AE47">
        <v>500</v>
      </c>
      <c r="AW47" s="100"/>
    </row>
    <row r="48" spans="1:49" x14ac:dyDescent="0.35">
      <c r="B48" t="s">
        <v>3435</v>
      </c>
      <c r="C48" cm="1">
        <f t="array" ref="C48">MEDIAN(IF(Données_prix!$C:$C="marche_fada",IF(Données_prix!F:F&gt;0,Données_prix!F:F)))</f>
        <v>1000</v>
      </c>
      <c r="D48" cm="1">
        <f t="array" ref="D48">MEDIAN(IF(Données_prix!$C:$C="marche_fada",IF(Données_prix!G:G&gt;0,Données_prix!G:G)))</f>
        <v>3250</v>
      </c>
      <c r="E48" cm="1">
        <f t="array" ref="E48">MEDIAN(IF(Données_prix!$C:$C="marche_fada",IF(Données_prix!H:H&gt;0,Données_prix!H:H)))</f>
        <v>4000</v>
      </c>
      <c r="F48" cm="1">
        <f t="array" ref="F48">MEDIAN(IF(Données_prix!$C:$C="marche_fada",IF(Données_prix!I:I&gt;0,Données_prix!I:I)))</f>
        <v>400</v>
      </c>
      <c r="G48" cm="1">
        <f t="array" ref="G48">MEDIAN(IF(Données_prix!$C:$C="marche_fada",IF(Données_prix!J:J&gt;0,Données_prix!J:J)))</f>
        <v>300</v>
      </c>
      <c r="H48" cm="1">
        <f t="array" ref="H48">MEDIAN(IF(Données_prix!$C:$C="marche_fada",IF(Données_prix!K:K&gt;0,Données_prix!K:K)))</f>
        <v>5000</v>
      </c>
      <c r="I48" cm="1">
        <f t="array" ref="I48">MEDIAN(IF(Données_prix!$C:$C="marche_fada",IF(Données_prix!L:L&gt;0,Données_prix!L:L)))</f>
        <v>15000</v>
      </c>
      <c r="J48" cm="1">
        <f t="array" ref="J48">MEDIAN(IF(Données_prix!$C:$C="marche_fada",IF(Données_prix!M:M&gt;0,Données_prix!M:M)))</f>
        <v>1875</v>
      </c>
      <c r="K48" cm="1">
        <f t="array" ref="K48">MEDIAN(IF(Données_prix!$C:$C="marche_fada",IF(Données_prix!N:N&gt;0,Données_prix!N:N)))</f>
        <v>2500</v>
      </c>
      <c r="L48" s="102" cm="1">
        <f t="array" ref="L48">MEDIAN(IF(Données_prix!$C:$C="marche_fada",IF(Données_prix!O:O&gt;0,Données_prix!O:O)))</f>
        <v>6500</v>
      </c>
      <c r="M48" s="118" t="s">
        <v>3433</v>
      </c>
      <c r="N48" s="119" t="s">
        <v>3433</v>
      </c>
      <c r="O48" s="102" cm="1">
        <f t="array" ref="O48">MEDIAN(IF(Données_prix!$C:$C="marche_fada",IF(Données_prix!R:R&gt;0,Données_prix!R:R)))</f>
        <v>27750</v>
      </c>
      <c r="P48" s="105" cm="1">
        <f t="array" ref="P48">MEDIAN(IF(Données_prix!$C:$C="marche_fada",IF(Données_prix!S:S&gt;0,Données_prix!S:S)))</f>
        <v>34250</v>
      </c>
      <c r="Q48" cm="1">
        <f t="array" ref="Q48">MEDIAN(IF(Données_prix!$C:$C="marche_fada",IF(Données_prix!T:T&gt;0,Données_prix!T:T)))</f>
        <v>7000</v>
      </c>
      <c r="R48" cm="1">
        <f t="array" ref="R48">MEDIAN(IF(Données_prix!$C:$C="marche_fada",IF(Données_prix!U:U&gt;0,Données_prix!U:U)))</f>
        <v>5500</v>
      </c>
      <c r="S48" cm="1">
        <f t="array" ref="S48">MEDIAN(IF(Données_prix!$C:$C="marche_fada",IF(Données_prix!V:V&gt;0,Données_prix!V:V)))</f>
        <v>600</v>
      </c>
      <c r="T48" cm="1">
        <f t="array" ref="T48">MEDIAN(IF(Données_prix!$C:$C="marche_fada",IF(Données_prix!W:W&gt;0,Données_prix!W:W)))</f>
        <v>150</v>
      </c>
      <c r="U48" s="85" cm="1">
        <f t="array" ref="U48">MEDIAN(IF(Données_prix!$C:$C="marche_fada",IF(Données_prix!X:X&gt;0,Données_prix!X:X)))</f>
        <v>500</v>
      </c>
      <c r="V48" cm="1">
        <f t="array" ref="V48">MEDIAN(IF(Données_prix!$C:$C="marche_fada",IF(Données_prix!Y:Y&gt;0,Données_prix!Y:Y)))</f>
        <v>1200</v>
      </c>
      <c r="W48" cm="1">
        <f t="array" ref="W48">MEDIAN(IF(Données_prix!$C:$C="marche_fada",IF(Données_prix!Z:Z&gt;0,Données_prix!Z:Z)))</f>
        <v>1500</v>
      </c>
      <c r="X48" cm="1">
        <f t="array" ref="X48">MEDIAN(IF(Données_prix!$C:$C="marche_fada",IF(Données_prix!AA:AA&gt;0,Données_prix!AA:AA)))</f>
        <v>1500</v>
      </c>
      <c r="Y48" cm="1">
        <f t="array" ref="Y48">MEDIAN(IF(Données_prix!$C:$C="marche_fada",IF(Données_prix!AB:AB&gt;0,Données_prix!AB:AB)))</f>
        <v>2875</v>
      </c>
      <c r="Z48" cm="1">
        <f t="array" ref="Z48">MEDIAN(IF(Données_prix!$C:$C="marche_fada",IF(Données_prix!AC:AC&gt;0,Données_prix!AC:AC)))</f>
        <v>2000</v>
      </c>
      <c r="AA48" cm="1">
        <f t="array" ref="AA48">MEDIAN(IF(Données_prix!$C:$C="marche_fada",IF(Données_prix!AD:AD&gt;0,Données_prix!AD:AD)))</f>
        <v>2000</v>
      </c>
      <c r="AB48" cm="1">
        <f t="array" ref="AB48">MEDIAN(IF(Données_prix!$C:$C="marche_fada",IF(Données_prix!AE:AE&gt;0,Données_prix!AE:AE)))</f>
        <v>1500</v>
      </c>
      <c r="AC48" cm="1">
        <f t="array" ref="AC48">MEDIAN(IF(Données_prix!$C:$C="marche_fada",IF(Données_prix!AF:AF&gt;0,Données_prix!AF:AF)))</f>
        <v>6000</v>
      </c>
      <c r="AD48" cm="1">
        <f t="array" ref="AD48">MEDIAN(IF(Données_prix!$C:$C="marche_fada",IF(Données_prix!AG:AG&gt;0,Données_prix!AG:AG)))</f>
        <v>350</v>
      </c>
      <c r="AE48" cm="1">
        <f t="array" ref="AE48">MEDIAN(IF(Données_prix!$C:$C="marche_fada",IF(Données_prix!CL:CL&gt;0,Données_prix!CL:CL)))</f>
        <v>7500</v>
      </c>
    </row>
    <row r="49" spans="1:49" x14ac:dyDescent="0.35">
      <c r="B49" t="s">
        <v>3710</v>
      </c>
      <c r="C49">
        <v>1000</v>
      </c>
      <c r="D49">
        <v>3250</v>
      </c>
      <c r="E49">
        <v>4000</v>
      </c>
      <c r="F49">
        <v>400</v>
      </c>
      <c r="G49">
        <v>300</v>
      </c>
      <c r="H49">
        <v>5000</v>
      </c>
      <c r="I49">
        <v>15000</v>
      </c>
      <c r="J49">
        <v>1875</v>
      </c>
      <c r="K49">
        <v>2500</v>
      </c>
      <c r="L49" s="131" t="s">
        <v>3433</v>
      </c>
      <c r="M49" s="118" t="s">
        <v>3433</v>
      </c>
      <c r="N49" s="119" t="s">
        <v>3433</v>
      </c>
      <c r="O49" s="102">
        <v>27750</v>
      </c>
      <c r="P49" s="105">
        <v>34250</v>
      </c>
      <c r="Q49">
        <v>7000</v>
      </c>
      <c r="R49">
        <v>5500</v>
      </c>
      <c r="S49">
        <v>600</v>
      </c>
      <c r="T49">
        <v>150</v>
      </c>
      <c r="U49" s="85">
        <v>500</v>
      </c>
      <c r="V49">
        <v>1200</v>
      </c>
      <c r="W49">
        <v>1500</v>
      </c>
      <c r="X49">
        <v>1500</v>
      </c>
      <c r="Y49">
        <v>2875</v>
      </c>
      <c r="Z49">
        <v>2000</v>
      </c>
      <c r="AA49">
        <v>2000</v>
      </c>
      <c r="AB49">
        <v>1500</v>
      </c>
      <c r="AC49">
        <v>6000</v>
      </c>
      <c r="AD49">
        <v>350</v>
      </c>
      <c r="AE49" s="120" t="s">
        <v>3433</v>
      </c>
    </row>
    <row r="50" spans="1:49" x14ac:dyDescent="0.35">
      <c r="B50" t="s">
        <v>3716</v>
      </c>
      <c r="C50">
        <f>C49-C48</f>
        <v>0</v>
      </c>
      <c r="D50">
        <f t="shared" ref="D50:AD50" si="9">D49-D48</f>
        <v>0</v>
      </c>
      <c r="E50">
        <f t="shared" si="9"/>
        <v>0</v>
      </c>
      <c r="F50">
        <f t="shared" si="9"/>
        <v>0</v>
      </c>
      <c r="G50">
        <f t="shared" si="9"/>
        <v>0</v>
      </c>
      <c r="H50">
        <f t="shared" si="9"/>
        <v>0</v>
      </c>
      <c r="I50">
        <f t="shared" si="9"/>
        <v>0</v>
      </c>
      <c r="J50">
        <f t="shared" si="9"/>
        <v>0</v>
      </c>
      <c r="K50">
        <f t="shared" si="9"/>
        <v>0</v>
      </c>
      <c r="L50" s="118" t="s">
        <v>3722</v>
      </c>
      <c r="M50" s="118" t="s">
        <v>3722</v>
      </c>
      <c r="N50" s="118" t="s">
        <v>3722</v>
      </c>
      <c r="O50">
        <f t="shared" si="9"/>
        <v>0</v>
      </c>
      <c r="P50">
        <f t="shared" si="9"/>
        <v>0</v>
      </c>
      <c r="Q50">
        <f t="shared" si="9"/>
        <v>0</v>
      </c>
      <c r="R50">
        <f t="shared" si="9"/>
        <v>0</v>
      </c>
      <c r="S50">
        <f t="shared" si="9"/>
        <v>0</v>
      </c>
      <c r="T50">
        <f t="shared" si="9"/>
        <v>0</v>
      </c>
      <c r="U50">
        <f t="shared" si="9"/>
        <v>0</v>
      </c>
      <c r="V50">
        <f t="shared" si="9"/>
        <v>0</v>
      </c>
      <c r="W50">
        <f t="shared" si="9"/>
        <v>0</v>
      </c>
      <c r="X50">
        <f t="shared" si="9"/>
        <v>0</v>
      </c>
      <c r="Y50">
        <f t="shared" si="9"/>
        <v>0</v>
      </c>
      <c r="Z50">
        <f t="shared" si="9"/>
        <v>0</v>
      </c>
      <c r="AA50">
        <f t="shared" si="9"/>
        <v>0</v>
      </c>
      <c r="AB50">
        <f t="shared" si="9"/>
        <v>0</v>
      </c>
      <c r="AC50">
        <f t="shared" si="9"/>
        <v>0</v>
      </c>
      <c r="AD50">
        <f t="shared" si="9"/>
        <v>0</v>
      </c>
      <c r="AE50" s="118" t="s">
        <v>3722</v>
      </c>
    </row>
    <row r="51" spans="1:49" x14ac:dyDescent="0.35">
      <c r="B51" t="s">
        <v>3717</v>
      </c>
      <c r="C51" s="98">
        <f>C50/C49</f>
        <v>0</v>
      </c>
      <c r="D51" s="98">
        <f t="shared" ref="D51:AD51" si="10">D50/D49</f>
        <v>0</v>
      </c>
      <c r="E51" s="98">
        <f t="shared" si="10"/>
        <v>0</v>
      </c>
      <c r="F51" s="98">
        <f t="shared" si="10"/>
        <v>0</v>
      </c>
      <c r="G51" s="98">
        <f t="shared" si="10"/>
        <v>0</v>
      </c>
      <c r="H51" s="98">
        <f t="shared" si="10"/>
        <v>0</v>
      </c>
      <c r="I51" s="98">
        <f t="shared" si="10"/>
        <v>0</v>
      </c>
      <c r="J51" s="98">
        <f t="shared" si="10"/>
        <v>0</v>
      </c>
      <c r="K51" s="98">
        <f t="shared" si="10"/>
        <v>0</v>
      </c>
      <c r="L51" s="118" t="s">
        <v>3722</v>
      </c>
      <c r="M51" s="118" t="s">
        <v>3722</v>
      </c>
      <c r="N51" s="118" t="s">
        <v>3722</v>
      </c>
      <c r="O51" s="98">
        <f t="shared" si="10"/>
        <v>0</v>
      </c>
      <c r="P51" s="98">
        <f t="shared" si="10"/>
        <v>0</v>
      </c>
      <c r="Q51" s="98">
        <f t="shared" si="10"/>
        <v>0</v>
      </c>
      <c r="R51" s="98">
        <f t="shared" si="10"/>
        <v>0</v>
      </c>
      <c r="S51" s="98">
        <f t="shared" si="10"/>
        <v>0</v>
      </c>
      <c r="T51" s="98">
        <f t="shared" si="10"/>
        <v>0</v>
      </c>
      <c r="U51" s="98">
        <f t="shared" si="10"/>
        <v>0</v>
      </c>
      <c r="V51" s="98">
        <f t="shared" si="10"/>
        <v>0</v>
      </c>
      <c r="W51" s="98">
        <f t="shared" si="10"/>
        <v>0</v>
      </c>
      <c r="X51" s="98">
        <f t="shared" si="10"/>
        <v>0</v>
      </c>
      <c r="Y51" s="98">
        <f t="shared" si="10"/>
        <v>0</v>
      </c>
      <c r="Z51" s="98">
        <f t="shared" si="10"/>
        <v>0</v>
      </c>
      <c r="AA51" s="98">
        <f t="shared" si="10"/>
        <v>0</v>
      </c>
      <c r="AB51" s="98">
        <f t="shared" si="10"/>
        <v>0</v>
      </c>
      <c r="AC51" s="98">
        <f t="shared" si="10"/>
        <v>0</v>
      </c>
      <c r="AD51" s="98">
        <f t="shared" si="10"/>
        <v>0</v>
      </c>
      <c r="AE51" s="118" t="s">
        <v>3722</v>
      </c>
    </row>
    <row r="52" spans="1:49" x14ac:dyDescent="0.35">
      <c r="B52" t="s">
        <v>3718</v>
      </c>
      <c r="C52" s="98">
        <f>(C49-C46)/C49</f>
        <v>0</v>
      </c>
      <c r="D52" s="92">
        <f t="shared" ref="D52:AD52" si="11">(D49-D46)/D49</f>
        <v>-7.6923076923076927E-2</v>
      </c>
      <c r="E52" s="98">
        <f t="shared" si="11"/>
        <v>0</v>
      </c>
      <c r="F52" s="92">
        <f t="shared" si="11"/>
        <v>-0.125</v>
      </c>
      <c r="G52" s="77">
        <f t="shared" si="11"/>
        <v>8.3333333333333329E-2</v>
      </c>
      <c r="H52" s="98">
        <f t="shared" si="11"/>
        <v>0</v>
      </c>
      <c r="I52" s="76">
        <f t="shared" si="11"/>
        <v>0.33333333333333331</v>
      </c>
      <c r="J52" s="76">
        <f t="shared" si="11"/>
        <v>0.46666666666666667</v>
      </c>
      <c r="K52" s="76">
        <f t="shared" si="11"/>
        <v>0.2</v>
      </c>
      <c r="L52" s="118" t="s">
        <v>3722</v>
      </c>
      <c r="M52" s="118" t="s">
        <v>3722</v>
      </c>
      <c r="N52" s="118" t="s">
        <v>3722</v>
      </c>
      <c r="O52" s="98">
        <f t="shared" si="11"/>
        <v>9.0090090090090089E-3</v>
      </c>
      <c r="P52" s="98">
        <f t="shared" si="11"/>
        <v>-2.1897810218978103E-2</v>
      </c>
      <c r="Q52" s="77">
        <f t="shared" si="11"/>
        <v>3.5714285714285712E-2</v>
      </c>
      <c r="R52" s="77">
        <f t="shared" si="11"/>
        <v>4.5454545454545456E-2</v>
      </c>
      <c r="S52" s="130">
        <f t="shared" si="11"/>
        <v>-1.9166666666666667</v>
      </c>
      <c r="T52" s="76">
        <f t="shared" si="11"/>
        <v>0.16666666666666666</v>
      </c>
      <c r="U52" s="99">
        <f t="shared" si="11"/>
        <v>-0.5</v>
      </c>
      <c r="V52" s="76">
        <f t="shared" si="11"/>
        <v>0.16666666666666666</v>
      </c>
      <c r="W52" s="76">
        <f t="shared" si="11"/>
        <v>0.16666666666666666</v>
      </c>
      <c r="X52" s="98">
        <f t="shared" si="11"/>
        <v>0</v>
      </c>
      <c r="Y52" s="92">
        <f t="shared" si="11"/>
        <v>-4.3478260869565216E-2</v>
      </c>
      <c r="Z52" s="92">
        <f t="shared" si="11"/>
        <v>-0.25</v>
      </c>
      <c r="AA52" s="98">
        <f t="shared" si="11"/>
        <v>0</v>
      </c>
      <c r="AB52" s="92">
        <f t="shared" si="11"/>
        <v>-0.33333333333333331</v>
      </c>
      <c r="AC52" s="76">
        <f t="shared" si="11"/>
        <v>0.16666666666666666</v>
      </c>
      <c r="AD52" s="76">
        <f t="shared" si="11"/>
        <v>0.14285714285714285</v>
      </c>
      <c r="AE52" s="118" t="s">
        <v>3722</v>
      </c>
    </row>
    <row r="57" spans="1:49" x14ac:dyDescent="0.35">
      <c r="A57" s="81" t="s">
        <v>1279</v>
      </c>
    </row>
    <row r="60" spans="1:49" x14ac:dyDescent="0.35">
      <c r="B60" t="s">
        <v>3413</v>
      </c>
      <c r="C60">
        <v>1125</v>
      </c>
      <c r="D60">
        <v>775</v>
      </c>
      <c r="E60">
        <v>1075</v>
      </c>
      <c r="F60">
        <v>562.5</v>
      </c>
      <c r="G60">
        <v>300</v>
      </c>
      <c r="H60">
        <v>6125</v>
      </c>
      <c r="I60">
        <v>4875</v>
      </c>
      <c r="J60">
        <v>2050</v>
      </c>
      <c r="K60">
        <v>1775</v>
      </c>
      <c r="L60">
        <v>8250</v>
      </c>
      <c r="M60">
        <v>100</v>
      </c>
      <c r="N60" s="119" t="s">
        <v>3433</v>
      </c>
      <c r="O60">
        <v>27000</v>
      </c>
      <c r="P60">
        <v>45000</v>
      </c>
      <c r="Q60">
        <v>6250</v>
      </c>
      <c r="R60">
        <v>5125</v>
      </c>
      <c r="S60">
        <v>325</v>
      </c>
      <c r="T60">
        <v>137.5</v>
      </c>
      <c r="U60">
        <v>437.5</v>
      </c>
      <c r="V60">
        <v>500</v>
      </c>
      <c r="W60">
        <v>1050</v>
      </c>
      <c r="X60">
        <v>1750</v>
      </c>
      <c r="Y60">
        <v>3625</v>
      </c>
      <c r="Z60">
        <v>2500</v>
      </c>
      <c r="AA60">
        <v>2500</v>
      </c>
      <c r="AB60">
        <v>2225</v>
      </c>
      <c r="AC60">
        <v>2125</v>
      </c>
      <c r="AD60">
        <v>350</v>
      </c>
      <c r="AE60">
        <v>500</v>
      </c>
    </row>
    <row r="61" spans="1:49" x14ac:dyDescent="0.35">
      <c r="B61" t="s">
        <v>3414</v>
      </c>
      <c r="C61">
        <v>1125</v>
      </c>
      <c r="D61">
        <v>775</v>
      </c>
      <c r="E61">
        <v>1050</v>
      </c>
      <c r="F61">
        <v>500</v>
      </c>
      <c r="G61">
        <v>262.5</v>
      </c>
      <c r="H61">
        <v>6375</v>
      </c>
      <c r="I61">
        <v>9000</v>
      </c>
      <c r="J61">
        <v>2000</v>
      </c>
      <c r="K61">
        <v>1725</v>
      </c>
      <c r="L61">
        <v>8875</v>
      </c>
      <c r="M61">
        <v>100</v>
      </c>
      <c r="N61" s="119" t="s">
        <v>3433</v>
      </c>
      <c r="O61">
        <v>27250</v>
      </c>
      <c r="P61">
        <v>46300</v>
      </c>
      <c r="Q61">
        <v>6000</v>
      </c>
      <c r="R61">
        <v>5000</v>
      </c>
      <c r="S61">
        <v>350</v>
      </c>
      <c r="T61">
        <v>137.5</v>
      </c>
      <c r="U61">
        <v>300</v>
      </c>
      <c r="V61">
        <v>575</v>
      </c>
      <c r="W61">
        <v>1100</v>
      </c>
      <c r="X61">
        <v>1675</v>
      </c>
      <c r="Y61">
        <v>4125</v>
      </c>
      <c r="Z61">
        <v>2750</v>
      </c>
      <c r="AA61">
        <v>2500</v>
      </c>
      <c r="AB61">
        <v>2125</v>
      </c>
      <c r="AC61">
        <v>6000</v>
      </c>
      <c r="AD61">
        <v>300</v>
      </c>
      <c r="AE61">
        <v>500</v>
      </c>
      <c r="AQ61" s="100"/>
      <c r="AR61" s="100"/>
      <c r="AS61" s="100"/>
      <c r="AT61" s="100"/>
      <c r="AU61" s="100"/>
      <c r="AW61" s="100"/>
    </row>
    <row r="62" spans="1:49" x14ac:dyDescent="0.35">
      <c r="B62" t="s">
        <v>3415</v>
      </c>
      <c r="C62">
        <v>1100</v>
      </c>
      <c r="D62">
        <v>800</v>
      </c>
      <c r="E62">
        <v>1000</v>
      </c>
      <c r="F62">
        <v>500</v>
      </c>
      <c r="G62">
        <v>250</v>
      </c>
      <c r="H62">
        <v>6000</v>
      </c>
      <c r="I62">
        <v>9000</v>
      </c>
      <c r="J62">
        <v>2000</v>
      </c>
      <c r="K62">
        <v>1750</v>
      </c>
      <c r="L62">
        <v>8250</v>
      </c>
      <c r="M62">
        <v>100</v>
      </c>
      <c r="N62" s="119" t="s">
        <v>3433</v>
      </c>
      <c r="O62">
        <v>27500</v>
      </c>
      <c r="P62">
        <v>45000</v>
      </c>
      <c r="Q62">
        <v>6000</v>
      </c>
      <c r="R62">
        <v>5000</v>
      </c>
      <c r="S62">
        <v>300</v>
      </c>
      <c r="T62">
        <v>137.5</v>
      </c>
      <c r="U62">
        <v>300</v>
      </c>
      <c r="V62">
        <v>500</v>
      </c>
      <c r="W62">
        <v>1000</v>
      </c>
      <c r="X62">
        <v>1500</v>
      </c>
      <c r="Y62">
        <v>3500</v>
      </c>
      <c r="Z62">
        <v>2000</v>
      </c>
      <c r="AA62">
        <v>2000</v>
      </c>
      <c r="AB62">
        <v>2000</v>
      </c>
      <c r="AC62">
        <v>3000</v>
      </c>
      <c r="AD62">
        <v>300</v>
      </c>
      <c r="AE62">
        <v>500</v>
      </c>
    </row>
    <row r="63" spans="1:49" x14ac:dyDescent="0.35">
      <c r="B63" t="s">
        <v>3435</v>
      </c>
      <c r="C63" cm="1">
        <f t="array" ref="C63">MEDIAN(IF(Données_prix!$C:$C="marche_boussouma",IF(Données_prix!F:F&gt;0,Données_prix!F:F)))</f>
        <v>1100</v>
      </c>
      <c r="D63" cm="1">
        <f t="array" ref="D63">MEDIAN(IF(Données_prix!$C:$C="marche_boussouma",IF(Données_prix!G:G&gt;0,Données_prix!G:G)))</f>
        <v>800</v>
      </c>
      <c r="E63" s="118" t="s">
        <v>3433</v>
      </c>
      <c r="F63" cm="1">
        <f t="array" ref="F63">MEDIAN(IF(Données_prix!$C:$C="marche_boussouma",IF(Données_prix!I:I&gt;0,Données_prix!I:I)))</f>
        <v>500</v>
      </c>
      <c r="G63" cm="1">
        <f t="array" ref="G63">MEDIAN(IF(Données_prix!$C:$C="marche_boussouma",IF(Données_prix!J:J&gt;0,Données_prix!J:J)))</f>
        <v>250</v>
      </c>
      <c r="H63" cm="1">
        <f t="array" ref="H63">MEDIAN(IF(Données_prix!$C:$C="marche_boussouma",IF(Données_prix!K:K&gt;0,Données_prix!K:K)))</f>
        <v>6000</v>
      </c>
      <c r="I63" cm="1">
        <f t="array" ref="I63">MEDIAN(IF(Données_prix!$C:$C="marche_boussouma",IF(Données_prix!L:L&gt;0,Données_prix!L:L)))</f>
        <v>9000</v>
      </c>
      <c r="J63" cm="1">
        <f t="array" ref="J63">MEDIAN(IF(Données_prix!$C:$C="marche_boussouma",IF(Données_prix!M:M&gt;0,Données_prix!M:M)))</f>
        <v>2000</v>
      </c>
      <c r="K63" cm="1">
        <f t="array" ref="K63">MEDIAN(IF(Données_prix!$C:$C="marche_boussouma",IF(Données_prix!N:N&gt;0,Données_prix!N:N)))</f>
        <v>1750</v>
      </c>
      <c r="L63" s="102" cm="1">
        <f t="array" ref="L63">MEDIAN(IF(Données_prix!$C:$C="marche_boussouma",IF(Données_prix!O:O&gt;0,Données_prix!O:O)))</f>
        <v>9000</v>
      </c>
      <c r="M63" cm="1">
        <f t="array" ref="M63">MEDIAN(IF(Données_prix!$C:$C="marche_boussouma",IF(Données_prix!P:P&gt;0,Données_prix!P:P)))</f>
        <v>100</v>
      </c>
      <c r="N63" s="119" t="s">
        <v>3433</v>
      </c>
      <c r="O63" s="102" cm="1">
        <f t="array" ref="O63">MEDIAN(IF(Données_prix!$C:$C="marche_boussouma",IF(Données_prix!R:R&gt;0,Données_prix!R:R)))</f>
        <v>27500</v>
      </c>
      <c r="P63" s="105" cm="1">
        <f t="array" ref="P63">MEDIAN(IF(Données_prix!$C:$C="marche_boussouma",IF(Données_prix!S:S&gt;0,Données_prix!S:S)))</f>
        <v>45000</v>
      </c>
      <c r="Q63" cm="1">
        <f t="array" ref="Q63">MEDIAN(IF(Données_prix!$C:$C="marche_boussouma",IF(Données_prix!T:T&gt;0,Données_prix!T:T)))</f>
        <v>6000</v>
      </c>
      <c r="R63" cm="1">
        <f t="array" ref="R63">MEDIAN(IF(Données_prix!$C:$C="marche_boussouma",IF(Données_prix!U:U&gt;0,Données_prix!U:U)))</f>
        <v>5000</v>
      </c>
      <c r="S63" cm="1">
        <f t="array" ref="S63">MEDIAN(IF(Données_prix!$C:$C="marche_boussouma",IF(Données_prix!V:V&gt;0,Données_prix!V:V)))</f>
        <v>300</v>
      </c>
      <c r="T63" cm="1">
        <f t="array" ref="T63">MEDIAN(IF(Données_prix!$C:$C="marche_boussouma",IF(Données_prix!W:W&gt;0,Données_prix!W:W)))</f>
        <v>150</v>
      </c>
      <c r="U63" cm="1">
        <f t="array" ref="U63">MEDIAN(IF(Données_prix!$C:$C="marche_boussouma",IF(Données_prix!X:X&gt;0,Données_prix!X:X)))</f>
        <v>300</v>
      </c>
      <c r="V63" cm="1">
        <f t="array" ref="V63">MEDIAN(IF(Données_prix!$C:$C="marche_boussouma",IF(Données_prix!Y:Y&gt;0,Données_prix!Y:Y)))</f>
        <v>600</v>
      </c>
      <c r="W63" cm="1">
        <f t="array" ref="W63">MEDIAN(IF(Données_prix!$C:$C="marche_boussouma",IF(Données_prix!Z:Z&gt;0,Données_prix!Z:Z)))</f>
        <v>1000</v>
      </c>
      <c r="X63" cm="1">
        <f t="array" ref="X63">MEDIAN(IF(Données_prix!$C:$C="marche_boussouma",IF(Données_prix!AA:AA&gt;0,Données_prix!AA:AA)))</f>
        <v>1500</v>
      </c>
      <c r="Y63" cm="1">
        <f t="array" ref="Y63">MEDIAN(IF(Données_prix!$C:$C="marche_boussouma",IF(Données_prix!AB:AB&gt;0,Données_prix!AB:AB)))</f>
        <v>3500</v>
      </c>
      <c r="Z63" cm="1">
        <f t="array" ref="Z63">MEDIAN(IF(Données_prix!$C:$C="marche_boussouma",IF(Données_prix!AC:AC&gt;0,Données_prix!AC:AC)))</f>
        <v>2000</v>
      </c>
      <c r="AA63" s="118" t="s">
        <v>3433</v>
      </c>
      <c r="AB63" cm="1">
        <f t="array" ref="AB63">MEDIAN(IF(Données_prix!$C:$C="marche_boussouma",IF(Données_prix!AE:AE&gt;0,Données_prix!AE:AE)))</f>
        <v>2000</v>
      </c>
      <c r="AC63" cm="1">
        <f t="array" ref="AC63">MEDIAN(IF(Données_prix!$C:$C="marche_boussouma",IF(Données_prix!AF:AF&gt;0,Données_prix!AF:AF)))</f>
        <v>3000</v>
      </c>
      <c r="AD63" cm="1">
        <f t="array" ref="AD63">MEDIAN(IF(Données_prix!$C:$C="marche_boussouma",IF(Données_prix!AG:AG&gt;0,Données_prix!AG:AG)))</f>
        <v>300</v>
      </c>
      <c r="AE63" cm="1">
        <f t="array" ref="AE63">MEDIAN(IF(Données_prix!$C:$C="marche_boussouma",IF(Données_prix!CL:CL&gt;0,Données_prix!CL:CL)))</f>
        <v>500</v>
      </c>
    </row>
    <row r="64" spans="1:49" x14ac:dyDescent="0.35">
      <c r="B64" t="s">
        <v>3719</v>
      </c>
      <c r="C64">
        <v>1100</v>
      </c>
      <c r="D64">
        <v>800</v>
      </c>
      <c r="E64" s="120">
        <v>1000</v>
      </c>
      <c r="F64">
        <v>500</v>
      </c>
      <c r="G64">
        <v>250</v>
      </c>
      <c r="H64">
        <v>6000</v>
      </c>
      <c r="I64">
        <v>9000</v>
      </c>
      <c r="J64">
        <v>2000</v>
      </c>
      <c r="K64">
        <v>1750</v>
      </c>
      <c r="L64" s="102">
        <v>9000</v>
      </c>
      <c r="M64">
        <v>100</v>
      </c>
      <c r="N64" s="119" t="s">
        <v>3433</v>
      </c>
      <c r="O64" s="102">
        <v>27500</v>
      </c>
      <c r="P64" s="105">
        <v>45000</v>
      </c>
      <c r="Q64">
        <v>6000</v>
      </c>
      <c r="R64">
        <v>5000</v>
      </c>
      <c r="S64">
        <v>300</v>
      </c>
      <c r="T64">
        <v>150</v>
      </c>
      <c r="U64">
        <v>300</v>
      </c>
      <c r="V64">
        <v>600</v>
      </c>
      <c r="W64">
        <v>1000</v>
      </c>
      <c r="X64">
        <v>1500</v>
      </c>
      <c r="Y64">
        <v>3500</v>
      </c>
      <c r="Z64">
        <v>2000</v>
      </c>
      <c r="AA64" s="120">
        <v>2000</v>
      </c>
      <c r="AB64">
        <v>2000</v>
      </c>
      <c r="AC64">
        <v>3000</v>
      </c>
      <c r="AD64">
        <v>300</v>
      </c>
      <c r="AE64">
        <v>500</v>
      </c>
    </row>
    <row r="65" spans="1:296" x14ac:dyDescent="0.35">
      <c r="B65" t="s">
        <v>3716</v>
      </c>
      <c r="C65">
        <f>C64-C63</f>
        <v>0</v>
      </c>
      <c r="D65">
        <f t="shared" ref="D65:AE65" si="12">D64-D63</f>
        <v>0</v>
      </c>
      <c r="E65" s="118" t="s">
        <v>3722</v>
      </c>
      <c r="F65">
        <f t="shared" si="12"/>
        <v>0</v>
      </c>
      <c r="G65">
        <f t="shared" si="12"/>
        <v>0</v>
      </c>
      <c r="H65">
        <f t="shared" si="12"/>
        <v>0</v>
      </c>
      <c r="I65">
        <f t="shared" si="12"/>
        <v>0</v>
      </c>
      <c r="J65">
        <f t="shared" si="12"/>
        <v>0</v>
      </c>
      <c r="K65">
        <f t="shared" si="12"/>
        <v>0</v>
      </c>
      <c r="L65">
        <f t="shared" si="12"/>
        <v>0</v>
      </c>
      <c r="M65">
        <f t="shared" si="12"/>
        <v>0</v>
      </c>
      <c r="N65" s="118" t="s">
        <v>3722</v>
      </c>
      <c r="O65">
        <f t="shared" si="12"/>
        <v>0</v>
      </c>
      <c r="P65">
        <f t="shared" si="12"/>
        <v>0</v>
      </c>
      <c r="Q65">
        <f t="shared" si="12"/>
        <v>0</v>
      </c>
      <c r="R65">
        <f t="shared" si="12"/>
        <v>0</v>
      </c>
      <c r="S65">
        <f t="shared" si="12"/>
        <v>0</v>
      </c>
      <c r="T65">
        <f t="shared" si="12"/>
        <v>0</v>
      </c>
      <c r="U65">
        <f t="shared" si="12"/>
        <v>0</v>
      </c>
      <c r="V65">
        <f t="shared" si="12"/>
        <v>0</v>
      </c>
      <c r="W65">
        <f t="shared" si="12"/>
        <v>0</v>
      </c>
      <c r="X65">
        <f t="shared" si="12"/>
        <v>0</v>
      </c>
      <c r="Y65">
        <f t="shared" si="12"/>
        <v>0</v>
      </c>
      <c r="Z65">
        <f t="shared" si="12"/>
        <v>0</v>
      </c>
      <c r="AA65" s="118" t="s">
        <v>3722</v>
      </c>
      <c r="AB65">
        <f t="shared" si="12"/>
        <v>0</v>
      </c>
      <c r="AC65">
        <f t="shared" si="12"/>
        <v>0</v>
      </c>
      <c r="AD65">
        <f t="shared" si="12"/>
        <v>0</v>
      </c>
      <c r="AE65">
        <f t="shared" si="12"/>
        <v>0</v>
      </c>
    </row>
    <row r="66" spans="1:296" x14ac:dyDescent="0.35">
      <c r="B66" t="s">
        <v>3712</v>
      </c>
      <c r="C66" s="92">
        <f>C65/C64</f>
        <v>0</v>
      </c>
      <c r="D66" s="92">
        <f t="shared" ref="D66:AE66" si="13">D65/D64</f>
        <v>0</v>
      </c>
      <c r="E66" s="118" t="s">
        <v>3722</v>
      </c>
      <c r="F66" s="98">
        <f t="shared" si="13"/>
        <v>0</v>
      </c>
      <c r="G66" s="98">
        <f t="shared" si="13"/>
        <v>0</v>
      </c>
      <c r="H66" s="98">
        <f t="shared" si="13"/>
        <v>0</v>
      </c>
      <c r="I66" s="98">
        <f t="shared" si="13"/>
        <v>0</v>
      </c>
      <c r="J66" s="98">
        <f t="shared" si="13"/>
        <v>0</v>
      </c>
      <c r="K66" s="98">
        <f t="shared" si="13"/>
        <v>0</v>
      </c>
      <c r="L66" s="98">
        <f t="shared" si="13"/>
        <v>0</v>
      </c>
      <c r="M66" s="98">
        <f t="shared" si="13"/>
        <v>0</v>
      </c>
      <c r="N66" s="118" t="s">
        <v>3722</v>
      </c>
      <c r="O66" s="98">
        <f t="shared" si="13"/>
        <v>0</v>
      </c>
      <c r="P66" s="98">
        <f t="shared" si="13"/>
        <v>0</v>
      </c>
      <c r="Q66" s="98">
        <f t="shared" si="13"/>
        <v>0</v>
      </c>
      <c r="R66" s="98">
        <f t="shared" si="13"/>
        <v>0</v>
      </c>
      <c r="S66" s="98">
        <f t="shared" si="13"/>
        <v>0</v>
      </c>
      <c r="T66" s="98">
        <f t="shared" si="13"/>
        <v>0</v>
      </c>
      <c r="U66" s="98">
        <f t="shared" si="13"/>
        <v>0</v>
      </c>
      <c r="V66" s="98">
        <f t="shared" si="13"/>
        <v>0</v>
      </c>
      <c r="W66" s="98">
        <f t="shared" si="13"/>
        <v>0</v>
      </c>
      <c r="X66" s="98">
        <f t="shared" si="13"/>
        <v>0</v>
      </c>
      <c r="Y66" s="98">
        <f t="shared" si="13"/>
        <v>0</v>
      </c>
      <c r="Z66" s="98">
        <f t="shared" si="13"/>
        <v>0</v>
      </c>
      <c r="AA66" s="118" t="s">
        <v>3722</v>
      </c>
      <c r="AB66" s="98">
        <f t="shared" si="13"/>
        <v>0</v>
      </c>
      <c r="AC66" s="98">
        <f t="shared" si="13"/>
        <v>0</v>
      </c>
      <c r="AD66" s="98">
        <f t="shared" si="13"/>
        <v>0</v>
      </c>
      <c r="AE66" s="98">
        <f t="shared" si="13"/>
        <v>0</v>
      </c>
    </row>
    <row r="67" spans="1:296" x14ac:dyDescent="0.35">
      <c r="B67" t="s">
        <v>3720</v>
      </c>
      <c r="C67" s="92">
        <f>(C64-C61)/C64</f>
        <v>-2.2727272727272728E-2</v>
      </c>
      <c r="D67" s="77">
        <f t="shared" ref="D67:AE67" si="14">(D64-D61)/D64</f>
        <v>3.125E-2</v>
      </c>
      <c r="E67" s="92">
        <f t="shared" si="14"/>
        <v>-0.05</v>
      </c>
      <c r="F67" s="98">
        <f t="shared" si="14"/>
        <v>0</v>
      </c>
      <c r="G67" s="92">
        <f t="shared" si="14"/>
        <v>-0.05</v>
      </c>
      <c r="H67" s="92">
        <f t="shared" si="14"/>
        <v>-6.25E-2</v>
      </c>
      <c r="I67" s="98">
        <f t="shared" si="14"/>
        <v>0</v>
      </c>
      <c r="J67" s="98">
        <f t="shared" si="14"/>
        <v>0</v>
      </c>
      <c r="K67" s="77">
        <f t="shared" si="14"/>
        <v>1.4285714285714285E-2</v>
      </c>
      <c r="L67" s="77">
        <f t="shared" si="14"/>
        <v>1.3888888888888888E-2</v>
      </c>
      <c r="M67" s="98">
        <f t="shared" si="14"/>
        <v>0</v>
      </c>
      <c r="N67" s="118" t="s">
        <v>3722</v>
      </c>
      <c r="O67" s="77">
        <f t="shared" si="14"/>
        <v>9.0909090909090905E-3</v>
      </c>
      <c r="P67" s="92">
        <f t="shared" si="14"/>
        <v>-2.8888888888888888E-2</v>
      </c>
      <c r="Q67" s="98">
        <f t="shared" si="14"/>
        <v>0</v>
      </c>
      <c r="R67" s="98">
        <f t="shared" si="14"/>
        <v>0</v>
      </c>
      <c r="S67" s="92">
        <f t="shared" si="14"/>
        <v>-0.16666666666666666</v>
      </c>
      <c r="T67" s="77">
        <f t="shared" si="14"/>
        <v>8.3333333333333329E-2</v>
      </c>
      <c r="U67" s="98">
        <f t="shared" si="14"/>
        <v>0</v>
      </c>
      <c r="V67" s="77">
        <f t="shared" si="14"/>
        <v>4.1666666666666664E-2</v>
      </c>
      <c r="W67" s="99">
        <f t="shared" si="14"/>
        <v>-0.1</v>
      </c>
      <c r="X67" s="99">
        <f t="shared" si="14"/>
        <v>-0.11666666666666667</v>
      </c>
      <c r="Y67" s="99">
        <f t="shared" si="14"/>
        <v>-0.17857142857142858</v>
      </c>
      <c r="Z67" s="99">
        <f t="shared" si="14"/>
        <v>-0.375</v>
      </c>
      <c r="AA67" s="99">
        <f t="shared" si="14"/>
        <v>-0.25</v>
      </c>
      <c r="AB67" s="92">
        <f t="shared" si="14"/>
        <v>-6.25E-2</v>
      </c>
      <c r="AC67" s="97">
        <f t="shared" si="14"/>
        <v>-1</v>
      </c>
      <c r="AD67" s="98">
        <f t="shared" si="14"/>
        <v>0</v>
      </c>
      <c r="AE67" s="98">
        <f t="shared" si="14"/>
        <v>0</v>
      </c>
    </row>
    <row r="74" spans="1:296" x14ac:dyDescent="0.35">
      <c r="A74" s="81" t="s">
        <v>1281</v>
      </c>
      <c r="B74" s="81"/>
    </row>
    <row r="77" spans="1:296" s="78" customFormat="1" x14ac:dyDescent="0.35">
      <c r="A77" s="78" t="s">
        <v>1282</v>
      </c>
      <c r="B77" s="78" t="s">
        <v>1283</v>
      </c>
      <c r="C77" s="78" t="s">
        <v>1284</v>
      </c>
      <c r="D77" s="78" t="s">
        <v>1285</v>
      </c>
      <c r="E77" s="78" t="s">
        <v>1286</v>
      </c>
      <c r="F77" s="78" t="s">
        <v>1287</v>
      </c>
      <c r="G77" s="78" t="s">
        <v>1288</v>
      </c>
      <c r="H77" s="78" t="s">
        <v>1289</v>
      </c>
      <c r="I77" s="78" t="s">
        <v>1290</v>
      </c>
      <c r="J77" s="78" t="s">
        <v>1291</v>
      </c>
      <c r="K77" s="78" t="s">
        <v>1292</v>
      </c>
      <c r="L77" s="78" t="s">
        <v>1293</v>
      </c>
      <c r="M77" s="78" t="s">
        <v>1294</v>
      </c>
      <c r="N77" s="78" t="s">
        <v>1295</v>
      </c>
      <c r="O77" s="78" t="s">
        <v>1296</v>
      </c>
      <c r="P77" s="78" t="s">
        <v>1297</v>
      </c>
      <c r="Q77" s="78" t="s">
        <v>1298</v>
      </c>
      <c r="R77" s="78" t="s">
        <v>1299</v>
      </c>
      <c r="S77" s="78" t="s">
        <v>1300</v>
      </c>
      <c r="T77" s="78" t="s">
        <v>1301</v>
      </c>
      <c r="U77" s="78" t="s">
        <v>1302</v>
      </c>
      <c r="V77" s="78" t="s">
        <v>1303</v>
      </c>
      <c r="W77" s="78" t="s">
        <v>1304</v>
      </c>
      <c r="X77" s="78" t="s">
        <v>1305</v>
      </c>
      <c r="Y77" s="78" t="s">
        <v>1306</v>
      </c>
      <c r="Z77" s="78" t="s">
        <v>1307</v>
      </c>
      <c r="AA77" s="78" t="s">
        <v>1308</v>
      </c>
      <c r="AB77" s="78" t="s">
        <v>1309</v>
      </c>
      <c r="AC77" s="78" t="s">
        <v>1310</v>
      </c>
      <c r="AD77" s="78" t="s">
        <v>1311</v>
      </c>
      <c r="AE77" s="78" t="s">
        <v>1312</v>
      </c>
      <c r="AF77" s="78" t="s">
        <v>1313</v>
      </c>
      <c r="AG77" s="78" t="s">
        <v>1314</v>
      </c>
      <c r="AH77" s="78" t="s">
        <v>1315</v>
      </c>
      <c r="AI77" s="78" t="s">
        <v>1316</v>
      </c>
      <c r="AJ77" s="78" t="s">
        <v>1317</v>
      </c>
      <c r="AK77" s="78" t="s">
        <v>1318</v>
      </c>
      <c r="AL77" s="78" t="s">
        <v>1319</v>
      </c>
      <c r="AM77" s="78" t="s">
        <v>1320</v>
      </c>
      <c r="AN77" s="78" t="s">
        <v>1321</v>
      </c>
      <c r="AO77" s="78" t="s">
        <v>1322</v>
      </c>
      <c r="AP77" s="78" t="s">
        <v>1323</v>
      </c>
      <c r="AQ77" s="78" t="s">
        <v>1324</v>
      </c>
      <c r="AR77" s="78" t="s">
        <v>1325</v>
      </c>
      <c r="AS77" s="78" t="s">
        <v>1326</v>
      </c>
      <c r="AT77" s="78" t="s">
        <v>1327</v>
      </c>
      <c r="AU77" s="78" t="s">
        <v>1328</v>
      </c>
      <c r="AV77" s="78" t="s">
        <v>1329</v>
      </c>
      <c r="AW77" s="78" t="s">
        <v>1330</v>
      </c>
      <c r="AX77" s="78" t="s">
        <v>1331</v>
      </c>
      <c r="AY77" s="78" t="s">
        <v>1332</v>
      </c>
      <c r="AZ77" s="78" t="s">
        <v>1333</v>
      </c>
      <c r="BA77" s="78" t="s">
        <v>1334</v>
      </c>
      <c r="BB77" s="78" t="s">
        <v>1335</v>
      </c>
      <c r="BC77" s="78" t="s">
        <v>1336</v>
      </c>
      <c r="BD77" s="78" t="s">
        <v>1337</v>
      </c>
      <c r="BE77" s="78" t="s">
        <v>1338</v>
      </c>
      <c r="BF77" s="79" t="s">
        <v>1192</v>
      </c>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s="83"/>
    </row>
    <row r="79" spans="1:296" x14ac:dyDescent="0.35">
      <c r="B79" t="s">
        <v>3413</v>
      </c>
      <c r="C79">
        <v>250</v>
      </c>
      <c r="D79">
        <v>750</v>
      </c>
      <c r="E79">
        <v>5250</v>
      </c>
      <c r="F79" s="120">
        <v>225</v>
      </c>
      <c r="G79">
        <v>600</v>
      </c>
      <c r="H79">
        <v>4200</v>
      </c>
      <c r="I79" s="120">
        <v>300</v>
      </c>
      <c r="J79">
        <v>900</v>
      </c>
      <c r="K79">
        <v>6300</v>
      </c>
      <c r="L79" s="121">
        <v>225</v>
      </c>
      <c r="M79">
        <v>650</v>
      </c>
      <c r="N79">
        <v>4550</v>
      </c>
      <c r="O79" s="120">
        <v>450</v>
      </c>
      <c r="P79">
        <v>1350</v>
      </c>
      <c r="Q79">
        <v>3150</v>
      </c>
      <c r="R79">
        <v>450</v>
      </c>
      <c r="S79" s="119" t="s">
        <v>3433</v>
      </c>
      <c r="T79" s="119" t="s">
        <v>3433</v>
      </c>
      <c r="U79" s="119" t="s">
        <v>3433</v>
      </c>
      <c r="V79" s="119" t="s">
        <v>3433</v>
      </c>
      <c r="W79" s="119" t="s">
        <v>3433</v>
      </c>
      <c r="X79">
        <v>500</v>
      </c>
      <c r="Y79">
        <v>750</v>
      </c>
      <c r="Z79">
        <v>300</v>
      </c>
      <c r="AA79" s="119" t="s">
        <v>3433</v>
      </c>
      <c r="AB79">
        <v>3375</v>
      </c>
      <c r="AC79">
        <v>3000</v>
      </c>
      <c r="AD79">
        <v>1300</v>
      </c>
      <c r="AE79">
        <v>1300</v>
      </c>
      <c r="AF79">
        <v>600</v>
      </c>
      <c r="AG79" s="119" t="s">
        <v>3433</v>
      </c>
      <c r="AH79" s="119" t="s">
        <v>3433</v>
      </c>
      <c r="AI79" s="119" t="s">
        <v>3433</v>
      </c>
      <c r="AJ79" s="119" t="s">
        <v>3433</v>
      </c>
      <c r="AK79" s="120" t="s">
        <v>3433</v>
      </c>
      <c r="AL79">
        <v>3500</v>
      </c>
      <c r="AM79" s="119" t="s">
        <v>3433</v>
      </c>
      <c r="AN79">
        <v>1500</v>
      </c>
      <c r="AO79">
        <v>10500</v>
      </c>
      <c r="AP79" s="119" t="s">
        <v>3433</v>
      </c>
      <c r="AQ79">
        <v>1400</v>
      </c>
      <c r="AR79">
        <v>9800</v>
      </c>
      <c r="AS79" s="119" t="s">
        <v>3433</v>
      </c>
      <c r="AT79">
        <v>700</v>
      </c>
      <c r="AU79">
        <v>200</v>
      </c>
      <c r="AV79" s="119" t="s">
        <v>3433</v>
      </c>
      <c r="AW79">
        <v>225</v>
      </c>
      <c r="AX79" s="119" t="s">
        <v>3433</v>
      </c>
      <c r="AY79">
        <v>225</v>
      </c>
      <c r="AZ79">
        <v>1150</v>
      </c>
      <c r="BA79">
        <v>2700</v>
      </c>
      <c r="BB79">
        <v>2700</v>
      </c>
      <c r="BC79">
        <v>100</v>
      </c>
      <c r="BD79">
        <v>675</v>
      </c>
      <c r="BE79">
        <v>775</v>
      </c>
      <c r="BF79">
        <v>600</v>
      </c>
    </row>
    <row r="80" spans="1:296" x14ac:dyDescent="0.35">
      <c r="B80" t="s">
        <v>3414</v>
      </c>
      <c r="C80">
        <v>228</v>
      </c>
      <c r="D80">
        <v>750</v>
      </c>
      <c r="E80">
        <v>5250</v>
      </c>
      <c r="F80" s="120">
        <v>200</v>
      </c>
      <c r="G80">
        <v>600</v>
      </c>
      <c r="H80">
        <v>4200</v>
      </c>
      <c r="I80" s="120">
        <v>200</v>
      </c>
      <c r="J80">
        <v>900</v>
      </c>
      <c r="K80">
        <v>6300</v>
      </c>
      <c r="L80" s="121">
        <v>216</v>
      </c>
      <c r="M80">
        <v>650</v>
      </c>
      <c r="N80">
        <v>4550</v>
      </c>
      <c r="O80" s="120">
        <v>449</v>
      </c>
      <c r="P80">
        <v>1350</v>
      </c>
      <c r="Q80">
        <v>9450</v>
      </c>
      <c r="R80">
        <v>437.5</v>
      </c>
      <c r="S80" s="119" t="s">
        <v>3433</v>
      </c>
      <c r="T80" s="119" t="s">
        <v>3433</v>
      </c>
      <c r="U80">
        <v>425</v>
      </c>
      <c r="V80">
        <v>1250</v>
      </c>
      <c r="W80">
        <v>8750</v>
      </c>
      <c r="X80">
        <v>500</v>
      </c>
      <c r="Y80">
        <v>775</v>
      </c>
      <c r="Z80">
        <v>300</v>
      </c>
      <c r="AA80" s="119" t="s">
        <v>3433</v>
      </c>
      <c r="AB80">
        <v>3625</v>
      </c>
      <c r="AC80">
        <v>3500</v>
      </c>
      <c r="AD80">
        <v>1300</v>
      </c>
      <c r="AE80">
        <v>1300</v>
      </c>
      <c r="AF80">
        <v>600</v>
      </c>
      <c r="AG80" s="120">
        <v>400</v>
      </c>
      <c r="AH80">
        <v>1200</v>
      </c>
      <c r="AI80">
        <v>8400</v>
      </c>
      <c r="AJ80" s="119" t="s">
        <v>3433</v>
      </c>
      <c r="AK80" s="120" t="s">
        <v>3433</v>
      </c>
      <c r="AL80">
        <v>3500</v>
      </c>
      <c r="AM80" s="120">
        <v>773</v>
      </c>
      <c r="AN80">
        <v>1500</v>
      </c>
      <c r="AO80">
        <v>10500</v>
      </c>
      <c r="AP80" s="120">
        <v>450</v>
      </c>
      <c r="AQ80">
        <v>1400</v>
      </c>
      <c r="AR80">
        <v>9800</v>
      </c>
      <c r="AS80" s="119" t="s">
        <v>3433</v>
      </c>
      <c r="AT80">
        <v>600</v>
      </c>
      <c r="AU80">
        <v>200</v>
      </c>
      <c r="AV80" s="119" t="s">
        <v>3433</v>
      </c>
      <c r="AW80">
        <v>200</v>
      </c>
      <c r="AX80">
        <v>500</v>
      </c>
      <c r="AY80">
        <v>200</v>
      </c>
      <c r="AZ80">
        <v>1425</v>
      </c>
      <c r="BA80">
        <v>2700</v>
      </c>
      <c r="BB80" s="119" t="s">
        <v>3433</v>
      </c>
      <c r="BC80">
        <v>112.5</v>
      </c>
      <c r="BD80">
        <v>700</v>
      </c>
      <c r="BE80">
        <v>700</v>
      </c>
      <c r="BF80">
        <v>500</v>
      </c>
    </row>
    <row r="81" spans="2:58" x14ac:dyDescent="0.35">
      <c r="B81" t="s">
        <v>3415</v>
      </c>
      <c r="C81">
        <v>250</v>
      </c>
      <c r="D81">
        <v>750</v>
      </c>
      <c r="E81">
        <v>5250</v>
      </c>
      <c r="F81" s="120">
        <v>300</v>
      </c>
      <c r="G81">
        <v>900</v>
      </c>
      <c r="H81">
        <v>6300</v>
      </c>
      <c r="I81" s="120">
        <v>300</v>
      </c>
      <c r="J81">
        <v>900</v>
      </c>
      <c r="K81">
        <v>6300</v>
      </c>
      <c r="L81" s="121">
        <v>217</v>
      </c>
      <c r="M81">
        <v>650</v>
      </c>
      <c r="N81">
        <v>4550</v>
      </c>
      <c r="O81">
        <v>450</v>
      </c>
      <c r="P81">
        <v>1350</v>
      </c>
      <c r="Q81">
        <v>9450</v>
      </c>
      <c r="R81">
        <v>450</v>
      </c>
      <c r="S81" s="119" t="s">
        <v>3433</v>
      </c>
      <c r="T81" s="119" t="s">
        <v>3433</v>
      </c>
      <c r="U81" s="119" t="s">
        <v>3433</v>
      </c>
      <c r="V81" s="119" t="s">
        <v>3433</v>
      </c>
      <c r="W81" s="119" t="s">
        <v>3433</v>
      </c>
      <c r="X81" s="119" t="s">
        <v>3433</v>
      </c>
      <c r="Y81">
        <v>1250</v>
      </c>
      <c r="Z81" s="119" t="s">
        <v>3433</v>
      </c>
      <c r="AA81" s="119" t="s">
        <v>3433</v>
      </c>
      <c r="AB81">
        <v>3000</v>
      </c>
      <c r="AC81">
        <v>3000</v>
      </c>
      <c r="AD81">
        <v>1300</v>
      </c>
      <c r="AE81">
        <v>1300</v>
      </c>
      <c r="AF81">
        <v>600</v>
      </c>
      <c r="AG81" s="120">
        <v>400</v>
      </c>
      <c r="AH81">
        <v>1200</v>
      </c>
      <c r="AI81">
        <v>8750</v>
      </c>
      <c r="AJ81" s="119" t="s">
        <v>3433</v>
      </c>
      <c r="AK81" s="120" t="s">
        <v>3433</v>
      </c>
      <c r="AL81">
        <v>3500</v>
      </c>
      <c r="AM81" s="120">
        <v>773</v>
      </c>
      <c r="AN81">
        <v>1500</v>
      </c>
      <c r="AO81">
        <v>10500</v>
      </c>
      <c r="AP81" s="120">
        <v>450</v>
      </c>
      <c r="AQ81">
        <v>1400</v>
      </c>
      <c r="AR81">
        <v>9800</v>
      </c>
      <c r="AS81" s="119" t="s">
        <v>3433</v>
      </c>
      <c r="AT81">
        <v>750</v>
      </c>
      <c r="AU81">
        <v>200</v>
      </c>
      <c r="AV81" s="119" t="s">
        <v>3433</v>
      </c>
      <c r="AW81">
        <v>200</v>
      </c>
      <c r="AX81" s="119" t="s">
        <v>3433</v>
      </c>
      <c r="AY81">
        <v>200</v>
      </c>
      <c r="AZ81">
        <v>1100</v>
      </c>
      <c r="BA81">
        <v>2500</v>
      </c>
      <c r="BB81" s="119" t="s">
        <v>3433</v>
      </c>
      <c r="BC81">
        <v>200</v>
      </c>
      <c r="BD81">
        <v>700</v>
      </c>
      <c r="BE81">
        <v>750</v>
      </c>
      <c r="BF81">
        <v>500</v>
      </c>
    </row>
    <row r="82" spans="2:58" x14ac:dyDescent="0.35">
      <c r="B82" t="s">
        <v>3435</v>
      </c>
      <c r="C82">
        <v>215</v>
      </c>
      <c r="D82" cm="1">
        <f t="array" ref="D82">MEDIAN(IF(Données_prix!$C:$C="marche_boussouma",IF(Données_prix!AI:AI&gt;0,Données_prix!AI:AI)))</f>
        <v>750</v>
      </c>
      <c r="E82" s="120" t="s">
        <v>3433</v>
      </c>
      <c r="F82" s="120">
        <v>249</v>
      </c>
      <c r="G82" cm="1">
        <f t="array" ref="G82">MEDIAN(IF(Données_prix!$C:$C="marche_boussouma",IF(Données_prix!AL:AL&gt;0,Données_prix!AL:AL)))</f>
        <v>600</v>
      </c>
      <c r="H82" s="120" t="s">
        <v>3433</v>
      </c>
      <c r="I82" s="120">
        <v>234</v>
      </c>
      <c r="J82" cm="1">
        <f t="array" ref="J82">MEDIAN(IF(Données_prix!$C:$C="marche_boussouma",IF(Données_prix!AO:AO&gt;0,Données_prix!AO:AO)))</f>
        <v>900</v>
      </c>
      <c r="K82" s="120" t="s">
        <v>3433</v>
      </c>
      <c r="L82" s="121">
        <v>332</v>
      </c>
      <c r="M82" cm="1">
        <f t="array" ref="M82">MEDIAN(IF(Données_prix!$C:$C="marche_boussouma",IF(Données_prix!AR:AR&gt;0,Données_prix!AR:AR)))</f>
        <v>650</v>
      </c>
      <c r="N82" s="120" t="s">
        <v>3433</v>
      </c>
      <c r="O82" s="105" cm="1">
        <f t="array" ref="O82">MEDIAN(IF(Données_prix!$C:$C="marche_boussouma",IF(Données_prix!AT:AT&gt;0,Données_prix!AT:AT)))</f>
        <v>450</v>
      </c>
      <c r="P82" s="121" t="s">
        <v>3433</v>
      </c>
      <c r="Q82" s="120" t="s">
        <v>3433</v>
      </c>
      <c r="R82" cm="1">
        <f t="array" ref="R82">MEDIAN(IF(Données_prix!$C:$C="marche_boussouma",IF(Données_prix!AW:AW&gt;0,Données_prix!AW:AW)))</f>
        <v>400</v>
      </c>
      <c r="S82" s="119" t="s">
        <v>3433</v>
      </c>
      <c r="T82" s="119" t="s">
        <v>3433</v>
      </c>
      <c r="U82" s="120">
        <v>381</v>
      </c>
      <c r="V82" s="119" t="s">
        <v>3433</v>
      </c>
      <c r="W82" s="119" t="s">
        <v>3433</v>
      </c>
      <c r="X82" s="119" t="s">
        <v>3433</v>
      </c>
      <c r="Y82" cm="1">
        <f t="array" ref="Y82">MEDIAN(IF(Données_prix!$C:$C="marche_boussouma",IF(Données_prix!BD:BD&gt;0,Données_prix!BD:BD)))</f>
        <v>750</v>
      </c>
      <c r="Z82" cm="1">
        <f t="array" ref="Z82">MEDIAN(IF(Données_prix!$C:$C="marche_boussouma",IF(Données_prix!BE:BE&gt;0,Données_prix!BE:BE)))</f>
        <v>7000</v>
      </c>
      <c r="AA82" s="119" t="s">
        <v>3433</v>
      </c>
      <c r="AB82" cm="1">
        <f t="array" ref="AB82">MEDIAN(IF(Données_prix!$C:$C="marche_boussouma",IF(Données_prix!BG:BG&gt;0,Données_prix!BG:BG)))</f>
        <v>3000</v>
      </c>
      <c r="AC82" cm="1">
        <f t="array" ref="AC82">MEDIAN(IF(Données_prix!$C:$C="marche_boussouma",IF(Données_prix!BH:BH&gt;0,Données_prix!BH:BH)))</f>
        <v>3000</v>
      </c>
      <c r="AD82" cm="1">
        <f t="array" ref="AD82">MEDIAN(IF(Données_prix!$C:$C="marche_boussouma",IF(Données_prix!BI:BI&gt;0,Données_prix!BI:BI)))</f>
        <v>1300</v>
      </c>
      <c r="AE82" cm="1">
        <f t="array" ref="AE82">MEDIAN(IF(Données_prix!$C:$C="marche_boussouma",IF(Données_prix!BJ:BJ&gt;0,Données_prix!BJ:BJ)))</f>
        <v>1300</v>
      </c>
      <c r="AF82" cm="1">
        <f t="array" ref="AF82">MEDIAN(IF(Données_prix!$C:$C="marche_boussouma",IF(Données_prix!BK:BK&gt;0,Données_prix!BK:BK)))</f>
        <v>600</v>
      </c>
      <c r="AG82" s="120">
        <v>283</v>
      </c>
      <c r="AH82" cm="1">
        <f t="array" ref="AH82">MEDIAN(IF(Données_prix!$C:$C="marche_boussouma",IF(Données_prix!BM:BM&gt;0,Données_prix!BM:BM)))</f>
        <v>1200</v>
      </c>
      <c r="AI82" s="120" t="s">
        <v>3433</v>
      </c>
      <c r="AJ82" s="120">
        <v>438</v>
      </c>
      <c r="AK82" cm="1">
        <f t="array" ref="AK82">MEDIAN(IF(Données_prix!$C:$C="marche_boussouma",IF(Données_prix!BP:BP&gt;0,Données_prix!BP:BP)))</f>
        <v>500</v>
      </c>
      <c r="AL82" s="119" t="s">
        <v>3433</v>
      </c>
      <c r="AM82" s="119" t="s">
        <v>3433</v>
      </c>
      <c r="AN82" s="119" t="s">
        <v>3433</v>
      </c>
      <c r="AO82" s="119" t="s">
        <v>3433</v>
      </c>
      <c r="AP82" s="120">
        <v>273</v>
      </c>
      <c r="AQ82" cm="1">
        <f t="array" ref="AQ82">MEDIAN(IF(Données_prix!$C:$C="marche_boussouma",IF(Données_prix!BV:BV&gt;0,Données_prix!BV:BV)))</f>
        <v>1400</v>
      </c>
      <c r="AR82" s="119" t="s">
        <v>3433</v>
      </c>
      <c r="AS82" s="119" t="s">
        <v>3433</v>
      </c>
      <c r="AT82" s="119" t="s">
        <v>3433</v>
      </c>
      <c r="AU82" cm="1">
        <f t="array" ref="AU82">MEDIAN(IF(Données_prix!$C:$C="marche_boussouma",IF(Données_prix!BZ:BZ&gt;0,Données_prix!BZ:BZ)))</f>
        <v>200</v>
      </c>
      <c r="AV82" s="119" t="s">
        <v>3433</v>
      </c>
      <c r="AW82" cm="1">
        <f t="array" ref="AW82">MEDIAN(IF(Données_prix!$C:$C="marche_boussouma",IF(Données_prix!CB:CB&gt;0,Données_prix!CB:CB)))</f>
        <v>200</v>
      </c>
      <c r="AX82" s="119" t="s">
        <v>3433</v>
      </c>
      <c r="AY82" cm="1">
        <f t="array" ref="AY82">MEDIAN(IF(Données_prix!$C:$C="marche_boussouma",IF(Données_prix!CD:CD&gt;0,Données_prix!CD:CD)))</f>
        <v>200</v>
      </c>
      <c r="AZ82" cm="1">
        <f t="array" ref="AZ82">MEDIAN(IF(Données_prix!$C:$C="marche_boussouma",IF(Données_prix!CE:CE&gt;0,Données_prix!CE:CE)))</f>
        <v>1300</v>
      </c>
      <c r="BA82" cm="1">
        <f t="array" ref="BA82">MEDIAN(IF(Données_prix!$C:$C="marche_boussouma",IF(Données_prix!CF:CF&gt;0,Données_prix!CF:CF)))</f>
        <v>2700</v>
      </c>
      <c r="BB82" s="119" t="s">
        <v>3433</v>
      </c>
      <c r="BC82" cm="1">
        <f t="array" ref="BC82">MEDIAN(IF(Données_prix!$C:$C="marche_boussouma",IF(Données_prix!CH:CH&gt;0,Données_prix!CH:CH)))</f>
        <v>150</v>
      </c>
      <c r="BD82" cm="1">
        <f t="array" ref="BD82">MEDIAN(IF(Données_prix!$C:$C="marche_boussouma",IF(Données_prix!CI:CI&gt;0,Données_prix!CI:CI)))</f>
        <v>700</v>
      </c>
      <c r="BE82" cm="1">
        <f t="array" ref="BE82">MEDIAN(IF(Données_prix!$C:$C="marche_boussouma",IF(Données_prix!CJ:CJ&gt;0,Données_prix!CJ:CJ)))</f>
        <v>900</v>
      </c>
      <c r="BF82" cm="1">
        <f t="array" ref="BF82">MEDIAN(IF(Données_prix!$C:$C="marche_boussouma",IF(Données_prix!CK:CK&gt;0,Données_prix!CK:CK)))</f>
        <v>750</v>
      </c>
    </row>
    <row r="83" spans="2:58" x14ac:dyDescent="0.35">
      <c r="B83" t="s">
        <v>3721</v>
      </c>
      <c r="C83" s="27">
        <v>247.52475247524754</v>
      </c>
      <c r="D83">
        <v>750</v>
      </c>
      <c r="E83" s="120">
        <v>5250</v>
      </c>
      <c r="F83" s="128">
        <v>199.33554817275748</v>
      </c>
      <c r="G83">
        <v>600</v>
      </c>
      <c r="H83" s="120">
        <v>4200</v>
      </c>
      <c r="I83" s="128">
        <v>301.00334448160532</v>
      </c>
      <c r="J83">
        <v>900</v>
      </c>
      <c r="K83" s="120">
        <v>6300</v>
      </c>
      <c r="L83" s="129">
        <v>215.94684385382061</v>
      </c>
      <c r="M83">
        <v>650</v>
      </c>
      <c r="N83" s="120">
        <v>4550</v>
      </c>
      <c r="O83" s="105">
        <v>450</v>
      </c>
      <c r="P83" s="121">
        <v>1350</v>
      </c>
      <c r="Q83" s="120">
        <v>9450</v>
      </c>
      <c r="R83">
        <v>400</v>
      </c>
      <c r="S83" s="119">
        <v>1200</v>
      </c>
      <c r="T83" s="119" t="s">
        <v>3433</v>
      </c>
      <c r="U83" s="119" t="s">
        <v>3433</v>
      </c>
      <c r="V83" s="119" t="s">
        <v>3433</v>
      </c>
      <c r="W83" s="119" t="s">
        <v>3433</v>
      </c>
      <c r="X83" s="120">
        <v>350</v>
      </c>
      <c r="Y83">
        <v>750</v>
      </c>
      <c r="Z83" s="119" t="s">
        <v>3433</v>
      </c>
      <c r="AA83" s="120">
        <v>600</v>
      </c>
      <c r="AB83">
        <v>3000</v>
      </c>
      <c r="AC83">
        <v>3000</v>
      </c>
      <c r="AD83">
        <v>1300</v>
      </c>
      <c r="AE83">
        <v>1300</v>
      </c>
      <c r="AF83">
        <v>600</v>
      </c>
      <c r="AG83" s="120">
        <v>400</v>
      </c>
      <c r="AH83">
        <v>1200</v>
      </c>
      <c r="AI83" s="120">
        <v>8400</v>
      </c>
      <c r="AJ83" s="128">
        <v>257.73195876288662</v>
      </c>
      <c r="AK83">
        <v>500</v>
      </c>
      <c r="AL83" s="120">
        <v>3500</v>
      </c>
      <c r="AM83" s="120">
        <v>500</v>
      </c>
      <c r="AN83" s="120">
        <v>1500</v>
      </c>
      <c r="AO83" s="120">
        <v>10500</v>
      </c>
      <c r="AP83" s="128">
        <v>450.16077170418009</v>
      </c>
      <c r="AQ83">
        <v>1400</v>
      </c>
      <c r="AR83" s="120">
        <v>9800</v>
      </c>
      <c r="AS83" s="119" t="s">
        <v>3433</v>
      </c>
      <c r="AT83" s="120">
        <v>750</v>
      </c>
      <c r="AU83">
        <v>200</v>
      </c>
      <c r="AV83" s="119" t="s">
        <v>3433</v>
      </c>
      <c r="AW83">
        <v>200</v>
      </c>
      <c r="AX83" s="119" t="s">
        <v>3433</v>
      </c>
      <c r="AY83">
        <v>200</v>
      </c>
      <c r="AZ83">
        <v>1300</v>
      </c>
      <c r="BA83">
        <v>2700</v>
      </c>
      <c r="BB83" s="119" t="s">
        <v>3433</v>
      </c>
      <c r="BC83">
        <v>150</v>
      </c>
      <c r="BD83">
        <v>700</v>
      </c>
      <c r="BE83">
        <v>900</v>
      </c>
      <c r="BF83">
        <v>750</v>
      </c>
    </row>
    <row r="84" spans="2:58" x14ac:dyDescent="0.35">
      <c r="B84" t="s">
        <v>3714</v>
      </c>
      <c r="C84" s="27">
        <f>C83-C82</f>
        <v>32.524752475247539</v>
      </c>
      <c r="D84" s="27">
        <f t="shared" ref="D84:BF84" si="15">D83-D82</f>
        <v>0</v>
      </c>
      <c r="E84" s="118" t="s">
        <v>3722</v>
      </c>
      <c r="F84" s="27">
        <f t="shared" si="15"/>
        <v>-49.664451827242516</v>
      </c>
      <c r="G84" s="27">
        <f t="shared" si="15"/>
        <v>0</v>
      </c>
      <c r="H84" s="118" t="s">
        <v>3722</v>
      </c>
      <c r="I84" s="27">
        <f t="shared" si="15"/>
        <v>67.003344481605325</v>
      </c>
      <c r="J84" s="27">
        <f t="shared" si="15"/>
        <v>0</v>
      </c>
      <c r="K84" s="118" t="s">
        <v>3722</v>
      </c>
      <c r="L84" s="27">
        <f t="shared" si="15"/>
        <v>-116.05315614617939</v>
      </c>
      <c r="M84" s="27">
        <f t="shared" si="15"/>
        <v>0</v>
      </c>
      <c r="N84" s="118" t="s">
        <v>3722</v>
      </c>
      <c r="O84" s="27">
        <f t="shared" si="15"/>
        <v>0</v>
      </c>
      <c r="P84" s="118" t="s">
        <v>3722</v>
      </c>
      <c r="Q84" s="118" t="s">
        <v>3722</v>
      </c>
      <c r="R84" s="27">
        <f t="shared" si="15"/>
        <v>0</v>
      </c>
      <c r="S84" s="118" t="s">
        <v>3722</v>
      </c>
      <c r="T84" s="118" t="s">
        <v>3722</v>
      </c>
      <c r="U84" s="118" t="s">
        <v>3722</v>
      </c>
      <c r="V84" s="118" t="s">
        <v>3722</v>
      </c>
      <c r="W84" s="118" t="s">
        <v>3722</v>
      </c>
      <c r="X84" s="118" t="s">
        <v>3722</v>
      </c>
      <c r="Y84" s="27">
        <f t="shared" si="15"/>
        <v>0</v>
      </c>
      <c r="Z84" s="118" t="s">
        <v>3722</v>
      </c>
      <c r="AA84" s="118" t="s">
        <v>3722</v>
      </c>
      <c r="AB84" s="27">
        <f t="shared" si="15"/>
        <v>0</v>
      </c>
      <c r="AC84" s="27">
        <f t="shared" si="15"/>
        <v>0</v>
      </c>
      <c r="AD84" s="27">
        <f t="shared" si="15"/>
        <v>0</v>
      </c>
      <c r="AE84" s="27">
        <f t="shared" si="15"/>
        <v>0</v>
      </c>
      <c r="AF84" s="27">
        <f t="shared" si="15"/>
        <v>0</v>
      </c>
      <c r="AG84" s="27">
        <f t="shared" si="15"/>
        <v>117</v>
      </c>
      <c r="AH84" s="27">
        <f t="shared" si="15"/>
        <v>0</v>
      </c>
      <c r="AI84" s="118" t="s">
        <v>3722</v>
      </c>
      <c r="AJ84" s="27">
        <f t="shared" si="15"/>
        <v>-180.26804123711338</v>
      </c>
      <c r="AK84" s="27">
        <f t="shared" si="15"/>
        <v>0</v>
      </c>
      <c r="AL84" s="118" t="s">
        <v>3722</v>
      </c>
      <c r="AM84" s="118" t="s">
        <v>3722</v>
      </c>
      <c r="AN84" s="118" t="s">
        <v>3722</v>
      </c>
      <c r="AO84" s="118" t="s">
        <v>3722</v>
      </c>
      <c r="AP84" s="27">
        <f t="shared" si="15"/>
        <v>177.16077170418009</v>
      </c>
      <c r="AQ84" s="27">
        <f t="shared" si="15"/>
        <v>0</v>
      </c>
      <c r="AR84" s="118" t="s">
        <v>3722</v>
      </c>
      <c r="AS84" s="118" t="s">
        <v>3722</v>
      </c>
      <c r="AT84" s="118" t="s">
        <v>3722</v>
      </c>
      <c r="AU84" s="27">
        <f t="shared" si="15"/>
        <v>0</v>
      </c>
      <c r="AV84" s="118" t="s">
        <v>3722</v>
      </c>
      <c r="AW84" s="27">
        <f t="shared" si="15"/>
        <v>0</v>
      </c>
      <c r="AX84" s="118" t="s">
        <v>3722</v>
      </c>
      <c r="AY84" s="27">
        <f t="shared" si="15"/>
        <v>0</v>
      </c>
      <c r="AZ84" s="27">
        <f t="shared" si="15"/>
        <v>0</v>
      </c>
      <c r="BA84" s="27">
        <f t="shared" si="15"/>
        <v>0</v>
      </c>
      <c r="BB84" s="118" t="s">
        <v>3722</v>
      </c>
      <c r="BC84" s="27">
        <f t="shared" si="15"/>
        <v>0</v>
      </c>
      <c r="BD84" s="27">
        <f t="shared" si="15"/>
        <v>0</v>
      </c>
      <c r="BE84" s="27">
        <f t="shared" si="15"/>
        <v>0</v>
      </c>
      <c r="BF84" s="27">
        <f t="shared" si="15"/>
        <v>0</v>
      </c>
    </row>
    <row r="85" spans="2:58" x14ac:dyDescent="0.35">
      <c r="B85" t="s">
        <v>3712</v>
      </c>
      <c r="C85" s="92">
        <f>C84/C83</f>
        <v>0.13140000000000004</v>
      </c>
      <c r="D85" s="92">
        <f t="shared" ref="D85:BF85" si="16">D84/D83</f>
        <v>0</v>
      </c>
      <c r="E85" s="118" t="s">
        <v>3722</v>
      </c>
      <c r="F85" s="92">
        <f t="shared" si="16"/>
        <v>-0.24914999999999995</v>
      </c>
      <c r="G85" s="92">
        <f t="shared" si="16"/>
        <v>0</v>
      </c>
      <c r="H85" s="118" t="s">
        <v>3722</v>
      </c>
      <c r="I85" s="92">
        <f t="shared" si="16"/>
        <v>0.22259999999999994</v>
      </c>
      <c r="J85" s="92">
        <f t="shared" si="16"/>
        <v>0</v>
      </c>
      <c r="K85" s="118" t="s">
        <v>3722</v>
      </c>
      <c r="L85" s="92">
        <f t="shared" si="16"/>
        <v>-0.53741538461538452</v>
      </c>
      <c r="M85" s="92">
        <f t="shared" si="16"/>
        <v>0</v>
      </c>
      <c r="N85" s="118" t="s">
        <v>3722</v>
      </c>
      <c r="O85" s="92">
        <f t="shared" si="16"/>
        <v>0</v>
      </c>
      <c r="P85" s="118" t="s">
        <v>3722</v>
      </c>
      <c r="Q85" s="118" t="s">
        <v>3722</v>
      </c>
      <c r="R85" s="92">
        <f t="shared" si="16"/>
        <v>0</v>
      </c>
      <c r="S85" s="118" t="s">
        <v>3722</v>
      </c>
      <c r="T85" s="118" t="s">
        <v>3722</v>
      </c>
      <c r="U85" s="118" t="s">
        <v>3722</v>
      </c>
      <c r="V85" s="118" t="s">
        <v>3722</v>
      </c>
      <c r="W85" s="118" t="s">
        <v>3722</v>
      </c>
      <c r="X85" s="118" t="s">
        <v>3722</v>
      </c>
      <c r="Y85" s="92">
        <f t="shared" si="16"/>
        <v>0</v>
      </c>
      <c r="Z85" s="118" t="s">
        <v>3722</v>
      </c>
      <c r="AA85" s="118" t="s">
        <v>3722</v>
      </c>
      <c r="AB85" s="92">
        <f t="shared" si="16"/>
        <v>0</v>
      </c>
      <c r="AC85" s="92">
        <f t="shared" si="16"/>
        <v>0</v>
      </c>
      <c r="AD85" s="92">
        <f t="shared" si="16"/>
        <v>0</v>
      </c>
      <c r="AE85" s="92">
        <f t="shared" si="16"/>
        <v>0</v>
      </c>
      <c r="AF85" s="92">
        <f t="shared" si="16"/>
        <v>0</v>
      </c>
      <c r="AG85" s="92">
        <f t="shared" si="16"/>
        <v>0.29249999999999998</v>
      </c>
      <c r="AH85" s="92">
        <f t="shared" si="16"/>
        <v>0</v>
      </c>
      <c r="AI85" s="118" t="s">
        <v>3722</v>
      </c>
      <c r="AJ85" s="92">
        <f t="shared" si="16"/>
        <v>-0.69943999999999984</v>
      </c>
      <c r="AK85" s="92">
        <f t="shared" si="16"/>
        <v>0</v>
      </c>
      <c r="AL85" s="118" t="s">
        <v>3722</v>
      </c>
      <c r="AM85" s="118" t="s">
        <v>3722</v>
      </c>
      <c r="AN85" s="118" t="s">
        <v>3722</v>
      </c>
      <c r="AO85" s="118" t="s">
        <v>3722</v>
      </c>
      <c r="AP85" s="92">
        <f t="shared" si="16"/>
        <v>0.39355000000000001</v>
      </c>
      <c r="AQ85" s="92">
        <f t="shared" si="16"/>
        <v>0</v>
      </c>
      <c r="AR85" s="118" t="s">
        <v>3722</v>
      </c>
      <c r="AS85" s="118" t="s">
        <v>3722</v>
      </c>
      <c r="AT85" s="118" t="s">
        <v>3722</v>
      </c>
      <c r="AU85" s="92">
        <f t="shared" si="16"/>
        <v>0</v>
      </c>
      <c r="AV85" s="118" t="s">
        <v>3722</v>
      </c>
      <c r="AW85" s="92">
        <f t="shared" si="16"/>
        <v>0</v>
      </c>
      <c r="AX85" s="118" t="s">
        <v>3722</v>
      </c>
      <c r="AY85" s="92">
        <f t="shared" si="16"/>
        <v>0</v>
      </c>
      <c r="AZ85" s="92">
        <f t="shared" si="16"/>
        <v>0</v>
      </c>
      <c r="BA85" s="92">
        <f t="shared" si="16"/>
        <v>0</v>
      </c>
      <c r="BB85" s="118" t="s">
        <v>3722</v>
      </c>
      <c r="BC85" s="92">
        <f t="shared" si="16"/>
        <v>0</v>
      </c>
      <c r="BD85" s="92">
        <f t="shared" si="16"/>
        <v>0</v>
      </c>
      <c r="BE85" s="92">
        <f t="shared" si="16"/>
        <v>0</v>
      </c>
      <c r="BF85" s="92">
        <f t="shared" si="16"/>
        <v>0</v>
      </c>
    </row>
    <row r="86" spans="2:58" x14ac:dyDescent="0.35">
      <c r="B86" t="s">
        <v>3720</v>
      </c>
      <c r="C86" s="92">
        <f>(C83-C80)/C83</f>
        <v>7.8880000000000047E-2</v>
      </c>
      <c r="D86" s="92">
        <f t="shared" ref="D86:BF86" si="17">(D83-D80)/D83</f>
        <v>0</v>
      </c>
      <c r="E86" s="92">
        <f t="shared" si="17"/>
        <v>0</v>
      </c>
      <c r="F86" s="92">
        <f t="shared" si="17"/>
        <v>-3.333333333333288E-3</v>
      </c>
      <c r="G86" s="92">
        <f t="shared" si="17"/>
        <v>0</v>
      </c>
      <c r="H86" s="92">
        <f t="shared" si="17"/>
        <v>0</v>
      </c>
      <c r="I86" s="92">
        <f t="shared" si="17"/>
        <v>0.3355555555555555</v>
      </c>
      <c r="J86" s="92">
        <f t="shared" si="17"/>
        <v>0</v>
      </c>
      <c r="K86" s="92">
        <f t="shared" si="17"/>
        <v>0</v>
      </c>
      <c r="L86" s="92">
        <f t="shared" si="17"/>
        <v>-2.461538461537902E-4</v>
      </c>
      <c r="M86" s="92">
        <f t="shared" si="17"/>
        <v>0</v>
      </c>
      <c r="N86" s="92">
        <f t="shared" si="17"/>
        <v>0</v>
      </c>
      <c r="O86" s="92">
        <f t="shared" si="17"/>
        <v>2.2222222222222222E-3</v>
      </c>
      <c r="P86" s="92">
        <f t="shared" si="17"/>
        <v>0</v>
      </c>
      <c r="Q86" s="92">
        <f t="shared" si="17"/>
        <v>0</v>
      </c>
      <c r="R86" s="92">
        <f t="shared" si="17"/>
        <v>-9.375E-2</v>
      </c>
      <c r="S86" s="118" t="s">
        <v>3722</v>
      </c>
      <c r="T86" s="118" t="s">
        <v>3722</v>
      </c>
      <c r="U86" s="118" t="s">
        <v>3722</v>
      </c>
      <c r="V86" s="118" t="s">
        <v>3722</v>
      </c>
      <c r="W86" s="118" t="s">
        <v>3722</v>
      </c>
      <c r="X86" s="92">
        <f t="shared" si="17"/>
        <v>-0.42857142857142855</v>
      </c>
      <c r="Y86" s="92">
        <f t="shared" si="17"/>
        <v>-3.3333333333333333E-2</v>
      </c>
      <c r="Z86" s="118" t="s">
        <v>3722</v>
      </c>
      <c r="AA86" s="118" t="s">
        <v>3722</v>
      </c>
      <c r="AB86" s="92">
        <f t="shared" si="17"/>
        <v>-0.20833333333333334</v>
      </c>
      <c r="AC86" s="92">
        <f t="shared" si="17"/>
        <v>-0.16666666666666666</v>
      </c>
      <c r="AD86" s="92">
        <f t="shared" si="17"/>
        <v>0</v>
      </c>
      <c r="AE86" s="92">
        <f t="shared" si="17"/>
        <v>0</v>
      </c>
      <c r="AF86" s="92">
        <f t="shared" si="17"/>
        <v>0</v>
      </c>
      <c r="AG86" s="92">
        <f t="shared" si="17"/>
        <v>0</v>
      </c>
      <c r="AH86" s="92">
        <f t="shared" si="17"/>
        <v>0</v>
      </c>
      <c r="AI86" s="92">
        <f t="shared" si="17"/>
        <v>0</v>
      </c>
      <c r="AJ86" s="118" t="s">
        <v>3722</v>
      </c>
      <c r="AK86" s="118" t="s">
        <v>3722</v>
      </c>
      <c r="AL86" s="92">
        <f t="shared" si="17"/>
        <v>0</v>
      </c>
      <c r="AM86" s="92">
        <f t="shared" si="17"/>
        <v>-0.54600000000000004</v>
      </c>
      <c r="AN86" s="92">
        <f t="shared" si="17"/>
        <v>0</v>
      </c>
      <c r="AO86" s="92">
        <f t="shared" si="17"/>
        <v>0</v>
      </c>
      <c r="AP86" s="92">
        <f t="shared" si="17"/>
        <v>3.5714285714291965E-4</v>
      </c>
      <c r="AQ86" s="92">
        <f t="shared" si="17"/>
        <v>0</v>
      </c>
      <c r="AR86" s="92">
        <f t="shared" si="17"/>
        <v>0</v>
      </c>
      <c r="AS86" s="118" t="s">
        <v>3722</v>
      </c>
      <c r="AT86" s="92">
        <f t="shared" si="17"/>
        <v>0.2</v>
      </c>
      <c r="AU86" s="92">
        <f t="shared" si="17"/>
        <v>0</v>
      </c>
      <c r="AV86" s="118" t="s">
        <v>3722</v>
      </c>
      <c r="AW86" s="92">
        <f t="shared" si="17"/>
        <v>0</v>
      </c>
      <c r="AX86" s="118" t="s">
        <v>3722</v>
      </c>
      <c r="AY86" s="92">
        <f t="shared" si="17"/>
        <v>0</v>
      </c>
      <c r="AZ86" s="92">
        <f t="shared" si="17"/>
        <v>-9.6153846153846159E-2</v>
      </c>
      <c r="BA86" s="92">
        <f t="shared" si="17"/>
        <v>0</v>
      </c>
      <c r="BB86" s="118" t="s">
        <v>3722</v>
      </c>
      <c r="BC86" s="92">
        <f t="shared" si="17"/>
        <v>0.25</v>
      </c>
      <c r="BD86" s="92">
        <f t="shared" si="17"/>
        <v>0</v>
      </c>
      <c r="BE86" s="92">
        <f t="shared" si="17"/>
        <v>0.22222222222222221</v>
      </c>
      <c r="BF86" s="92">
        <f t="shared" si="17"/>
        <v>0.33333333333333331</v>
      </c>
    </row>
  </sheetData>
  <mergeCells count="2">
    <mergeCell ref="A4:K4"/>
    <mergeCell ref="A3:G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983A-360A-43F1-8C02-4DE630D46443}">
  <dimension ref="A2:AC134"/>
  <sheetViews>
    <sheetView topLeftCell="A10" zoomScale="90" zoomScaleNormal="90" workbookViewId="0">
      <selection activeCell="AC20" sqref="AC20"/>
    </sheetView>
  </sheetViews>
  <sheetFormatPr baseColWidth="10" defaultColWidth="11.453125" defaultRowHeight="14.5" x14ac:dyDescent="0.35"/>
  <cols>
    <col min="1" max="1" width="20.1796875" bestFit="1" customWidth="1"/>
    <col min="2" max="2" width="52.6328125" bestFit="1" customWidth="1"/>
    <col min="3" max="3" width="56.08984375" bestFit="1" customWidth="1"/>
    <col min="4" max="4" width="51.90625" bestFit="1" customWidth="1"/>
    <col min="5" max="6" width="45.90625" bestFit="1" customWidth="1"/>
    <col min="7" max="7" width="44.26953125" bestFit="1" customWidth="1"/>
    <col min="8" max="8" width="52.90625" bestFit="1" customWidth="1"/>
    <col min="9" max="9" width="49.08984375" bestFit="1" customWidth="1"/>
    <col min="10" max="10" width="44" bestFit="1" customWidth="1"/>
    <col min="11" max="11" width="42.26953125" bestFit="1" customWidth="1"/>
    <col min="12" max="12" width="47" bestFit="1" customWidth="1"/>
    <col min="13" max="13" width="49" bestFit="1" customWidth="1"/>
    <col min="14" max="14" width="42.90625" bestFit="1" customWidth="1"/>
    <col min="15" max="15" width="42.81640625" bestFit="1" customWidth="1"/>
    <col min="16" max="16" width="45.36328125" bestFit="1" customWidth="1"/>
    <col min="17" max="17" width="42.81640625" bestFit="1" customWidth="1"/>
    <col min="18" max="18" width="49" bestFit="1" customWidth="1"/>
    <col min="19" max="19" width="57.81640625" bestFit="1" customWidth="1"/>
    <col min="20" max="20" width="57.90625" bestFit="1" customWidth="1"/>
    <col min="21" max="21" width="52.6328125" bestFit="1" customWidth="1"/>
    <col min="22" max="22" width="50.08984375" bestFit="1" customWidth="1"/>
    <col min="23" max="23" width="50.54296875" bestFit="1" customWidth="1"/>
    <col min="24" max="24" width="49.453125" bestFit="1" customWidth="1"/>
    <col min="25" max="25" width="48.453125" bestFit="1" customWidth="1"/>
    <col min="26" max="26" width="50" bestFit="1" customWidth="1"/>
    <col min="27" max="27" width="48.81640625" bestFit="1" customWidth="1"/>
    <col min="28" max="28" width="46.6328125" bestFit="1" customWidth="1"/>
    <col min="29" max="29" width="49.453125" bestFit="1" customWidth="1"/>
  </cols>
  <sheetData>
    <row r="2" spans="1:18" x14ac:dyDescent="0.35">
      <c r="A2" s="6" t="s">
        <v>1709</v>
      </c>
      <c r="B2" s="7"/>
      <c r="C2" s="7"/>
      <c r="D2" s="7"/>
      <c r="E2" s="7"/>
      <c r="F2" s="7"/>
      <c r="G2" s="7"/>
      <c r="H2" s="7"/>
      <c r="I2" s="7"/>
      <c r="J2" s="7"/>
      <c r="K2" s="8"/>
      <c r="L2" s="8"/>
      <c r="M2" s="9"/>
      <c r="N2" s="10"/>
      <c r="O2" s="10"/>
      <c r="P2" s="9"/>
      <c r="Q2" s="9"/>
      <c r="R2" s="9"/>
    </row>
    <row r="4" spans="1:18" x14ac:dyDescent="0.35">
      <c r="A4" s="19" t="s">
        <v>1344</v>
      </c>
      <c r="B4" t="s">
        <v>1710</v>
      </c>
      <c r="C4" t="s">
        <v>1711</v>
      </c>
      <c r="D4" t="s">
        <v>1712</v>
      </c>
      <c r="E4" t="s">
        <v>1713</v>
      </c>
    </row>
    <row r="5" spans="1:18" x14ac:dyDescent="0.35">
      <c r="A5" s="20" t="s">
        <v>1164</v>
      </c>
      <c r="B5" s="27">
        <v>5</v>
      </c>
      <c r="C5" s="27">
        <v>0</v>
      </c>
      <c r="D5" s="27">
        <v>0</v>
      </c>
      <c r="E5" s="27">
        <v>0</v>
      </c>
    </row>
    <row r="6" spans="1:18" x14ac:dyDescent="0.35">
      <c r="A6" s="20" t="s">
        <v>1229</v>
      </c>
      <c r="B6" s="27">
        <v>2</v>
      </c>
      <c r="C6" s="27">
        <v>1</v>
      </c>
      <c r="D6" s="27">
        <v>0</v>
      </c>
      <c r="E6" s="27">
        <v>0</v>
      </c>
    </row>
    <row r="7" spans="1:18" x14ac:dyDescent="0.35">
      <c r="A7" s="20" t="s">
        <v>1203</v>
      </c>
      <c r="B7" s="27">
        <v>3</v>
      </c>
      <c r="C7" s="27">
        <v>4</v>
      </c>
      <c r="D7" s="27">
        <v>0</v>
      </c>
      <c r="E7" s="27">
        <v>0</v>
      </c>
    </row>
    <row r="8" spans="1:18" x14ac:dyDescent="0.35">
      <c r="A8" s="20" t="s">
        <v>3626</v>
      </c>
      <c r="B8" s="27">
        <v>7</v>
      </c>
      <c r="C8" s="27">
        <v>0</v>
      </c>
      <c r="D8" s="27">
        <v>0</v>
      </c>
      <c r="E8" s="27">
        <v>0</v>
      </c>
    </row>
    <row r="9" spans="1:18" x14ac:dyDescent="0.35">
      <c r="A9" s="20" t="s">
        <v>1113</v>
      </c>
      <c r="B9" s="27">
        <v>4</v>
      </c>
      <c r="C9" s="27">
        <v>5</v>
      </c>
      <c r="D9" s="27">
        <v>0</v>
      </c>
      <c r="E9" s="27">
        <v>0</v>
      </c>
    </row>
    <row r="10" spans="1:18" x14ac:dyDescent="0.35">
      <c r="A10" s="20" t="s">
        <v>3159</v>
      </c>
      <c r="B10" s="27">
        <v>2</v>
      </c>
      <c r="C10" s="27">
        <v>2</v>
      </c>
      <c r="D10" s="27">
        <v>0</v>
      </c>
      <c r="E10" s="27">
        <v>0</v>
      </c>
    </row>
    <row r="11" spans="1:18" x14ac:dyDescent="0.35">
      <c r="A11" s="20" t="s">
        <v>1345</v>
      </c>
      <c r="B11" s="27">
        <v>23</v>
      </c>
      <c r="C11" s="27">
        <v>12</v>
      </c>
      <c r="D11" s="27">
        <v>0</v>
      </c>
      <c r="E11" s="27">
        <v>0</v>
      </c>
    </row>
    <row r="12" spans="1:18" x14ac:dyDescent="0.35">
      <c r="B12" s="65"/>
      <c r="C12" s="65"/>
      <c r="D12" s="65"/>
      <c r="E12" s="65"/>
    </row>
    <row r="14" spans="1:18" x14ac:dyDescent="0.35">
      <c r="A14" s="15" t="s">
        <v>1714</v>
      </c>
      <c r="B14" s="16"/>
      <c r="C14" s="16"/>
      <c r="D14" s="16"/>
      <c r="E14" s="16"/>
      <c r="F14" s="17"/>
      <c r="G14" s="17"/>
      <c r="H14" s="17"/>
      <c r="I14" s="17"/>
      <c r="J14" s="17"/>
      <c r="K14" s="18"/>
      <c r="L14" s="18"/>
      <c r="M14" s="9"/>
      <c r="N14" s="10"/>
      <c r="O14" s="10"/>
      <c r="P14" s="9"/>
      <c r="Q14" s="9"/>
      <c r="R14" s="9"/>
    </row>
    <row r="16" spans="1:18" x14ac:dyDescent="0.35">
      <c r="A16" s="19" t="s">
        <v>1344</v>
      </c>
      <c r="B16" t="s">
        <v>1715</v>
      </c>
      <c r="C16" t="s">
        <v>1716</v>
      </c>
      <c r="D16" t="s">
        <v>1717</v>
      </c>
      <c r="E16" t="s">
        <v>1718</v>
      </c>
    </row>
    <row r="17" spans="1:18" x14ac:dyDescent="0.35">
      <c r="A17" s="20" t="s">
        <v>1164</v>
      </c>
      <c r="B17" s="27"/>
      <c r="C17" s="27"/>
      <c r="D17" s="27"/>
      <c r="E17" s="27"/>
    </row>
    <row r="18" spans="1:18" x14ac:dyDescent="0.35">
      <c r="A18" s="20" t="s">
        <v>1229</v>
      </c>
      <c r="B18" s="27">
        <v>1</v>
      </c>
      <c r="C18" s="27">
        <v>0</v>
      </c>
      <c r="D18" s="27">
        <v>0</v>
      </c>
      <c r="E18" s="27">
        <v>0</v>
      </c>
    </row>
    <row r="19" spans="1:18" x14ac:dyDescent="0.35">
      <c r="A19" s="20" t="s">
        <v>1203</v>
      </c>
      <c r="B19" s="27">
        <v>3</v>
      </c>
      <c r="C19" s="27">
        <v>1</v>
      </c>
      <c r="D19" s="27">
        <v>1</v>
      </c>
      <c r="E19" s="27">
        <v>0</v>
      </c>
    </row>
    <row r="20" spans="1:18" x14ac:dyDescent="0.35">
      <c r="A20" s="20" t="s">
        <v>3626</v>
      </c>
      <c r="B20" s="27"/>
      <c r="C20" s="27"/>
      <c r="D20" s="27"/>
      <c r="E20" s="27"/>
    </row>
    <row r="21" spans="1:18" x14ac:dyDescent="0.35">
      <c r="A21" s="20" t="s">
        <v>1113</v>
      </c>
      <c r="B21" s="27">
        <v>0</v>
      </c>
      <c r="C21" s="27">
        <v>2</v>
      </c>
      <c r="D21" s="27">
        <v>3</v>
      </c>
      <c r="E21" s="27">
        <v>0</v>
      </c>
    </row>
    <row r="22" spans="1:18" x14ac:dyDescent="0.35">
      <c r="A22" s="20" t="s">
        <v>3159</v>
      </c>
      <c r="B22" s="27">
        <v>2</v>
      </c>
      <c r="C22" s="27">
        <v>0</v>
      </c>
      <c r="D22" s="27">
        <v>2</v>
      </c>
      <c r="E22" s="27">
        <v>0</v>
      </c>
    </row>
    <row r="23" spans="1:18" x14ac:dyDescent="0.35">
      <c r="A23" s="20" t="s">
        <v>1345</v>
      </c>
      <c r="B23" s="27">
        <v>6</v>
      </c>
      <c r="C23" s="27">
        <v>3</v>
      </c>
      <c r="D23" s="27">
        <v>6</v>
      </c>
      <c r="E23" s="27">
        <v>0</v>
      </c>
    </row>
    <row r="24" spans="1:18" x14ac:dyDescent="0.35">
      <c r="A24" s="20"/>
    </row>
    <row r="25" spans="1:18" x14ac:dyDescent="0.35">
      <c r="A25" s="15" t="s">
        <v>1719</v>
      </c>
      <c r="B25" s="16"/>
      <c r="C25" s="16"/>
      <c r="D25" s="16"/>
      <c r="E25" s="16"/>
      <c r="F25" s="17"/>
      <c r="G25" s="17"/>
      <c r="H25" s="17"/>
      <c r="I25" s="17"/>
      <c r="J25" s="17"/>
      <c r="K25" s="18"/>
      <c r="L25" s="18"/>
      <c r="M25" s="9"/>
      <c r="N25" s="10"/>
      <c r="O25" s="10"/>
      <c r="P25" s="9"/>
      <c r="Q25" s="9"/>
      <c r="R25" s="9"/>
    </row>
    <row r="27" spans="1:18" x14ac:dyDescent="0.35">
      <c r="A27" s="19" t="s">
        <v>1344</v>
      </c>
      <c r="B27" t="s">
        <v>1720</v>
      </c>
      <c r="C27" t="s">
        <v>1721</v>
      </c>
      <c r="D27" t="s">
        <v>1722</v>
      </c>
      <c r="E27" t="s">
        <v>1723</v>
      </c>
      <c r="F27" t="s">
        <v>1724</v>
      </c>
      <c r="G27" t="s">
        <v>1725</v>
      </c>
      <c r="H27" t="s">
        <v>1726</v>
      </c>
      <c r="I27" t="s">
        <v>1727</v>
      </c>
      <c r="J27" t="s">
        <v>1728</v>
      </c>
      <c r="K27" t="s">
        <v>1729</v>
      </c>
      <c r="L27" t="s">
        <v>1730</v>
      </c>
      <c r="M27" t="s">
        <v>1731</v>
      </c>
    </row>
    <row r="28" spans="1:18" x14ac:dyDescent="0.35">
      <c r="A28" s="20" t="s">
        <v>1164</v>
      </c>
      <c r="B28" s="27"/>
      <c r="C28" s="27"/>
      <c r="D28" s="27"/>
      <c r="E28" s="27"/>
      <c r="F28" s="27"/>
      <c r="G28" s="27"/>
      <c r="H28" s="27"/>
      <c r="I28" s="27"/>
      <c r="J28" s="27"/>
      <c r="K28" s="27"/>
      <c r="L28" s="27"/>
      <c r="M28" s="27"/>
    </row>
    <row r="29" spans="1:18" x14ac:dyDescent="0.35">
      <c r="A29" s="20" t="s">
        <v>1229</v>
      </c>
      <c r="B29" s="27">
        <v>0</v>
      </c>
      <c r="C29" s="27">
        <v>0</v>
      </c>
      <c r="D29" s="27">
        <v>0</v>
      </c>
      <c r="E29" s="27">
        <v>0</v>
      </c>
      <c r="F29" s="27">
        <v>0</v>
      </c>
      <c r="G29" s="27">
        <v>1</v>
      </c>
      <c r="H29" s="27">
        <v>0</v>
      </c>
      <c r="I29" s="27">
        <v>0</v>
      </c>
      <c r="J29" s="27">
        <v>0</v>
      </c>
      <c r="K29" s="27">
        <v>0</v>
      </c>
      <c r="L29" s="27">
        <v>0</v>
      </c>
      <c r="M29" s="27">
        <v>0</v>
      </c>
    </row>
    <row r="30" spans="1:18" x14ac:dyDescent="0.35">
      <c r="A30" s="20" t="s">
        <v>1203</v>
      </c>
      <c r="B30" s="27">
        <v>3</v>
      </c>
      <c r="C30" s="27">
        <v>0</v>
      </c>
      <c r="D30" s="27">
        <v>0</v>
      </c>
      <c r="E30" s="27">
        <v>0</v>
      </c>
      <c r="F30" s="27">
        <v>0</v>
      </c>
      <c r="G30" s="27">
        <v>2</v>
      </c>
      <c r="H30" s="27">
        <v>0</v>
      </c>
      <c r="I30" s="27">
        <v>0</v>
      </c>
      <c r="J30" s="27">
        <v>0</v>
      </c>
      <c r="K30" s="27">
        <v>0</v>
      </c>
      <c r="L30" s="27">
        <v>0</v>
      </c>
      <c r="M30" s="27">
        <v>0</v>
      </c>
    </row>
    <row r="31" spans="1:18" x14ac:dyDescent="0.35">
      <c r="A31" s="20" t="s">
        <v>3626</v>
      </c>
      <c r="B31" s="27"/>
      <c r="C31" s="27"/>
      <c r="D31" s="27"/>
      <c r="E31" s="27"/>
      <c r="F31" s="27"/>
      <c r="G31" s="27"/>
      <c r="H31" s="27"/>
      <c r="I31" s="27"/>
      <c r="J31" s="27"/>
      <c r="K31" s="27"/>
      <c r="L31" s="27"/>
      <c r="M31" s="27"/>
    </row>
    <row r="32" spans="1:18" x14ac:dyDescent="0.35">
      <c r="A32" s="20" t="s">
        <v>1113</v>
      </c>
      <c r="B32" s="27">
        <v>4</v>
      </c>
      <c r="C32" s="27">
        <v>0</v>
      </c>
      <c r="D32" s="27">
        <v>0</v>
      </c>
      <c r="E32" s="27">
        <v>0</v>
      </c>
      <c r="F32" s="27">
        <v>0</v>
      </c>
      <c r="G32" s="27">
        <v>3</v>
      </c>
      <c r="H32" s="27">
        <v>0</v>
      </c>
      <c r="I32" s="27">
        <v>0</v>
      </c>
      <c r="J32" s="27">
        <v>0</v>
      </c>
      <c r="K32" s="27">
        <v>0</v>
      </c>
      <c r="L32" s="27">
        <v>0</v>
      </c>
      <c r="M32" s="27">
        <v>0</v>
      </c>
    </row>
    <row r="33" spans="1:18" x14ac:dyDescent="0.35">
      <c r="A33" s="20" t="s">
        <v>3159</v>
      </c>
      <c r="B33" s="27">
        <v>0</v>
      </c>
      <c r="C33" s="27">
        <v>0</v>
      </c>
      <c r="D33" s="27">
        <v>0</v>
      </c>
      <c r="E33" s="27">
        <v>0</v>
      </c>
      <c r="F33" s="27">
        <v>0</v>
      </c>
      <c r="G33" s="27">
        <v>0</v>
      </c>
      <c r="H33" s="27">
        <v>0</v>
      </c>
      <c r="I33" s="27">
        <v>0</v>
      </c>
      <c r="J33" s="27">
        <v>2</v>
      </c>
      <c r="K33" s="27">
        <v>0</v>
      </c>
      <c r="L33" s="27">
        <v>0</v>
      </c>
      <c r="M33" s="27">
        <v>0</v>
      </c>
    </row>
    <row r="34" spans="1:18" x14ac:dyDescent="0.35">
      <c r="A34" s="20" t="s">
        <v>1345</v>
      </c>
      <c r="B34" s="27">
        <v>7</v>
      </c>
      <c r="C34" s="27">
        <v>0</v>
      </c>
      <c r="D34" s="27">
        <v>0</v>
      </c>
      <c r="E34" s="27">
        <v>0</v>
      </c>
      <c r="F34" s="27">
        <v>0</v>
      </c>
      <c r="G34" s="27">
        <v>6</v>
      </c>
      <c r="H34" s="27">
        <v>0</v>
      </c>
      <c r="I34" s="27">
        <v>0</v>
      </c>
      <c r="J34" s="27">
        <v>2</v>
      </c>
      <c r="K34" s="27">
        <v>0</v>
      </c>
      <c r="L34" s="27">
        <v>0</v>
      </c>
      <c r="M34" s="27">
        <v>0</v>
      </c>
    </row>
    <row r="37" spans="1:18" x14ac:dyDescent="0.35">
      <c r="A37" s="73" t="s">
        <v>1732</v>
      </c>
      <c r="B37" s="7"/>
      <c r="C37" s="7"/>
      <c r="D37" s="7"/>
      <c r="E37" s="7"/>
      <c r="F37" s="7"/>
      <c r="G37" s="7"/>
      <c r="H37" s="7"/>
      <c r="I37" s="7"/>
      <c r="J37" s="7"/>
      <c r="K37" s="8"/>
      <c r="L37" s="8"/>
      <c r="M37" s="9"/>
      <c r="N37" s="10"/>
      <c r="O37" s="10"/>
      <c r="P37" s="9"/>
      <c r="Q37" s="9"/>
      <c r="R37" s="9"/>
    </row>
    <row r="39" spans="1:18" x14ac:dyDescent="0.35">
      <c r="A39" s="19" t="s">
        <v>1344</v>
      </c>
      <c r="B39" t="s">
        <v>1733</v>
      </c>
      <c r="C39" t="s">
        <v>1734</v>
      </c>
      <c r="D39" t="s">
        <v>1735</v>
      </c>
      <c r="E39" t="s">
        <v>1736</v>
      </c>
    </row>
    <row r="40" spans="1:18" x14ac:dyDescent="0.35">
      <c r="A40" s="20" t="s">
        <v>1164</v>
      </c>
      <c r="B40" s="27">
        <v>9</v>
      </c>
      <c r="C40" s="27">
        <v>0</v>
      </c>
      <c r="D40" s="27">
        <v>0</v>
      </c>
      <c r="E40" s="27">
        <v>0</v>
      </c>
    </row>
    <row r="41" spans="1:18" x14ac:dyDescent="0.35">
      <c r="A41" s="20" t="s">
        <v>1229</v>
      </c>
      <c r="B41" s="27">
        <v>3</v>
      </c>
      <c r="C41" s="27">
        <v>0</v>
      </c>
      <c r="D41" s="27">
        <v>0</v>
      </c>
      <c r="E41" s="27">
        <v>0</v>
      </c>
    </row>
    <row r="42" spans="1:18" x14ac:dyDescent="0.35">
      <c r="A42" s="20" t="s">
        <v>1203</v>
      </c>
      <c r="B42" s="27">
        <v>8</v>
      </c>
      <c r="C42" s="27">
        <v>1</v>
      </c>
      <c r="D42" s="27">
        <v>0</v>
      </c>
      <c r="E42" s="27">
        <v>0</v>
      </c>
    </row>
    <row r="43" spans="1:18" x14ac:dyDescent="0.35">
      <c r="A43" s="20" t="s">
        <v>3626</v>
      </c>
      <c r="B43" s="27">
        <v>5</v>
      </c>
      <c r="C43" s="27">
        <v>0</v>
      </c>
      <c r="D43" s="27">
        <v>0</v>
      </c>
      <c r="E43" s="27">
        <v>0</v>
      </c>
    </row>
    <row r="44" spans="1:18" x14ac:dyDescent="0.35">
      <c r="A44" s="20" t="s">
        <v>1113</v>
      </c>
      <c r="B44" s="27">
        <v>8</v>
      </c>
      <c r="C44" s="27">
        <v>1</v>
      </c>
      <c r="D44" s="27">
        <v>0</v>
      </c>
      <c r="E44" s="27">
        <v>0</v>
      </c>
    </row>
    <row r="45" spans="1:18" x14ac:dyDescent="0.35">
      <c r="A45" s="20" t="s">
        <v>3159</v>
      </c>
      <c r="B45" s="27">
        <v>0</v>
      </c>
      <c r="C45" s="27">
        <v>4</v>
      </c>
      <c r="D45" s="27">
        <v>0</v>
      </c>
      <c r="E45" s="27">
        <v>0</v>
      </c>
    </row>
    <row r="46" spans="1:18" x14ac:dyDescent="0.35">
      <c r="A46" s="20" t="s">
        <v>1345</v>
      </c>
      <c r="B46" s="27">
        <v>33</v>
      </c>
      <c r="C46" s="27">
        <v>6</v>
      </c>
      <c r="D46" s="27">
        <v>0</v>
      </c>
      <c r="E46" s="27">
        <v>0</v>
      </c>
    </row>
    <row r="47" spans="1:18" x14ac:dyDescent="0.35">
      <c r="B47" s="65"/>
      <c r="C47" s="65"/>
      <c r="D47" s="65"/>
    </row>
    <row r="49" spans="1:18" x14ac:dyDescent="0.35">
      <c r="A49" s="15" t="s">
        <v>1737</v>
      </c>
      <c r="B49" s="16"/>
      <c r="C49" s="16"/>
      <c r="D49" s="16"/>
      <c r="E49" s="16"/>
      <c r="F49" s="17"/>
      <c r="G49" s="17"/>
      <c r="H49" s="17"/>
      <c r="I49" s="17"/>
      <c r="J49" s="17"/>
      <c r="K49" s="18"/>
      <c r="L49" s="18"/>
      <c r="M49" s="9"/>
      <c r="N49" s="10"/>
      <c r="O49" s="10"/>
      <c r="P49" s="9"/>
      <c r="Q49" s="9"/>
      <c r="R49" s="9"/>
    </row>
    <row r="51" spans="1:18" x14ac:dyDescent="0.35">
      <c r="A51" s="19" t="s">
        <v>1344</v>
      </c>
      <c r="B51" t="s">
        <v>1738</v>
      </c>
      <c r="C51" t="s">
        <v>1739</v>
      </c>
      <c r="D51" t="s">
        <v>1740</v>
      </c>
      <c r="E51" t="s">
        <v>1741</v>
      </c>
      <c r="F51" t="s">
        <v>1742</v>
      </c>
    </row>
    <row r="52" spans="1:18" x14ac:dyDescent="0.35">
      <c r="A52" s="20" t="s">
        <v>1164</v>
      </c>
      <c r="B52" s="27"/>
      <c r="C52" s="27"/>
      <c r="D52" s="27"/>
      <c r="E52" s="27"/>
      <c r="F52" s="27"/>
    </row>
    <row r="53" spans="1:18" x14ac:dyDescent="0.35">
      <c r="A53" s="20" t="s">
        <v>1229</v>
      </c>
      <c r="B53" s="27"/>
      <c r="C53" s="27"/>
      <c r="D53" s="27"/>
      <c r="E53" s="27"/>
      <c r="F53" s="27"/>
    </row>
    <row r="54" spans="1:18" x14ac:dyDescent="0.35">
      <c r="A54" s="20" t="s">
        <v>1203</v>
      </c>
      <c r="B54" s="27">
        <v>0</v>
      </c>
      <c r="C54" s="27">
        <v>0</v>
      </c>
      <c r="D54" s="27">
        <v>1</v>
      </c>
      <c r="E54" s="27">
        <v>1</v>
      </c>
      <c r="F54" s="27">
        <v>0</v>
      </c>
    </row>
    <row r="55" spans="1:18" x14ac:dyDescent="0.35">
      <c r="A55" s="20" t="s">
        <v>3626</v>
      </c>
      <c r="B55" s="27"/>
      <c r="C55" s="27"/>
      <c r="D55" s="27"/>
      <c r="E55" s="27"/>
      <c r="F55" s="27"/>
    </row>
    <row r="56" spans="1:18" x14ac:dyDescent="0.35">
      <c r="A56" s="20" t="s">
        <v>1113</v>
      </c>
      <c r="B56" s="27">
        <v>0</v>
      </c>
      <c r="C56" s="27">
        <v>1</v>
      </c>
      <c r="D56" s="27">
        <v>1</v>
      </c>
      <c r="E56" s="27">
        <v>0</v>
      </c>
      <c r="F56" s="27">
        <v>0</v>
      </c>
    </row>
    <row r="57" spans="1:18" x14ac:dyDescent="0.35">
      <c r="A57" s="20" t="s">
        <v>3159</v>
      </c>
      <c r="B57" s="27">
        <v>4</v>
      </c>
      <c r="C57" s="27">
        <v>4</v>
      </c>
      <c r="D57" s="27">
        <v>4</v>
      </c>
      <c r="E57" s="27">
        <v>4</v>
      </c>
      <c r="F57" s="27">
        <v>0</v>
      </c>
    </row>
    <row r="58" spans="1:18" x14ac:dyDescent="0.35">
      <c r="A58" s="20" t="s">
        <v>1345</v>
      </c>
      <c r="B58" s="27">
        <v>4</v>
      </c>
      <c r="C58" s="27">
        <v>5</v>
      </c>
      <c r="D58" s="27">
        <v>6</v>
      </c>
      <c r="E58" s="27">
        <v>5</v>
      </c>
      <c r="F58" s="27">
        <v>0</v>
      </c>
    </row>
    <row r="62" spans="1:18" x14ac:dyDescent="0.35">
      <c r="A62" s="15" t="s">
        <v>1743</v>
      </c>
      <c r="B62" s="16"/>
      <c r="C62" s="16"/>
      <c r="D62" s="16"/>
      <c r="E62" s="16"/>
      <c r="F62" s="17"/>
      <c r="G62" s="17"/>
      <c r="H62" s="17"/>
      <c r="I62" s="17"/>
      <c r="J62" s="17"/>
      <c r="K62" s="18"/>
      <c r="L62" s="18"/>
      <c r="M62" s="9"/>
      <c r="N62" s="10"/>
      <c r="O62" s="10"/>
      <c r="P62" s="9"/>
      <c r="Q62" s="9"/>
      <c r="R62" s="9"/>
    </row>
    <row r="64" spans="1:18" x14ac:dyDescent="0.35">
      <c r="A64" s="19" t="s">
        <v>1344</v>
      </c>
      <c r="B64" t="s">
        <v>1744</v>
      </c>
      <c r="C64" t="s">
        <v>1745</v>
      </c>
      <c r="D64" t="s">
        <v>1746</v>
      </c>
      <c r="E64" t="s">
        <v>1747</v>
      </c>
      <c r="F64" t="s">
        <v>1748</v>
      </c>
      <c r="G64" t="s">
        <v>1749</v>
      </c>
      <c r="H64" t="s">
        <v>1750</v>
      </c>
      <c r="I64" t="s">
        <v>1751</v>
      </c>
      <c r="J64" t="s">
        <v>1752</v>
      </c>
      <c r="K64" t="s">
        <v>1753</v>
      </c>
      <c r="L64" t="s">
        <v>1754</v>
      </c>
      <c r="M64" t="s">
        <v>1755</v>
      </c>
    </row>
    <row r="65" spans="1:18" x14ac:dyDescent="0.35">
      <c r="A65" s="20" t="s">
        <v>1164</v>
      </c>
      <c r="B65" s="27"/>
      <c r="C65" s="27"/>
      <c r="D65" s="27"/>
      <c r="E65" s="27"/>
      <c r="F65" s="27"/>
      <c r="G65" s="27"/>
      <c r="H65" s="27"/>
      <c r="I65" s="27"/>
      <c r="J65" s="27"/>
      <c r="K65" s="27"/>
      <c r="L65" s="27"/>
      <c r="M65" s="27"/>
    </row>
    <row r="66" spans="1:18" x14ac:dyDescent="0.35">
      <c r="A66" s="20" t="s">
        <v>1229</v>
      </c>
      <c r="B66" s="27"/>
      <c r="C66" s="27"/>
      <c r="D66" s="27"/>
      <c r="E66" s="27"/>
      <c r="F66" s="27"/>
      <c r="G66" s="27"/>
      <c r="H66" s="27"/>
      <c r="I66" s="27"/>
      <c r="J66" s="27"/>
      <c r="K66" s="27"/>
      <c r="L66" s="27"/>
      <c r="M66" s="27"/>
    </row>
    <row r="67" spans="1:18" x14ac:dyDescent="0.35">
      <c r="A67" s="20" t="s">
        <v>1203</v>
      </c>
      <c r="B67" s="27">
        <v>0</v>
      </c>
      <c r="C67" s="27">
        <v>0</v>
      </c>
      <c r="D67" s="27">
        <v>0</v>
      </c>
      <c r="E67" s="27">
        <v>0</v>
      </c>
      <c r="F67" s="27">
        <v>0</v>
      </c>
      <c r="G67" s="27">
        <v>1</v>
      </c>
      <c r="H67" s="27">
        <v>0</v>
      </c>
      <c r="I67" s="27">
        <v>0</v>
      </c>
      <c r="J67" s="27">
        <v>0</v>
      </c>
      <c r="K67" s="27">
        <v>0</v>
      </c>
      <c r="L67" s="27">
        <v>0</v>
      </c>
      <c r="M67" s="27">
        <v>0</v>
      </c>
    </row>
    <row r="68" spans="1:18" x14ac:dyDescent="0.35">
      <c r="A68" s="20" t="s">
        <v>3626</v>
      </c>
      <c r="B68" s="27"/>
      <c r="C68" s="27"/>
      <c r="D68" s="27"/>
      <c r="E68" s="27"/>
      <c r="F68" s="27"/>
      <c r="G68" s="27"/>
      <c r="H68" s="27"/>
      <c r="I68" s="27"/>
      <c r="J68" s="27"/>
      <c r="K68" s="27"/>
      <c r="L68" s="27"/>
      <c r="M68" s="27"/>
    </row>
    <row r="69" spans="1:18" x14ac:dyDescent="0.35">
      <c r="A69" s="20" t="s">
        <v>1113</v>
      </c>
      <c r="B69" s="27">
        <v>1</v>
      </c>
      <c r="C69" s="27">
        <v>0</v>
      </c>
      <c r="D69" s="27">
        <v>0</v>
      </c>
      <c r="E69" s="27">
        <v>0</v>
      </c>
      <c r="F69" s="27">
        <v>0</v>
      </c>
      <c r="G69" s="27">
        <v>1</v>
      </c>
      <c r="H69" s="27">
        <v>0</v>
      </c>
      <c r="I69" s="27">
        <v>0</v>
      </c>
      <c r="J69" s="27">
        <v>0</v>
      </c>
      <c r="K69" s="27">
        <v>0</v>
      </c>
      <c r="L69" s="27">
        <v>0</v>
      </c>
      <c r="M69" s="27">
        <v>0</v>
      </c>
    </row>
    <row r="70" spans="1:18" x14ac:dyDescent="0.35">
      <c r="A70" s="20" t="s">
        <v>3159</v>
      </c>
      <c r="B70" s="27">
        <v>0</v>
      </c>
      <c r="C70" s="27">
        <v>0</v>
      </c>
      <c r="D70" s="27">
        <v>0</v>
      </c>
      <c r="E70" s="27">
        <v>0</v>
      </c>
      <c r="F70" s="27">
        <v>0</v>
      </c>
      <c r="G70" s="27">
        <v>0</v>
      </c>
      <c r="H70" s="27">
        <v>0</v>
      </c>
      <c r="I70" s="27">
        <v>0</v>
      </c>
      <c r="J70" s="27">
        <v>4</v>
      </c>
      <c r="K70" s="27">
        <v>0</v>
      </c>
      <c r="L70" s="27">
        <v>0</v>
      </c>
      <c r="M70" s="27">
        <v>0</v>
      </c>
    </row>
    <row r="71" spans="1:18" x14ac:dyDescent="0.35">
      <c r="A71" s="20" t="s">
        <v>1345</v>
      </c>
      <c r="B71" s="27">
        <v>1</v>
      </c>
      <c r="C71" s="27">
        <v>0</v>
      </c>
      <c r="D71" s="27">
        <v>0</v>
      </c>
      <c r="E71" s="27">
        <v>0</v>
      </c>
      <c r="F71" s="27">
        <v>0</v>
      </c>
      <c r="G71" s="27">
        <v>2</v>
      </c>
      <c r="H71" s="27">
        <v>0</v>
      </c>
      <c r="I71" s="27">
        <v>0</v>
      </c>
      <c r="J71" s="27">
        <v>4</v>
      </c>
      <c r="K71" s="27">
        <v>0</v>
      </c>
      <c r="L71" s="27">
        <v>0</v>
      </c>
      <c r="M71" s="27">
        <v>0</v>
      </c>
    </row>
    <row r="74" spans="1:18" x14ac:dyDescent="0.35">
      <c r="A74" s="15" t="s">
        <v>1756</v>
      </c>
      <c r="B74" s="16"/>
      <c r="C74" s="16"/>
      <c r="D74" s="16"/>
      <c r="E74" s="16"/>
      <c r="F74" s="17"/>
      <c r="G74" s="17"/>
      <c r="H74" s="17"/>
      <c r="I74" s="17"/>
      <c r="J74" s="17"/>
      <c r="K74" s="18"/>
      <c r="L74" s="18"/>
      <c r="M74" s="9"/>
      <c r="N74" s="10"/>
      <c r="O74" s="10"/>
      <c r="P74" s="9"/>
      <c r="Q74" s="9"/>
      <c r="R74" s="9"/>
    </row>
    <row r="76" spans="1:18" x14ac:dyDescent="0.35">
      <c r="A76" s="19" t="s">
        <v>1344</v>
      </c>
      <c r="B76" t="s">
        <v>1757</v>
      </c>
      <c r="C76" t="s">
        <v>1758</v>
      </c>
      <c r="D76" t="s">
        <v>1759</v>
      </c>
      <c r="E76" t="s">
        <v>1760</v>
      </c>
    </row>
    <row r="77" spans="1:18" x14ac:dyDescent="0.35">
      <c r="A77" s="20" t="s">
        <v>1164</v>
      </c>
      <c r="B77" s="27">
        <v>18</v>
      </c>
      <c r="C77" s="27">
        <v>3</v>
      </c>
      <c r="D77" s="27">
        <v>0</v>
      </c>
      <c r="E77" s="27">
        <v>0</v>
      </c>
    </row>
    <row r="78" spans="1:18" x14ac:dyDescent="0.35">
      <c r="A78" s="20" t="s">
        <v>1229</v>
      </c>
      <c r="B78" s="27">
        <v>11</v>
      </c>
      <c r="C78" s="27">
        <v>2</v>
      </c>
      <c r="D78" s="27">
        <v>0</v>
      </c>
      <c r="E78" s="27">
        <v>0</v>
      </c>
    </row>
    <row r="79" spans="1:18" x14ac:dyDescent="0.35">
      <c r="A79" s="20" t="s">
        <v>1203</v>
      </c>
      <c r="B79" s="27">
        <v>6</v>
      </c>
      <c r="C79" s="27">
        <v>7</v>
      </c>
      <c r="D79" s="27">
        <v>1</v>
      </c>
      <c r="E79" s="27">
        <v>0</v>
      </c>
    </row>
    <row r="80" spans="1:18" x14ac:dyDescent="0.35">
      <c r="A80" s="20" t="s">
        <v>3626</v>
      </c>
      <c r="B80" s="27">
        <v>18</v>
      </c>
      <c r="C80" s="27">
        <v>2</v>
      </c>
      <c r="D80" s="27">
        <v>0</v>
      </c>
      <c r="E80" s="27">
        <v>0</v>
      </c>
    </row>
    <row r="81" spans="1:18" x14ac:dyDescent="0.35">
      <c r="A81" s="20" t="s">
        <v>1113</v>
      </c>
      <c r="B81" s="27">
        <v>17</v>
      </c>
      <c r="C81" s="27">
        <v>12</v>
      </c>
      <c r="D81" s="27">
        <v>0</v>
      </c>
      <c r="E81" s="27">
        <v>0</v>
      </c>
    </row>
    <row r="82" spans="1:18" x14ac:dyDescent="0.35">
      <c r="A82" s="20" t="s">
        <v>3159</v>
      </c>
      <c r="B82" s="27">
        <v>0</v>
      </c>
      <c r="C82" s="27">
        <v>11</v>
      </c>
      <c r="D82" s="27">
        <v>0</v>
      </c>
      <c r="E82" s="27">
        <v>0</v>
      </c>
    </row>
    <row r="83" spans="1:18" x14ac:dyDescent="0.35">
      <c r="A83" s="20" t="s">
        <v>1345</v>
      </c>
      <c r="B83" s="27">
        <v>70</v>
      </c>
      <c r="C83" s="27">
        <v>37</v>
      </c>
      <c r="D83" s="27">
        <v>1</v>
      </c>
      <c r="E83" s="27">
        <v>0</v>
      </c>
    </row>
    <row r="84" spans="1:18" x14ac:dyDescent="0.35">
      <c r="B84" s="65"/>
      <c r="C84" s="65"/>
      <c r="D84" s="65"/>
      <c r="E84" s="65"/>
    </row>
    <row r="85" spans="1:18" x14ac:dyDescent="0.35">
      <c r="B85" s="82"/>
      <c r="C85" s="82"/>
    </row>
    <row r="87" spans="1:18" x14ac:dyDescent="0.35">
      <c r="A87" s="15" t="s">
        <v>1761</v>
      </c>
      <c r="B87" s="16"/>
      <c r="C87" s="16"/>
      <c r="D87" s="16"/>
      <c r="E87" s="16"/>
      <c r="F87" s="17"/>
      <c r="G87" s="17"/>
      <c r="H87" s="17"/>
      <c r="I87" s="17"/>
      <c r="J87" s="17"/>
      <c r="K87" s="18"/>
      <c r="L87" s="18"/>
      <c r="M87" s="9"/>
      <c r="N87" s="10"/>
      <c r="O87" s="10"/>
      <c r="P87" s="9"/>
      <c r="Q87" s="9"/>
      <c r="R87" s="9"/>
    </row>
    <row r="89" spans="1:18" x14ac:dyDescent="0.35">
      <c r="A89" s="19" t="s">
        <v>1344</v>
      </c>
      <c r="B89" t="s">
        <v>1762</v>
      </c>
      <c r="C89" t="s">
        <v>1763</v>
      </c>
      <c r="D89" t="s">
        <v>1764</v>
      </c>
      <c r="E89" t="s">
        <v>1765</v>
      </c>
      <c r="F89" t="s">
        <v>1766</v>
      </c>
      <c r="G89" t="s">
        <v>1767</v>
      </c>
      <c r="H89" t="s">
        <v>1768</v>
      </c>
      <c r="I89" t="s">
        <v>1769</v>
      </c>
      <c r="J89" t="s">
        <v>1770</v>
      </c>
      <c r="K89" t="s">
        <v>1771</v>
      </c>
      <c r="L89" t="s">
        <v>1772</v>
      </c>
      <c r="M89" t="s">
        <v>1773</v>
      </c>
      <c r="N89" t="s">
        <v>1774</v>
      </c>
      <c r="O89" t="s">
        <v>1775</v>
      </c>
      <c r="P89" t="s">
        <v>1776</v>
      </c>
      <c r="Q89" t="s">
        <v>1777</v>
      </c>
    </row>
    <row r="90" spans="1:18" x14ac:dyDescent="0.35">
      <c r="A90" s="20" t="s">
        <v>1164</v>
      </c>
      <c r="B90" s="27">
        <v>0</v>
      </c>
      <c r="C90" s="27">
        <v>3</v>
      </c>
      <c r="D90" s="27">
        <v>0</v>
      </c>
      <c r="E90" s="27">
        <v>0</v>
      </c>
      <c r="F90" s="27">
        <v>0</v>
      </c>
      <c r="G90" s="27">
        <v>0</v>
      </c>
      <c r="H90" s="27">
        <v>0</v>
      </c>
      <c r="I90" s="27">
        <v>0</v>
      </c>
      <c r="J90" s="27">
        <v>0</v>
      </c>
      <c r="K90" s="27">
        <v>0</v>
      </c>
      <c r="L90" s="27">
        <v>0</v>
      </c>
      <c r="M90" s="27">
        <v>0</v>
      </c>
      <c r="N90" s="27">
        <v>0</v>
      </c>
      <c r="O90" s="27">
        <v>0</v>
      </c>
      <c r="P90" s="27">
        <v>0</v>
      </c>
      <c r="Q90" s="27">
        <v>0</v>
      </c>
    </row>
    <row r="91" spans="1:18" x14ac:dyDescent="0.35">
      <c r="A91" s="20" t="s">
        <v>1229</v>
      </c>
      <c r="B91" s="27">
        <v>2</v>
      </c>
      <c r="C91" s="27">
        <v>0</v>
      </c>
      <c r="D91" s="27">
        <v>0</v>
      </c>
      <c r="E91" s="27">
        <v>0</v>
      </c>
      <c r="F91" s="27">
        <v>0</v>
      </c>
      <c r="G91" s="27">
        <v>0</v>
      </c>
      <c r="H91" s="27">
        <v>0</v>
      </c>
      <c r="I91" s="27">
        <v>0</v>
      </c>
      <c r="J91" s="27">
        <v>0</v>
      </c>
      <c r="K91" s="27">
        <v>0</v>
      </c>
      <c r="L91" s="27">
        <v>0</v>
      </c>
      <c r="M91" s="27">
        <v>0</v>
      </c>
      <c r="N91" s="27">
        <v>0</v>
      </c>
      <c r="O91" s="27">
        <v>0</v>
      </c>
      <c r="P91" s="27">
        <v>0</v>
      </c>
      <c r="Q91" s="27">
        <v>0</v>
      </c>
    </row>
    <row r="92" spans="1:18" x14ac:dyDescent="0.35">
      <c r="A92" s="20" t="s">
        <v>1203</v>
      </c>
      <c r="B92" s="27">
        <v>1</v>
      </c>
      <c r="C92" s="27">
        <v>0</v>
      </c>
      <c r="D92" s="27">
        <v>2</v>
      </c>
      <c r="E92" s="27">
        <v>3</v>
      </c>
      <c r="F92" s="27">
        <v>3</v>
      </c>
      <c r="G92" s="27">
        <v>1</v>
      </c>
      <c r="H92" s="27">
        <v>1</v>
      </c>
      <c r="I92" s="27">
        <v>2</v>
      </c>
      <c r="J92" s="27">
        <v>1</v>
      </c>
      <c r="K92" s="27">
        <v>2</v>
      </c>
      <c r="L92" s="27">
        <v>0</v>
      </c>
      <c r="M92" s="27">
        <v>0</v>
      </c>
      <c r="N92" s="27">
        <v>0</v>
      </c>
      <c r="O92" s="27">
        <v>1</v>
      </c>
      <c r="P92" s="27">
        <v>1</v>
      </c>
      <c r="Q92" s="27">
        <v>0</v>
      </c>
    </row>
    <row r="93" spans="1:18" x14ac:dyDescent="0.35">
      <c r="A93" s="20" t="s">
        <v>3626</v>
      </c>
      <c r="B93" s="27">
        <v>0</v>
      </c>
      <c r="C93" s="27">
        <v>0</v>
      </c>
      <c r="D93" s="27">
        <v>1</v>
      </c>
      <c r="E93" s="27">
        <v>1</v>
      </c>
      <c r="F93" s="27">
        <v>0</v>
      </c>
      <c r="G93" s="27">
        <v>0</v>
      </c>
      <c r="H93" s="27">
        <v>0</v>
      </c>
      <c r="I93" s="27">
        <v>0</v>
      </c>
      <c r="J93" s="27">
        <v>0</v>
      </c>
      <c r="K93" s="27">
        <v>0</v>
      </c>
      <c r="L93" s="27">
        <v>0</v>
      </c>
      <c r="M93" s="27">
        <v>0</v>
      </c>
      <c r="N93" s="27">
        <v>0</v>
      </c>
      <c r="O93" s="27">
        <v>0</v>
      </c>
      <c r="P93" s="27">
        <v>0</v>
      </c>
      <c r="Q93" s="27">
        <v>0</v>
      </c>
    </row>
    <row r="94" spans="1:18" x14ac:dyDescent="0.35">
      <c r="A94" s="20" t="s">
        <v>1113</v>
      </c>
      <c r="B94" s="27">
        <v>2</v>
      </c>
      <c r="C94" s="27">
        <v>2</v>
      </c>
      <c r="D94" s="27">
        <v>3</v>
      </c>
      <c r="E94" s="27">
        <v>1</v>
      </c>
      <c r="F94" s="27">
        <v>1</v>
      </c>
      <c r="G94" s="27">
        <v>2</v>
      </c>
      <c r="H94" s="27">
        <v>0</v>
      </c>
      <c r="I94" s="27">
        <v>0</v>
      </c>
      <c r="J94" s="27">
        <v>0</v>
      </c>
      <c r="K94" s="27">
        <v>0</v>
      </c>
      <c r="L94" s="27">
        <v>1</v>
      </c>
      <c r="M94" s="27">
        <v>0</v>
      </c>
      <c r="N94" s="27">
        <v>1</v>
      </c>
      <c r="O94" s="27">
        <v>1</v>
      </c>
      <c r="P94" s="27">
        <v>0</v>
      </c>
      <c r="Q94" s="27">
        <v>0</v>
      </c>
    </row>
    <row r="95" spans="1:18" x14ac:dyDescent="0.35">
      <c r="A95" s="20" t="s">
        <v>3159</v>
      </c>
      <c r="B95" s="27">
        <v>0</v>
      </c>
      <c r="C95" s="27">
        <v>2</v>
      </c>
      <c r="D95" s="27">
        <v>2</v>
      </c>
      <c r="E95" s="27">
        <v>4</v>
      </c>
      <c r="F95" s="27">
        <v>4</v>
      </c>
      <c r="G95" s="27">
        <v>4</v>
      </c>
      <c r="H95" s="27">
        <v>4</v>
      </c>
      <c r="I95" s="27">
        <v>4</v>
      </c>
      <c r="J95" s="27">
        <v>4</v>
      </c>
      <c r="K95" s="27">
        <v>4</v>
      </c>
      <c r="L95" s="27">
        <v>4</v>
      </c>
      <c r="M95" s="27">
        <v>4</v>
      </c>
      <c r="N95" s="27">
        <v>4</v>
      </c>
      <c r="O95" s="27">
        <v>4</v>
      </c>
      <c r="P95" s="27">
        <v>4</v>
      </c>
      <c r="Q95" s="27">
        <v>0</v>
      </c>
    </row>
    <row r="96" spans="1:18" x14ac:dyDescent="0.35">
      <c r="A96" s="20" t="s">
        <v>1345</v>
      </c>
      <c r="B96" s="27">
        <v>5</v>
      </c>
      <c r="C96" s="27">
        <v>7</v>
      </c>
      <c r="D96" s="27">
        <v>8</v>
      </c>
      <c r="E96" s="27">
        <v>9</v>
      </c>
      <c r="F96" s="27">
        <v>8</v>
      </c>
      <c r="G96" s="27">
        <v>7</v>
      </c>
      <c r="H96" s="27">
        <v>5</v>
      </c>
      <c r="I96" s="27">
        <v>6</v>
      </c>
      <c r="J96" s="27">
        <v>5</v>
      </c>
      <c r="K96" s="27">
        <v>6</v>
      </c>
      <c r="L96" s="27">
        <v>5</v>
      </c>
      <c r="M96" s="27">
        <v>4</v>
      </c>
      <c r="N96" s="27">
        <v>5</v>
      </c>
      <c r="O96" s="27">
        <v>6</v>
      </c>
      <c r="P96" s="27">
        <v>5</v>
      </c>
      <c r="Q96" s="27">
        <v>0</v>
      </c>
    </row>
    <row r="99" spans="1:18" x14ac:dyDescent="0.35">
      <c r="A99" s="15" t="s">
        <v>1778</v>
      </c>
      <c r="B99" s="16"/>
      <c r="C99" s="16"/>
      <c r="D99" s="16"/>
      <c r="E99" s="16"/>
      <c r="F99" s="17"/>
      <c r="G99" s="17"/>
      <c r="H99" s="17"/>
      <c r="I99" s="17"/>
      <c r="J99" s="17"/>
      <c r="K99" s="18"/>
      <c r="L99" s="18"/>
      <c r="M99" s="9"/>
      <c r="N99" s="10"/>
      <c r="O99" s="10"/>
      <c r="P99" s="9"/>
      <c r="Q99" s="9"/>
      <c r="R99" s="9"/>
    </row>
    <row r="101" spans="1:18" x14ac:dyDescent="0.35">
      <c r="A101" s="19" t="s">
        <v>1344</v>
      </c>
      <c r="B101" t="s">
        <v>1779</v>
      </c>
      <c r="C101" t="s">
        <v>1780</v>
      </c>
      <c r="D101" t="s">
        <v>1781</v>
      </c>
      <c r="E101" t="s">
        <v>1782</v>
      </c>
      <c r="F101" t="s">
        <v>1783</v>
      </c>
      <c r="G101" t="s">
        <v>1784</v>
      </c>
      <c r="H101" t="s">
        <v>1785</v>
      </c>
      <c r="I101" t="s">
        <v>1786</v>
      </c>
      <c r="J101" t="s">
        <v>1787</v>
      </c>
      <c r="K101" t="s">
        <v>1788</v>
      </c>
      <c r="L101" t="s">
        <v>1789</v>
      </c>
      <c r="M101" t="s">
        <v>1790</v>
      </c>
    </row>
    <row r="102" spans="1:18" x14ac:dyDescent="0.35">
      <c r="A102" s="20" t="s">
        <v>1164</v>
      </c>
      <c r="B102" s="27">
        <v>1</v>
      </c>
      <c r="C102" s="27">
        <v>0</v>
      </c>
      <c r="D102" s="27">
        <v>1</v>
      </c>
      <c r="E102" s="27">
        <v>1</v>
      </c>
      <c r="F102" s="27">
        <v>0</v>
      </c>
      <c r="G102" s="27">
        <v>2</v>
      </c>
      <c r="H102" s="27">
        <v>1</v>
      </c>
      <c r="I102" s="27">
        <v>0</v>
      </c>
      <c r="J102" s="27">
        <v>0</v>
      </c>
      <c r="K102" s="27">
        <v>0</v>
      </c>
      <c r="L102" s="27">
        <v>0</v>
      </c>
      <c r="M102" s="27">
        <v>0</v>
      </c>
    </row>
    <row r="103" spans="1:18" x14ac:dyDescent="0.35">
      <c r="A103" s="20" t="s">
        <v>1229</v>
      </c>
      <c r="B103" s="27">
        <v>0</v>
      </c>
      <c r="C103" s="27">
        <v>0</v>
      </c>
      <c r="D103" s="27">
        <v>0</v>
      </c>
      <c r="E103" s="27">
        <v>0</v>
      </c>
      <c r="F103" s="27">
        <v>0</v>
      </c>
      <c r="G103" s="27">
        <v>2</v>
      </c>
      <c r="H103" s="27">
        <v>0</v>
      </c>
      <c r="I103" s="27">
        <v>0</v>
      </c>
      <c r="J103" s="27">
        <v>0</v>
      </c>
      <c r="K103" s="27">
        <v>0</v>
      </c>
      <c r="L103" s="27">
        <v>0</v>
      </c>
      <c r="M103" s="27">
        <v>0</v>
      </c>
    </row>
    <row r="104" spans="1:18" x14ac:dyDescent="0.35">
      <c r="A104" s="20" t="s">
        <v>1203</v>
      </c>
      <c r="B104" s="27">
        <v>6</v>
      </c>
      <c r="C104" s="27">
        <v>0</v>
      </c>
      <c r="D104" s="27">
        <v>0</v>
      </c>
      <c r="E104" s="27">
        <v>0</v>
      </c>
      <c r="F104" s="27">
        <v>0</v>
      </c>
      <c r="G104" s="27">
        <v>2</v>
      </c>
      <c r="H104" s="27">
        <v>0</v>
      </c>
      <c r="I104" s="27">
        <v>0</v>
      </c>
      <c r="J104" s="27">
        <v>1</v>
      </c>
      <c r="K104" s="27">
        <v>0</v>
      </c>
      <c r="L104" s="27">
        <v>0</v>
      </c>
      <c r="M104" s="27">
        <v>0</v>
      </c>
    </row>
    <row r="105" spans="1:18" x14ac:dyDescent="0.35">
      <c r="A105" s="20" t="s">
        <v>3626</v>
      </c>
      <c r="B105" s="27">
        <v>0</v>
      </c>
      <c r="C105" s="27">
        <v>1</v>
      </c>
      <c r="D105" s="27">
        <v>0</v>
      </c>
      <c r="E105" s="27">
        <v>0</v>
      </c>
      <c r="F105" s="27">
        <v>0</v>
      </c>
      <c r="G105" s="27">
        <v>0</v>
      </c>
      <c r="H105" s="27">
        <v>1</v>
      </c>
      <c r="I105" s="27">
        <v>0</v>
      </c>
      <c r="J105" s="27">
        <v>0</v>
      </c>
      <c r="K105" s="27">
        <v>0</v>
      </c>
      <c r="L105" s="27">
        <v>0</v>
      </c>
      <c r="M105" s="27">
        <v>0</v>
      </c>
    </row>
    <row r="106" spans="1:18" x14ac:dyDescent="0.35">
      <c r="A106" s="20" t="s">
        <v>1113</v>
      </c>
      <c r="B106" s="27">
        <v>10</v>
      </c>
      <c r="C106" s="27">
        <v>0</v>
      </c>
      <c r="D106" s="27">
        <v>1</v>
      </c>
      <c r="E106" s="27">
        <v>1</v>
      </c>
      <c r="F106" s="27">
        <v>0</v>
      </c>
      <c r="G106" s="27">
        <v>8</v>
      </c>
      <c r="H106" s="27">
        <v>0</v>
      </c>
      <c r="I106" s="27">
        <v>0</v>
      </c>
      <c r="J106" s="27">
        <v>1</v>
      </c>
      <c r="K106" s="27">
        <v>0</v>
      </c>
      <c r="L106" s="27">
        <v>0</v>
      </c>
      <c r="M106" s="27">
        <v>0</v>
      </c>
    </row>
    <row r="107" spans="1:18" x14ac:dyDescent="0.35">
      <c r="A107" s="20" t="s">
        <v>3159</v>
      </c>
      <c r="B107" s="27">
        <v>0</v>
      </c>
      <c r="C107" s="27">
        <v>0</v>
      </c>
      <c r="D107" s="27">
        <v>0</v>
      </c>
      <c r="E107" s="27">
        <v>0</v>
      </c>
      <c r="F107" s="27">
        <v>0</v>
      </c>
      <c r="G107" s="27">
        <v>2</v>
      </c>
      <c r="H107" s="27">
        <v>0</v>
      </c>
      <c r="I107" s="27">
        <v>0</v>
      </c>
      <c r="J107" s="27">
        <v>11</v>
      </c>
      <c r="K107" s="27">
        <v>0</v>
      </c>
      <c r="L107" s="27">
        <v>0</v>
      </c>
      <c r="M107" s="27">
        <v>0</v>
      </c>
    </row>
    <row r="108" spans="1:18" x14ac:dyDescent="0.35">
      <c r="A108" s="20" t="s">
        <v>1345</v>
      </c>
      <c r="B108" s="27">
        <v>17</v>
      </c>
      <c r="C108" s="27">
        <v>1</v>
      </c>
      <c r="D108" s="27">
        <v>2</v>
      </c>
      <c r="E108" s="27">
        <v>2</v>
      </c>
      <c r="F108" s="27">
        <v>0</v>
      </c>
      <c r="G108" s="27">
        <v>16</v>
      </c>
      <c r="H108" s="27">
        <v>2</v>
      </c>
      <c r="I108" s="27">
        <v>0</v>
      </c>
      <c r="J108" s="27">
        <v>13</v>
      </c>
      <c r="K108" s="27">
        <v>0</v>
      </c>
      <c r="L108" s="27">
        <v>0</v>
      </c>
      <c r="M108" s="27">
        <v>0</v>
      </c>
    </row>
    <row r="111" spans="1:18" x14ac:dyDescent="0.35">
      <c r="A111" s="6" t="s">
        <v>1791</v>
      </c>
      <c r="B111" s="7"/>
      <c r="C111" s="7"/>
      <c r="D111" s="7"/>
      <c r="E111" s="7"/>
      <c r="F111" s="7"/>
      <c r="G111" s="7"/>
      <c r="H111" s="7"/>
      <c r="I111" s="7"/>
      <c r="J111" s="7"/>
      <c r="K111" s="8"/>
      <c r="L111" s="8"/>
      <c r="M111" s="9"/>
      <c r="N111" s="10"/>
      <c r="O111" s="10"/>
      <c r="P111" s="9"/>
      <c r="Q111" s="9"/>
      <c r="R111" s="9"/>
    </row>
    <row r="113" spans="1:29" x14ac:dyDescent="0.35">
      <c r="A113" s="19" t="s">
        <v>1344</v>
      </c>
      <c r="B113" t="s">
        <v>1792</v>
      </c>
      <c r="C113" t="s">
        <v>1793</v>
      </c>
      <c r="D113" t="s">
        <v>1794</v>
      </c>
      <c r="E113" t="s">
        <v>1795</v>
      </c>
    </row>
    <row r="114" spans="1:29" x14ac:dyDescent="0.35">
      <c r="A114" s="20" t="s">
        <v>1164</v>
      </c>
      <c r="B114" s="27">
        <v>24</v>
      </c>
      <c r="C114" s="27">
        <v>5</v>
      </c>
      <c r="D114" s="27">
        <v>0</v>
      </c>
      <c r="E114" s="27">
        <v>0</v>
      </c>
    </row>
    <row r="115" spans="1:29" x14ac:dyDescent="0.35">
      <c r="A115" s="20" t="s">
        <v>1345</v>
      </c>
      <c r="B115" s="27">
        <v>24</v>
      </c>
      <c r="C115" s="27">
        <v>5</v>
      </c>
      <c r="D115" s="27">
        <v>0</v>
      </c>
      <c r="E115" s="27">
        <v>0</v>
      </c>
    </row>
    <row r="117" spans="1:29" x14ac:dyDescent="0.35">
      <c r="B117" s="65"/>
      <c r="C117" s="65"/>
    </row>
    <row r="119" spans="1:29" x14ac:dyDescent="0.35">
      <c r="A119" s="15" t="s">
        <v>1796</v>
      </c>
      <c r="B119" s="16"/>
      <c r="C119" s="16"/>
      <c r="D119" s="16"/>
      <c r="E119" s="16"/>
      <c r="F119" s="17"/>
      <c r="G119" s="17"/>
      <c r="H119" s="17"/>
      <c r="I119" s="17"/>
      <c r="J119" s="17"/>
      <c r="K119" s="18"/>
      <c r="L119" s="18"/>
      <c r="M119" s="9"/>
      <c r="N119" s="10"/>
      <c r="O119" s="10"/>
      <c r="P119" s="9"/>
      <c r="Q119" s="9"/>
      <c r="R119" s="9"/>
    </row>
    <row r="121" spans="1:29" x14ac:dyDescent="0.35">
      <c r="A121" s="19" t="s">
        <v>1344</v>
      </c>
      <c r="B121" t="s">
        <v>1797</v>
      </c>
      <c r="C121" t="s">
        <v>1798</v>
      </c>
      <c r="D121" t="s">
        <v>1799</v>
      </c>
      <c r="E121" t="s">
        <v>1800</v>
      </c>
      <c r="F121" t="s">
        <v>1801</v>
      </c>
      <c r="G121" t="s">
        <v>1802</v>
      </c>
      <c r="H121" t="s">
        <v>1803</v>
      </c>
      <c r="I121" t="s">
        <v>1804</v>
      </c>
      <c r="J121" t="s">
        <v>1805</v>
      </c>
      <c r="K121" t="s">
        <v>1806</v>
      </c>
      <c r="L121" t="s">
        <v>1807</v>
      </c>
      <c r="M121" t="s">
        <v>1808</v>
      </c>
      <c r="N121" t="s">
        <v>1809</v>
      </c>
      <c r="O121" t="s">
        <v>1810</v>
      </c>
      <c r="P121" t="s">
        <v>1811</v>
      </c>
      <c r="Q121" t="s">
        <v>1812</v>
      </c>
      <c r="R121" t="s">
        <v>1813</v>
      </c>
      <c r="S121" t="s">
        <v>1814</v>
      </c>
      <c r="T121" t="s">
        <v>1815</v>
      </c>
      <c r="U121" t="s">
        <v>1816</v>
      </c>
      <c r="V121" t="s">
        <v>1817</v>
      </c>
      <c r="W121" t="s">
        <v>1818</v>
      </c>
      <c r="X121" t="s">
        <v>1819</v>
      </c>
      <c r="Y121" t="s">
        <v>1820</v>
      </c>
      <c r="Z121" t="s">
        <v>1821</v>
      </c>
      <c r="AA121" t="s">
        <v>1822</v>
      </c>
      <c r="AB121" t="s">
        <v>1823</v>
      </c>
      <c r="AC121" t="s">
        <v>1824</v>
      </c>
    </row>
    <row r="122" spans="1:29" x14ac:dyDescent="0.35">
      <c r="A122" s="20" t="s">
        <v>1164</v>
      </c>
      <c r="B122" s="27">
        <v>0</v>
      </c>
      <c r="C122" s="27">
        <v>0</v>
      </c>
      <c r="D122" s="27">
        <v>0</v>
      </c>
      <c r="E122" s="27">
        <v>0</v>
      </c>
      <c r="F122" s="27">
        <v>0</v>
      </c>
      <c r="G122" s="27">
        <v>0</v>
      </c>
      <c r="H122" s="27">
        <v>0</v>
      </c>
      <c r="I122" s="27">
        <v>0</v>
      </c>
      <c r="J122" s="27">
        <v>0</v>
      </c>
      <c r="K122" s="27">
        <v>0</v>
      </c>
      <c r="L122" s="27">
        <v>0</v>
      </c>
      <c r="M122" s="27">
        <v>0</v>
      </c>
      <c r="N122" s="27">
        <v>0</v>
      </c>
      <c r="O122" s="27">
        <v>0</v>
      </c>
      <c r="P122" s="27">
        <v>0</v>
      </c>
      <c r="Q122" s="27">
        <v>0</v>
      </c>
      <c r="R122" s="27">
        <v>0</v>
      </c>
      <c r="S122" s="27">
        <v>0</v>
      </c>
      <c r="T122" s="27">
        <v>0</v>
      </c>
      <c r="U122" s="27">
        <v>0</v>
      </c>
      <c r="V122" s="27">
        <v>0</v>
      </c>
      <c r="W122" s="27">
        <v>0</v>
      </c>
      <c r="X122" s="27">
        <v>0</v>
      </c>
      <c r="Y122" s="27">
        <v>1</v>
      </c>
      <c r="Z122" s="27">
        <v>1</v>
      </c>
      <c r="AA122" s="27">
        <v>4</v>
      </c>
      <c r="AB122" s="27">
        <v>4</v>
      </c>
      <c r="AC122" s="27">
        <v>0</v>
      </c>
    </row>
    <row r="123" spans="1:29" x14ac:dyDescent="0.35">
      <c r="A123" s="20" t="s">
        <v>1345</v>
      </c>
      <c r="B123" s="27">
        <v>0</v>
      </c>
      <c r="C123" s="27">
        <v>0</v>
      </c>
      <c r="D123" s="27">
        <v>0</v>
      </c>
      <c r="E123" s="27">
        <v>0</v>
      </c>
      <c r="F123" s="27">
        <v>0</v>
      </c>
      <c r="G123" s="27">
        <v>0</v>
      </c>
      <c r="H123" s="27">
        <v>0</v>
      </c>
      <c r="I123" s="27">
        <v>0</v>
      </c>
      <c r="J123" s="27">
        <v>0</v>
      </c>
      <c r="K123" s="27">
        <v>0</v>
      </c>
      <c r="L123" s="27">
        <v>0</v>
      </c>
      <c r="M123" s="27">
        <v>0</v>
      </c>
      <c r="N123" s="27">
        <v>0</v>
      </c>
      <c r="O123" s="27">
        <v>0</v>
      </c>
      <c r="P123" s="27">
        <v>0</v>
      </c>
      <c r="Q123" s="27">
        <v>0</v>
      </c>
      <c r="R123" s="27">
        <v>0</v>
      </c>
      <c r="S123" s="27">
        <v>0</v>
      </c>
      <c r="T123" s="27">
        <v>0</v>
      </c>
      <c r="U123" s="27">
        <v>0</v>
      </c>
      <c r="V123" s="27">
        <v>0</v>
      </c>
      <c r="W123" s="27">
        <v>0</v>
      </c>
      <c r="X123" s="27">
        <v>0</v>
      </c>
      <c r="Y123" s="27">
        <v>1</v>
      </c>
      <c r="Z123" s="27">
        <v>1</v>
      </c>
      <c r="AA123" s="27">
        <v>4</v>
      </c>
      <c r="AB123" s="27">
        <v>4</v>
      </c>
      <c r="AC123" s="27">
        <v>0</v>
      </c>
    </row>
    <row r="129" spans="1:18" x14ac:dyDescent="0.35">
      <c r="A129" s="15" t="s">
        <v>1825</v>
      </c>
      <c r="B129" s="16"/>
      <c r="C129" s="16"/>
      <c r="D129" s="16"/>
      <c r="E129" s="16"/>
      <c r="F129" s="17"/>
      <c r="G129" s="17"/>
      <c r="H129" s="17"/>
      <c r="I129" s="17"/>
      <c r="J129" s="17"/>
      <c r="K129" s="18"/>
      <c r="L129" s="18"/>
      <c r="M129" s="9"/>
      <c r="N129" s="10"/>
      <c r="O129" s="10"/>
      <c r="P129" s="9"/>
      <c r="Q129" s="9"/>
      <c r="R129" s="9"/>
    </row>
    <row r="132" spans="1:18" x14ac:dyDescent="0.35">
      <c r="A132" s="19" t="s">
        <v>1344</v>
      </c>
      <c r="B132" t="s">
        <v>1826</v>
      </c>
      <c r="C132" t="s">
        <v>1827</v>
      </c>
      <c r="D132" t="s">
        <v>1828</v>
      </c>
      <c r="E132" t="s">
        <v>1829</v>
      </c>
      <c r="F132" t="s">
        <v>1830</v>
      </c>
      <c r="G132" t="s">
        <v>1831</v>
      </c>
      <c r="H132" t="s">
        <v>1832</v>
      </c>
      <c r="I132" t="s">
        <v>1833</v>
      </c>
      <c r="J132" t="s">
        <v>1834</v>
      </c>
      <c r="K132" t="s">
        <v>1835</v>
      </c>
      <c r="L132" t="s">
        <v>1836</v>
      </c>
      <c r="M132" t="s">
        <v>1837</v>
      </c>
      <c r="N132" t="s">
        <v>1838</v>
      </c>
    </row>
    <row r="133" spans="1:18" x14ac:dyDescent="0.35">
      <c r="A133" s="20" t="s">
        <v>1164</v>
      </c>
      <c r="B133" s="27">
        <v>3</v>
      </c>
      <c r="C133" s="27">
        <v>0</v>
      </c>
      <c r="D133" s="27">
        <v>0</v>
      </c>
      <c r="E133" s="27">
        <v>0</v>
      </c>
      <c r="F133" s="27">
        <v>0</v>
      </c>
      <c r="G133" s="27">
        <v>2</v>
      </c>
      <c r="H133" s="27">
        <v>1</v>
      </c>
      <c r="I133" s="27">
        <v>0</v>
      </c>
      <c r="J133" s="27">
        <v>1</v>
      </c>
      <c r="K133" s="27">
        <v>0</v>
      </c>
      <c r="L133" s="27">
        <v>0</v>
      </c>
      <c r="M133" s="27">
        <v>0</v>
      </c>
      <c r="N133" s="27"/>
    </row>
    <row r="134" spans="1:18" x14ac:dyDescent="0.35">
      <c r="A134" s="20" t="s">
        <v>1345</v>
      </c>
      <c r="B134" s="27">
        <v>3</v>
      </c>
      <c r="C134" s="27">
        <v>0</v>
      </c>
      <c r="D134" s="27">
        <v>0</v>
      </c>
      <c r="E134" s="27">
        <v>0</v>
      </c>
      <c r="F134" s="27">
        <v>0</v>
      </c>
      <c r="G134" s="27">
        <v>2</v>
      </c>
      <c r="H134" s="27">
        <v>1</v>
      </c>
      <c r="I134" s="27">
        <v>0</v>
      </c>
      <c r="J134" s="27">
        <v>1</v>
      </c>
      <c r="K134" s="27">
        <v>0</v>
      </c>
      <c r="L134" s="27">
        <v>0</v>
      </c>
      <c r="M134" s="27">
        <v>0</v>
      </c>
      <c r="N134"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606B-E230-4BBE-94CA-E3E7DD6C69CF}">
  <dimension ref="A3:AC189"/>
  <sheetViews>
    <sheetView topLeftCell="A49" zoomScaleNormal="100" workbookViewId="0">
      <selection activeCell="E6" sqref="E6"/>
    </sheetView>
  </sheetViews>
  <sheetFormatPr baseColWidth="10" defaultColWidth="11.453125" defaultRowHeight="14.5" x14ac:dyDescent="0.35"/>
  <cols>
    <col min="1" max="1" width="39.54296875" bestFit="1" customWidth="1"/>
    <col min="2" max="2" width="22.90625" bestFit="1" customWidth="1"/>
    <col min="3" max="3" width="3.90625" bestFit="1" customWidth="1"/>
    <col min="4" max="4" width="3.6328125" bestFit="1" customWidth="1"/>
    <col min="5" max="5" width="12" bestFit="1" customWidth="1"/>
    <col min="6" max="6" width="53.26953125" bestFit="1" customWidth="1"/>
    <col min="7" max="7" width="52.453125" bestFit="1" customWidth="1"/>
    <col min="8" max="8" width="51" bestFit="1" customWidth="1"/>
    <col min="9" max="9" width="42.81640625" bestFit="1" customWidth="1"/>
    <col min="10" max="10" width="48.36328125" bestFit="1" customWidth="1"/>
    <col min="11" max="11" width="42.81640625" bestFit="1" customWidth="1"/>
    <col min="12" max="12" width="41.26953125" bestFit="1" customWidth="1"/>
    <col min="13" max="13" width="44.453125" bestFit="1" customWidth="1"/>
    <col min="14" max="14" width="38.26953125" bestFit="1" customWidth="1"/>
    <col min="15" max="15" width="42.08984375" bestFit="1" customWidth="1"/>
    <col min="16" max="16" width="40.6328125" bestFit="1" customWidth="1"/>
    <col min="17" max="17" width="54.90625" bestFit="1" customWidth="1"/>
    <col min="18" max="18" width="52.36328125" bestFit="1" customWidth="1"/>
    <col min="19" max="19" width="61.08984375" bestFit="1" customWidth="1"/>
    <col min="20" max="20" width="61.1796875" bestFit="1" customWidth="1"/>
    <col min="21" max="21" width="55.7265625" bestFit="1" customWidth="1"/>
    <col min="22" max="22" width="53.26953125" bestFit="1" customWidth="1"/>
    <col min="23" max="23" width="53.54296875" bestFit="1" customWidth="1"/>
    <col min="24" max="24" width="53" bestFit="1" customWidth="1"/>
    <col min="25" max="25" width="51.81640625" bestFit="1" customWidth="1"/>
    <col min="26" max="26" width="53.1796875" bestFit="1" customWidth="1"/>
    <col min="27" max="27" width="51.90625" bestFit="1" customWidth="1"/>
    <col min="28" max="28" width="49.90625" bestFit="1" customWidth="1"/>
    <col min="29" max="29" width="52.453125" bestFit="1" customWidth="1"/>
  </cols>
  <sheetData>
    <row r="3" spans="1:12" x14ac:dyDescent="0.35">
      <c r="A3" s="6" t="s">
        <v>1402</v>
      </c>
      <c r="B3" s="7"/>
      <c r="C3" s="7"/>
      <c r="D3" s="7"/>
      <c r="E3" s="7"/>
      <c r="F3" s="7"/>
      <c r="G3" s="7"/>
      <c r="H3" s="7"/>
      <c r="I3" s="7"/>
      <c r="J3" s="7"/>
      <c r="K3" s="8"/>
      <c r="L3" s="8"/>
    </row>
    <row r="5" spans="1:12" x14ac:dyDescent="0.35">
      <c r="A5" t="s">
        <v>1403</v>
      </c>
    </row>
    <row r="6" spans="1:12" x14ac:dyDescent="0.35">
      <c r="A6" s="19" t="s">
        <v>1404</v>
      </c>
      <c r="B6" s="19" t="s">
        <v>1343</v>
      </c>
    </row>
    <row r="7" spans="1:12" x14ac:dyDescent="0.35">
      <c r="A7" s="19" t="s">
        <v>1344</v>
      </c>
      <c r="B7" t="s">
        <v>1140</v>
      </c>
      <c r="C7" t="s">
        <v>1117</v>
      </c>
      <c r="D7" t="s">
        <v>1345</v>
      </c>
    </row>
    <row r="8" spans="1:12" x14ac:dyDescent="0.35">
      <c r="A8" s="20" t="s">
        <v>1164</v>
      </c>
      <c r="B8">
        <v>26</v>
      </c>
      <c r="C8">
        <v>3</v>
      </c>
      <c r="D8">
        <v>29</v>
      </c>
    </row>
    <row r="9" spans="1:12" x14ac:dyDescent="0.35">
      <c r="A9" s="20" t="s">
        <v>1345</v>
      </c>
      <c r="B9">
        <v>26</v>
      </c>
      <c r="C9">
        <v>3</v>
      </c>
      <c r="D9">
        <v>29</v>
      </c>
    </row>
    <row r="11" spans="1:12" x14ac:dyDescent="0.35">
      <c r="B11" s="65"/>
      <c r="C11" s="65"/>
    </row>
    <row r="13" spans="1:12" x14ac:dyDescent="0.35">
      <c r="A13" t="s">
        <v>1405</v>
      </c>
    </row>
    <row r="14" spans="1:12" x14ac:dyDescent="0.35">
      <c r="A14" s="19" t="s">
        <v>1406</v>
      </c>
      <c r="B14" s="19" t="s">
        <v>1343</v>
      </c>
    </row>
    <row r="15" spans="1:12" x14ac:dyDescent="0.35">
      <c r="A15" s="19" t="s">
        <v>1344</v>
      </c>
      <c r="B15" t="s">
        <v>1140</v>
      </c>
      <c r="C15" t="s">
        <v>1117</v>
      </c>
      <c r="D15" t="s">
        <v>1345</v>
      </c>
    </row>
    <row r="16" spans="1:12" x14ac:dyDescent="0.35">
      <c r="A16" s="20" t="s">
        <v>1164</v>
      </c>
      <c r="B16">
        <v>3</v>
      </c>
      <c r="C16">
        <v>2</v>
      </c>
      <c r="D16">
        <v>5</v>
      </c>
    </row>
    <row r="17" spans="1:7" x14ac:dyDescent="0.35">
      <c r="A17" s="20" t="s">
        <v>1229</v>
      </c>
      <c r="B17">
        <v>2</v>
      </c>
      <c r="C17">
        <v>1</v>
      </c>
      <c r="D17">
        <v>3</v>
      </c>
    </row>
    <row r="18" spans="1:7" x14ac:dyDescent="0.35">
      <c r="A18" s="20" t="s">
        <v>1203</v>
      </c>
      <c r="B18">
        <v>6</v>
      </c>
      <c r="C18">
        <v>1</v>
      </c>
      <c r="D18">
        <v>7</v>
      </c>
      <c r="G18" s="65"/>
    </row>
    <row r="19" spans="1:7" x14ac:dyDescent="0.35">
      <c r="A19" s="20" t="s">
        <v>3626</v>
      </c>
      <c r="B19">
        <v>5</v>
      </c>
      <c r="C19">
        <v>2</v>
      </c>
      <c r="D19">
        <v>7</v>
      </c>
    </row>
    <row r="20" spans="1:7" x14ac:dyDescent="0.35">
      <c r="A20" s="20" t="s">
        <v>1113</v>
      </c>
      <c r="B20">
        <v>8</v>
      </c>
      <c r="C20">
        <v>1</v>
      </c>
      <c r="D20">
        <v>9</v>
      </c>
    </row>
    <row r="21" spans="1:7" x14ac:dyDescent="0.35">
      <c r="A21" s="20" t="s">
        <v>3159</v>
      </c>
      <c r="C21">
        <v>4</v>
      </c>
      <c r="D21">
        <v>4</v>
      </c>
    </row>
    <row r="22" spans="1:7" x14ac:dyDescent="0.35">
      <c r="A22" s="20" t="s">
        <v>1345</v>
      </c>
      <c r="B22">
        <v>24</v>
      </c>
      <c r="C22">
        <v>11</v>
      </c>
      <c r="D22">
        <v>35</v>
      </c>
    </row>
    <row r="23" spans="1:7" x14ac:dyDescent="0.35">
      <c r="B23" s="65"/>
      <c r="C23" s="65"/>
      <c r="D23" s="65"/>
    </row>
    <row r="25" spans="1:7" x14ac:dyDescent="0.35">
      <c r="A25" t="s">
        <v>1407</v>
      </c>
    </row>
    <row r="26" spans="1:7" x14ac:dyDescent="0.35">
      <c r="A26" s="19" t="s">
        <v>1408</v>
      </c>
      <c r="B26" s="19" t="s">
        <v>1343</v>
      </c>
    </row>
    <row r="27" spans="1:7" x14ac:dyDescent="0.35">
      <c r="A27" s="19" t="s">
        <v>1344</v>
      </c>
      <c r="B27" t="s">
        <v>1140</v>
      </c>
      <c r="C27" t="s">
        <v>1117</v>
      </c>
      <c r="D27" t="s">
        <v>1345</v>
      </c>
    </row>
    <row r="28" spans="1:7" x14ac:dyDescent="0.35">
      <c r="A28" s="20" t="s">
        <v>1164</v>
      </c>
      <c r="B28">
        <v>9</v>
      </c>
      <c r="D28">
        <v>9</v>
      </c>
    </row>
    <row r="29" spans="1:7" x14ac:dyDescent="0.35">
      <c r="A29" s="20" t="s">
        <v>1229</v>
      </c>
      <c r="B29">
        <v>3</v>
      </c>
      <c r="D29">
        <v>3</v>
      </c>
    </row>
    <row r="30" spans="1:7" x14ac:dyDescent="0.35">
      <c r="A30" s="20" t="s">
        <v>1203</v>
      </c>
      <c r="B30">
        <v>7</v>
      </c>
      <c r="C30">
        <v>2</v>
      </c>
      <c r="D30">
        <v>9</v>
      </c>
      <c r="G30" s="65"/>
    </row>
    <row r="31" spans="1:7" x14ac:dyDescent="0.35">
      <c r="A31" s="20" t="s">
        <v>3626</v>
      </c>
      <c r="B31">
        <v>5</v>
      </c>
      <c r="D31">
        <v>5</v>
      </c>
    </row>
    <row r="32" spans="1:7" x14ac:dyDescent="0.35">
      <c r="A32" s="20" t="s">
        <v>1113</v>
      </c>
      <c r="B32">
        <v>9</v>
      </c>
      <c r="D32">
        <v>9</v>
      </c>
    </row>
    <row r="33" spans="1:7" x14ac:dyDescent="0.35">
      <c r="A33" s="20" t="s">
        <v>3159</v>
      </c>
      <c r="C33">
        <v>4</v>
      </c>
      <c r="D33">
        <v>4</v>
      </c>
    </row>
    <row r="34" spans="1:7" x14ac:dyDescent="0.35">
      <c r="A34" s="20" t="s">
        <v>1345</v>
      </c>
      <c r="B34">
        <v>33</v>
      </c>
      <c r="C34">
        <v>6</v>
      </c>
      <c r="D34">
        <v>39</v>
      </c>
    </row>
    <row r="35" spans="1:7" x14ac:dyDescent="0.35">
      <c r="B35" s="65"/>
      <c r="C35" s="65"/>
    </row>
    <row r="36" spans="1:7" x14ac:dyDescent="0.35">
      <c r="A36" t="s">
        <v>1409</v>
      </c>
    </row>
    <row r="37" spans="1:7" x14ac:dyDescent="0.35">
      <c r="A37" s="19" t="s">
        <v>1410</v>
      </c>
      <c r="B37" s="19" t="s">
        <v>1343</v>
      </c>
    </row>
    <row r="38" spans="1:7" x14ac:dyDescent="0.35">
      <c r="A38" s="19" t="s">
        <v>1344</v>
      </c>
      <c r="B38" t="s">
        <v>1140</v>
      </c>
      <c r="C38" t="s">
        <v>1208</v>
      </c>
      <c r="D38" t="s">
        <v>1117</v>
      </c>
      <c r="E38" t="s">
        <v>1345</v>
      </c>
    </row>
    <row r="39" spans="1:7" x14ac:dyDescent="0.35">
      <c r="A39" s="20" t="s">
        <v>1164</v>
      </c>
      <c r="B39">
        <v>21</v>
      </c>
      <c r="E39">
        <v>21</v>
      </c>
    </row>
    <row r="40" spans="1:7" x14ac:dyDescent="0.35">
      <c r="A40" s="20" t="s">
        <v>1229</v>
      </c>
      <c r="B40">
        <v>9</v>
      </c>
      <c r="D40">
        <v>4</v>
      </c>
      <c r="E40">
        <v>13</v>
      </c>
    </row>
    <row r="41" spans="1:7" x14ac:dyDescent="0.35">
      <c r="A41" s="20" t="s">
        <v>1203</v>
      </c>
      <c r="B41">
        <v>10</v>
      </c>
      <c r="D41">
        <v>4</v>
      </c>
      <c r="E41">
        <v>14</v>
      </c>
      <c r="G41" s="65"/>
    </row>
    <row r="42" spans="1:7" x14ac:dyDescent="0.35">
      <c r="A42" s="20" t="s">
        <v>3626</v>
      </c>
      <c r="B42">
        <v>15</v>
      </c>
      <c r="C42">
        <v>1</v>
      </c>
      <c r="D42">
        <v>4</v>
      </c>
      <c r="E42">
        <v>20</v>
      </c>
    </row>
    <row r="43" spans="1:7" x14ac:dyDescent="0.35">
      <c r="A43" s="20" t="s">
        <v>1113</v>
      </c>
      <c r="B43">
        <v>29</v>
      </c>
      <c r="E43">
        <v>29</v>
      </c>
    </row>
    <row r="44" spans="1:7" x14ac:dyDescent="0.35">
      <c r="A44" s="20" t="s">
        <v>3159</v>
      </c>
      <c r="D44">
        <v>11</v>
      </c>
      <c r="E44">
        <v>11</v>
      </c>
    </row>
    <row r="45" spans="1:7" x14ac:dyDescent="0.35">
      <c r="A45" s="20" t="s">
        <v>1345</v>
      </c>
      <c r="B45">
        <v>84</v>
      </c>
      <c r="C45">
        <v>1</v>
      </c>
      <c r="D45">
        <v>23</v>
      </c>
      <c r="E45">
        <v>108</v>
      </c>
    </row>
    <row r="49" spans="1:18" x14ac:dyDescent="0.35">
      <c r="A49" s="6" t="s">
        <v>1411</v>
      </c>
      <c r="B49" s="7"/>
      <c r="C49" s="7"/>
      <c r="D49" s="7"/>
      <c r="E49" s="7"/>
      <c r="F49" s="7"/>
      <c r="G49" s="7"/>
      <c r="H49" s="7"/>
      <c r="I49" s="7"/>
      <c r="J49" s="7"/>
      <c r="K49" s="8"/>
      <c r="L49" s="8"/>
      <c r="M49" s="9"/>
      <c r="N49" s="10"/>
      <c r="O49" s="10"/>
      <c r="P49" s="9"/>
      <c r="Q49" s="9"/>
      <c r="R49" s="9"/>
    </row>
    <row r="51" spans="1:18" x14ac:dyDescent="0.35">
      <c r="A51" s="15" t="s">
        <v>1412</v>
      </c>
      <c r="B51" s="16"/>
      <c r="C51" s="16"/>
      <c r="D51" s="16"/>
      <c r="E51" s="16"/>
    </row>
    <row r="53" spans="1:18" x14ac:dyDescent="0.35">
      <c r="A53" s="19" t="s">
        <v>1344</v>
      </c>
      <c r="B53" t="s">
        <v>1413</v>
      </c>
      <c r="C53" t="s">
        <v>1414</v>
      </c>
      <c r="D53" t="s">
        <v>1415</v>
      </c>
    </row>
    <row r="54" spans="1:18" x14ac:dyDescent="0.35">
      <c r="A54" s="20" t="s">
        <v>1164</v>
      </c>
      <c r="B54" s="27">
        <v>3.5</v>
      </c>
      <c r="C54" s="27">
        <v>1.5</v>
      </c>
      <c r="D54" s="27">
        <v>3.2</v>
      </c>
    </row>
    <row r="55" spans="1:18" x14ac:dyDescent="0.35">
      <c r="A55" s="20" t="s">
        <v>1229</v>
      </c>
      <c r="B55" s="27">
        <v>7</v>
      </c>
      <c r="C55" s="27"/>
      <c r="D55" s="27">
        <v>1</v>
      </c>
    </row>
    <row r="56" spans="1:18" x14ac:dyDescent="0.35">
      <c r="A56" s="20" t="s">
        <v>1203</v>
      </c>
      <c r="B56" s="27">
        <v>5.25</v>
      </c>
      <c r="C56" s="27">
        <v>2.5</v>
      </c>
      <c r="D56" s="27">
        <v>3.75</v>
      </c>
    </row>
    <row r="57" spans="1:18" x14ac:dyDescent="0.35">
      <c r="A57" s="20" t="s">
        <v>3626</v>
      </c>
      <c r="B57" s="27">
        <v>3.5</v>
      </c>
      <c r="C57" s="27">
        <v>2</v>
      </c>
      <c r="D57" s="27">
        <v>2.25</v>
      </c>
      <c r="G57" s="65"/>
    </row>
    <row r="58" spans="1:18" x14ac:dyDescent="0.35">
      <c r="A58" s="20" t="s">
        <v>1113</v>
      </c>
      <c r="B58" s="27">
        <v>10</v>
      </c>
      <c r="C58" s="27">
        <v>3.75</v>
      </c>
      <c r="D58" s="27">
        <v>1.4</v>
      </c>
    </row>
    <row r="59" spans="1:18" x14ac:dyDescent="0.35">
      <c r="A59" s="20" t="s">
        <v>3159</v>
      </c>
      <c r="B59" s="27">
        <v>13.75</v>
      </c>
      <c r="C59" s="27"/>
      <c r="D59" s="27">
        <v>13</v>
      </c>
    </row>
    <row r="60" spans="1:18" x14ac:dyDescent="0.35">
      <c r="A60" s="20" t="s">
        <v>1345</v>
      </c>
      <c r="B60" s="27">
        <v>7.1818181818181817</v>
      </c>
      <c r="C60" s="27">
        <v>2.4666666666666668</v>
      </c>
      <c r="D60" s="27">
        <v>4.3478260869565215</v>
      </c>
    </row>
    <row r="62" spans="1:18" x14ac:dyDescent="0.35">
      <c r="A62" s="15" t="s">
        <v>1416</v>
      </c>
      <c r="B62" s="16"/>
      <c r="C62" s="16"/>
      <c r="D62" s="16"/>
      <c r="E62" s="16"/>
    </row>
    <row r="64" spans="1:18" x14ac:dyDescent="0.35">
      <c r="A64" s="19" t="s">
        <v>1344</v>
      </c>
      <c r="B64" t="s">
        <v>1417</v>
      </c>
      <c r="C64" t="s">
        <v>1418</v>
      </c>
      <c r="D64" t="s">
        <v>1419</v>
      </c>
      <c r="E64" t="s">
        <v>1420</v>
      </c>
    </row>
    <row r="65" spans="1:16" x14ac:dyDescent="0.35">
      <c r="A65" s="20" t="s">
        <v>1164</v>
      </c>
      <c r="B65" s="27">
        <v>2.4</v>
      </c>
      <c r="C65" s="27">
        <v>2.4</v>
      </c>
      <c r="D65" s="27">
        <v>2.6</v>
      </c>
      <c r="E65" s="27">
        <v>2</v>
      </c>
    </row>
    <row r="66" spans="1:16" x14ac:dyDescent="0.35">
      <c r="A66" s="20" t="s">
        <v>1229</v>
      </c>
      <c r="B66" s="27">
        <v>5</v>
      </c>
      <c r="C66" s="27">
        <v>7</v>
      </c>
      <c r="D66" s="27">
        <v>5</v>
      </c>
      <c r="E66" s="27">
        <v>5</v>
      </c>
    </row>
    <row r="67" spans="1:16" x14ac:dyDescent="0.35">
      <c r="A67" s="20" t="s">
        <v>1203</v>
      </c>
      <c r="B67" s="27">
        <v>2</v>
      </c>
      <c r="C67" s="27">
        <v>3.25</v>
      </c>
      <c r="D67" s="27">
        <v>5.5</v>
      </c>
      <c r="E67" s="27">
        <v>5.25</v>
      </c>
    </row>
    <row r="68" spans="1:16" x14ac:dyDescent="0.35">
      <c r="A68" s="20" t="s">
        <v>3626</v>
      </c>
      <c r="B68" s="27">
        <v>1.8</v>
      </c>
      <c r="C68" s="27">
        <v>626</v>
      </c>
      <c r="D68" s="27">
        <v>1</v>
      </c>
      <c r="E68" s="27">
        <v>1</v>
      </c>
      <c r="G68" s="65"/>
    </row>
    <row r="69" spans="1:16" x14ac:dyDescent="0.35">
      <c r="A69" s="20" t="s">
        <v>1113</v>
      </c>
      <c r="B69" s="27">
        <v>1.3333333333333333</v>
      </c>
      <c r="C69" s="27">
        <v>1.8333333333333333</v>
      </c>
      <c r="D69" s="27">
        <v>2.25</v>
      </c>
      <c r="E69" s="27">
        <v>1.75</v>
      </c>
    </row>
    <row r="70" spans="1:16" x14ac:dyDescent="0.35">
      <c r="A70" s="20" t="s">
        <v>3159</v>
      </c>
      <c r="B70" s="27">
        <v>15</v>
      </c>
      <c r="C70" s="27">
        <v>13.75</v>
      </c>
      <c r="D70" s="27">
        <v>15</v>
      </c>
      <c r="E70" s="27">
        <v>15.75</v>
      </c>
    </row>
    <row r="71" spans="1:16" x14ac:dyDescent="0.35">
      <c r="A71" s="20" t="s">
        <v>1345</v>
      </c>
      <c r="B71" s="27">
        <v>4.0714285714285712</v>
      </c>
      <c r="C71" s="27">
        <v>108.41666666666667</v>
      </c>
      <c r="D71" s="27">
        <v>5.75</v>
      </c>
      <c r="E71" s="27">
        <v>5.6</v>
      </c>
    </row>
    <row r="74" spans="1:16" x14ac:dyDescent="0.35">
      <c r="A74" s="15" t="s">
        <v>1421</v>
      </c>
      <c r="B74" s="16"/>
      <c r="C74" s="16"/>
      <c r="D74" s="16"/>
      <c r="E74" s="16"/>
    </row>
    <row r="76" spans="1:16" x14ac:dyDescent="0.35">
      <c r="A76" s="19" t="s">
        <v>1344</v>
      </c>
      <c r="B76" t="s">
        <v>1422</v>
      </c>
      <c r="C76" t="s">
        <v>1423</v>
      </c>
      <c r="D76" t="s">
        <v>1424</v>
      </c>
      <c r="E76" t="s">
        <v>1425</v>
      </c>
      <c r="F76" t="s">
        <v>1426</v>
      </c>
      <c r="G76" t="s">
        <v>1427</v>
      </c>
      <c r="H76" t="s">
        <v>1428</v>
      </c>
      <c r="I76" t="s">
        <v>1429</v>
      </c>
      <c r="J76" t="s">
        <v>1430</v>
      </c>
      <c r="K76" t="s">
        <v>1431</v>
      </c>
      <c r="L76" t="s">
        <v>1432</v>
      </c>
      <c r="M76" t="s">
        <v>1433</v>
      </c>
      <c r="N76" t="s">
        <v>1434</v>
      </c>
      <c r="O76" t="s">
        <v>1435</v>
      </c>
      <c r="P76" t="s">
        <v>1436</v>
      </c>
    </row>
    <row r="77" spans="1:16" x14ac:dyDescent="0.35">
      <c r="A77" s="20" t="s">
        <v>1164</v>
      </c>
      <c r="B77" s="27">
        <v>2</v>
      </c>
      <c r="C77" s="27">
        <v>2</v>
      </c>
      <c r="D77" s="27">
        <v>2.25</v>
      </c>
      <c r="E77" s="27">
        <v>2.5</v>
      </c>
      <c r="F77" s="27">
        <v>2.25</v>
      </c>
      <c r="G77" s="27">
        <v>2</v>
      </c>
      <c r="H77" s="27">
        <v>1.75</v>
      </c>
      <c r="I77" s="27">
        <v>2</v>
      </c>
      <c r="J77" s="27">
        <v>1.75</v>
      </c>
      <c r="K77" s="27">
        <v>2.4</v>
      </c>
      <c r="L77" s="27">
        <v>2</v>
      </c>
      <c r="M77" s="27">
        <v>2</v>
      </c>
      <c r="N77" s="27">
        <v>2</v>
      </c>
      <c r="O77" s="27">
        <v>2</v>
      </c>
      <c r="P77" s="27">
        <v>2</v>
      </c>
    </row>
    <row r="78" spans="1:16" x14ac:dyDescent="0.35">
      <c r="A78" s="20" t="s">
        <v>1229</v>
      </c>
      <c r="B78" s="27">
        <v>7</v>
      </c>
      <c r="C78" s="27">
        <v>11.666666666666666</v>
      </c>
      <c r="D78" s="27">
        <v>5.333333333333333</v>
      </c>
      <c r="E78" s="27">
        <v>2</v>
      </c>
      <c r="F78" s="27">
        <v>2</v>
      </c>
      <c r="G78" s="27">
        <v>4.5</v>
      </c>
      <c r="H78" s="27">
        <v>4.5</v>
      </c>
      <c r="I78" s="27">
        <v>4.5</v>
      </c>
      <c r="J78" s="27">
        <v>7</v>
      </c>
      <c r="K78" s="27">
        <v>2</v>
      </c>
      <c r="L78" s="27">
        <v>2.5</v>
      </c>
      <c r="M78" s="27">
        <v>2.5</v>
      </c>
      <c r="N78" s="27">
        <v>1</v>
      </c>
      <c r="O78" s="27">
        <v>4</v>
      </c>
      <c r="P78" s="27">
        <v>2.75</v>
      </c>
    </row>
    <row r="79" spans="1:16" x14ac:dyDescent="0.35">
      <c r="A79" s="20" t="s">
        <v>1203</v>
      </c>
      <c r="B79" s="27">
        <v>10</v>
      </c>
      <c r="C79" s="27">
        <v>3</v>
      </c>
      <c r="D79" s="27">
        <v>7.5</v>
      </c>
      <c r="E79" s="27">
        <v>2.8</v>
      </c>
      <c r="F79" s="27">
        <v>2.8</v>
      </c>
      <c r="G79" s="27">
        <v>2.6</v>
      </c>
      <c r="H79" s="27">
        <v>2.6</v>
      </c>
      <c r="I79" s="27">
        <v>2.6</v>
      </c>
      <c r="J79" s="27">
        <v>2.6</v>
      </c>
      <c r="K79" s="27">
        <v>6</v>
      </c>
      <c r="L79" s="27">
        <v>3</v>
      </c>
      <c r="M79" s="27">
        <v>4.4000000000000004</v>
      </c>
      <c r="N79" s="27">
        <v>3.75</v>
      </c>
      <c r="O79" s="27">
        <v>6.5</v>
      </c>
      <c r="P79" s="27">
        <v>3.75</v>
      </c>
    </row>
    <row r="80" spans="1:16" x14ac:dyDescent="0.35">
      <c r="A80" s="20" t="s">
        <v>3626</v>
      </c>
      <c r="B80" s="27">
        <v>1.6666666666666667</v>
      </c>
      <c r="C80" s="27">
        <v>2</v>
      </c>
      <c r="D80" s="27">
        <v>2</v>
      </c>
      <c r="E80" s="27">
        <v>3.6666666666666665</v>
      </c>
      <c r="F80" s="27">
        <v>2</v>
      </c>
      <c r="G80" s="27">
        <v>2</v>
      </c>
      <c r="H80" s="27">
        <v>2.4</v>
      </c>
      <c r="I80" s="27">
        <v>2.3333333333333335</v>
      </c>
      <c r="J80" s="27">
        <v>2.5</v>
      </c>
      <c r="K80" s="27">
        <v>2.5</v>
      </c>
      <c r="L80" s="27">
        <v>1.6666666666666667</v>
      </c>
      <c r="M80" s="27"/>
      <c r="N80" s="27">
        <v>2.3333333333333335</v>
      </c>
      <c r="O80" s="27">
        <v>3</v>
      </c>
      <c r="P80" s="27">
        <v>3</v>
      </c>
    </row>
    <row r="81" spans="1:28" x14ac:dyDescent="0.35">
      <c r="A81" s="20" t="s">
        <v>1113</v>
      </c>
      <c r="B81" s="27">
        <v>2</v>
      </c>
      <c r="C81" s="27">
        <v>3.5</v>
      </c>
      <c r="D81" s="27">
        <v>3</v>
      </c>
      <c r="E81" s="27">
        <v>2.2000000000000002</v>
      </c>
      <c r="F81" s="27">
        <v>2.4</v>
      </c>
      <c r="G81" s="27">
        <v>3</v>
      </c>
      <c r="H81" s="27">
        <v>3.4</v>
      </c>
      <c r="I81" s="27">
        <v>2.25</v>
      </c>
      <c r="J81" s="27">
        <v>3.25</v>
      </c>
      <c r="K81" s="27">
        <v>3</v>
      </c>
      <c r="L81" s="27">
        <v>2.25</v>
      </c>
      <c r="M81" s="27">
        <v>1.6666666666666667</v>
      </c>
      <c r="N81" s="27">
        <v>2.2000000000000002</v>
      </c>
      <c r="O81" s="27">
        <v>2.25</v>
      </c>
      <c r="P81" s="27">
        <v>1.5</v>
      </c>
    </row>
    <row r="82" spans="1:28" x14ac:dyDescent="0.35">
      <c r="A82" s="20" t="s">
        <v>3159</v>
      </c>
      <c r="B82" s="27"/>
      <c r="C82" s="27">
        <v>14</v>
      </c>
      <c r="D82" s="27">
        <v>15</v>
      </c>
      <c r="E82" s="27">
        <v>14.25</v>
      </c>
      <c r="F82" s="27">
        <v>14.5</v>
      </c>
      <c r="G82" s="27">
        <v>21.75</v>
      </c>
      <c r="H82" s="27">
        <v>14.75</v>
      </c>
      <c r="I82" s="27">
        <v>14.75</v>
      </c>
      <c r="J82" s="27">
        <v>14.5</v>
      </c>
      <c r="K82" s="27">
        <v>15</v>
      </c>
      <c r="L82" s="27">
        <v>15</v>
      </c>
      <c r="M82" s="27">
        <v>15</v>
      </c>
      <c r="N82" s="27">
        <v>15</v>
      </c>
      <c r="O82" s="27">
        <v>14.25</v>
      </c>
      <c r="P82" s="27">
        <v>7</v>
      </c>
    </row>
    <row r="83" spans="1:28" x14ac:dyDescent="0.35">
      <c r="A83" s="20" t="s">
        <v>1345</v>
      </c>
      <c r="B83" s="27">
        <v>3.4666666666666668</v>
      </c>
      <c r="C83" s="27">
        <v>5.3888888888888893</v>
      </c>
      <c r="D83" s="27">
        <v>4.9545454545454541</v>
      </c>
      <c r="E83" s="27">
        <v>4.6521739130434785</v>
      </c>
      <c r="F83" s="27">
        <v>4.4782608695652177</v>
      </c>
      <c r="G83" s="27">
        <v>5.9565217391304346</v>
      </c>
      <c r="H83" s="27">
        <v>4.68</v>
      </c>
      <c r="I83" s="27">
        <v>4.7727272727272725</v>
      </c>
      <c r="J83" s="27">
        <v>5.2380952380952381</v>
      </c>
      <c r="K83" s="27">
        <v>5.4545454545454541</v>
      </c>
      <c r="L83" s="27">
        <v>4.5909090909090908</v>
      </c>
      <c r="M83" s="27">
        <v>5.5555555555555554</v>
      </c>
      <c r="N83" s="27">
        <v>4.8571428571428568</v>
      </c>
      <c r="O83" s="27">
        <v>5.75</v>
      </c>
      <c r="P83" s="27">
        <v>3.3809523809523809</v>
      </c>
    </row>
    <row r="86" spans="1:28" x14ac:dyDescent="0.35">
      <c r="A86" s="15" t="s">
        <v>1437</v>
      </c>
      <c r="B86" s="16"/>
      <c r="C86" s="16"/>
      <c r="D86" s="16"/>
      <c r="E86" s="16"/>
    </row>
    <row r="88" spans="1:28" x14ac:dyDescent="0.35">
      <c r="A88" s="19" t="s">
        <v>1344</v>
      </c>
      <c r="B88" t="s">
        <v>1438</v>
      </c>
      <c r="C88" t="s">
        <v>1439</v>
      </c>
      <c r="D88" t="s">
        <v>1440</v>
      </c>
      <c r="E88" t="s">
        <v>1441</v>
      </c>
      <c r="F88" t="s">
        <v>1442</v>
      </c>
      <c r="G88" t="s">
        <v>1443</v>
      </c>
      <c r="H88" t="s">
        <v>1444</v>
      </c>
      <c r="I88" t="s">
        <v>1445</v>
      </c>
      <c r="J88" t="s">
        <v>1446</v>
      </c>
      <c r="K88" t="s">
        <v>1447</v>
      </c>
      <c r="L88" t="s">
        <v>1448</v>
      </c>
      <c r="M88" t="s">
        <v>1449</v>
      </c>
      <c r="N88" t="s">
        <v>1450</v>
      </c>
      <c r="O88" t="s">
        <v>1451</v>
      </c>
      <c r="P88" t="s">
        <v>1452</v>
      </c>
      <c r="Q88" t="s">
        <v>1453</v>
      </c>
      <c r="R88" t="s">
        <v>1454</v>
      </c>
      <c r="S88" t="s">
        <v>1455</v>
      </c>
      <c r="T88" t="s">
        <v>1456</v>
      </c>
      <c r="U88" t="s">
        <v>1457</v>
      </c>
      <c r="V88" t="s">
        <v>1458</v>
      </c>
      <c r="W88" t="s">
        <v>1459</v>
      </c>
      <c r="X88" t="s">
        <v>1460</v>
      </c>
      <c r="Y88" t="s">
        <v>1461</v>
      </c>
      <c r="Z88" t="s">
        <v>1462</v>
      </c>
      <c r="AA88" t="s">
        <v>1463</v>
      </c>
      <c r="AB88" t="s">
        <v>1464</v>
      </c>
    </row>
    <row r="89" spans="1:28" x14ac:dyDescent="0.35">
      <c r="A89" s="20" t="s">
        <v>1164</v>
      </c>
      <c r="B89" s="27">
        <v>2.25</v>
      </c>
      <c r="C89" s="27">
        <v>2</v>
      </c>
      <c r="D89" s="27">
        <v>2.5</v>
      </c>
      <c r="E89" s="27">
        <v>2</v>
      </c>
      <c r="F89" s="27">
        <v>2.25</v>
      </c>
      <c r="G89" s="27">
        <v>2</v>
      </c>
      <c r="H89" s="27"/>
      <c r="I89" s="27">
        <v>1.5</v>
      </c>
      <c r="J89" s="27">
        <v>2</v>
      </c>
      <c r="K89" s="27">
        <v>3</v>
      </c>
      <c r="L89" s="27">
        <v>1.25</v>
      </c>
      <c r="M89" s="27">
        <v>1</v>
      </c>
      <c r="N89" s="27">
        <v>1.25</v>
      </c>
      <c r="O89" s="27">
        <v>2</v>
      </c>
      <c r="P89" s="27">
        <v>1</v>
      </c>
      <c r="Q89" s="27">
        <v>2.25</v>
      </c>
      <c r="R89" s="27">
        <v>2.25</v>
      </c>
      <c r="S89" s="27">
        <v>2.2000000000000002</v>
      </c>
      <c r="T89" s="27">
        <v>2.25</v>
      </c>
      <c r="U89" s="27">
        <v>2.25</v>
      </c>
      <c r="V89" s="27">
        <v>2</v>
      </c>
      <c r="W89" s="27">
        <v>1</v>
      </c>
      <c r="X89" s="27">
        <v>1</v>
      </c>
      <c r="Y89" s="27">
        <v>1.75</v>
      </c>
      <c r="Z89" s="27">
        <v>2.25</v>
      </c>
      <c r="AA89" s="27">
        <v>2</v>
      </c>
      <c r="AB89" s="27">
        <v>1.75</v>
      </c>
    </row>
    <row r="90" spans="1:28" x14ac:dyDescent="0.35">
      <c r="A90" s="20" t="s">
        <v>1345</v>
      </c>
      <c r="B90" s="27">
        <v>2.25</v>
      </c>
      <c r="C90" s="27">
        <v>2</v>
      </c>
      <c r="D90" s="27">
        <v>2.5</v>
      </c>
      <c r="E90" s="27">
        <v>2</v>
      </c>
      <c r="F90" s="27">
        <v>2.25</v>
      </c>
      <c r="G90" s="27">
        <v>2</v>
      </c>
      <c r="H90" s="27"/>
      <c r="I90" s="27">
        <v>1.5</v>
      </c>
      <c r="J90" s="27">
        <v>2</v>
      </c>
      <c r="K90" s="27">
        <v>3</v>
      </c>
      <c r="L90" s="27">
        <v>1.25</v>
      </c>
      <c r="M90" s="27">
        <v>1</v>
      </c>
      <c r="N90" s="27">
        <v>1.25</v>
      </c>
      <c r="O90" s="27">
        <v>2</v>
      </c>
      <c r="P90" s="27">
        <v>1</v>
      </c>
      <c r="Q90" s="27">
        <v>2.25</v>
      </c>
      <c r="R90" s="27">
        <v>2.25</v>
      </c>
      <c r="S90" s="27">
        <v>2.2000000000000002</v>
      </c>
      <c r="T90" s="27">
        <v>2.25</v>
      </c>
      <c r="U90" s="27">
        <v>2.25</v>
      </c>
      <c r="V90" s="27">
        <v>2</v>
      </c>
      <c r="W90" s="27">
        <v>1</v>
      </c>
      <c r="X90" s="27">
        <v>1</v>
      </c>
      <c r="Y90" s="27">
        <v>1.75</v>
      </c>
      <c r="Z90" s="27">
        <v>2.25</v>
      </c>
      <c r="AA90" s="27">
        <v>2</v>
      </c>
      <c r="AB90" s="27">
        <v>1.75</v>
      </c>
    </row>
    <row r="94" spans="1:28" x14ac:dyDescent="0.35">
      <c r="A94" s="6" t="s">
        <v>1465</v>
      </c>
      <c r="B94" s="7"/>
      <c r="C94" s="7"/>
      <c r="D94" s="7"/>
      <c r="E94" s="7"/>
      <c r="F94" s="7"/>
      <c r="G94" s="7"/>
      <c r="H94" s="7"/>
      <c r="I94" s="7"/>
      <c r="J94" s="7"/>
      <c r="K94" s="8"/>
      <c r="L94" s="8"/>
      <c r="M94" s="9"/>
      <c r="N94" s="10"/>
      <c r="O94" s="10"/>
      <c r="P94" s="9"/>
      <c r="Q94" s="9"/>
      <c r="R94" s="9"/>
    </row>
    <row r="96" spans="1:28" x14ac:dyDescent="0.35">
      <c r="A96" s="15" t="s">
        <v>1466</v>
      </c>
      <c r="B96" s="16"/>
      <c r="C96" s="16"/>
      <c r="D96" s="16"/>
      <c r="E96" s="16"/>
    </row>
    <row r="98" spans="1:6" x14ac:dyDescent="0.35">
      <c r="A98" s="19" t="s">
        <v>1344</v>
      </c>
      <c r="B98" t="s">
        <v>1467</v>
      </c>
      <c r="C98" t="s">
        <v>1468</v>
      </c>
      <c r="D98" t="s">
        <v>1469</v>
      </c>
      <c r="E98" t="s">
        <v>1470</v>
      </c>
    </row>
    <row r="99" spans="1:6" x14ac:dyDescent="0.35">
      <c r="A99" s="20" t="s">
        <v>1164</v>
      </c>
      <c r="B99" s="27">
        <v>2</v>
      </c>
      <c r="C99" s="27">
        <v>2</v>
      </c>
      <c r="D99" s="27">
        <v>2</v>
      </c>
      <c r="E99" s="27">
        <v>0</v>
      </c>
    </row>
    <row r="100" spans="1:6" x14ac:dyDescent="0.35">
      <c r="A100" s="20" t="s">
        <v>1229</v>
      </c>
      <c r="B100" s="27">
        <v>1</v>
      </c>
      <c r="C100" s="27">
        <v>0</v>
      </c>
      <c r="D100" s="27">
        <v>0</v>
      </c>
      <c r="E100" s="27">
        <v>0</v>
      </c>
    </row>
    <row r="101" spans="1:6" x14ac:dyDescent="0.35">
      <c r="A101" s="20" t="s">
        <v>1203</v>
      </c>
      <c r="B101" s="27">
        <v>0</v>
      </c>
      <c r="C101" s="27">
        <v>0</v>
      </c>
      <c r="D101" s="27">
        <v>1</v>
      </c>
      <c r="E101" s="27">
        <v>0</v>
      </c>
    </row>
    <row r="102" spans="1:6" x14ac:dyDescent="0.35">
      <c r="A102" s="20" t="s">
        <v>3626</v>
      </c>
      <c r="B102" s="27">
        <v>0</v>
      </c>
      <c r="C102" s="27">
        <v>1</v>
      </c>
      <c r="D102" s="27">
        <v>1</v>
      </c>
      <c r="E102" s="27">
        <v>0</v>
      </c>
    </row>
    <row r="103" spans="1:6" x14ac:dyDescent="0.35">
      <c r="A103" s="20" t="s">
        <v>1113</v>
      </c>
      <c r="B103" s="27">
        <v>1</v>
      </c>
      <c r="C103" s="27">
        <v>0</v>
      </c>
      <c r="D103" s="27">
        <v>0</v>
      </c>
      <c r="E103" s="27">
        <v>0</v>
      </c>
    </row>
    <row r="104" spans="1:6" x14ac:dyDescent="0.35">
      <c r="A104" s="20" t="s">
        <v>3159</v>
      </c>
      <c r="B104" s="27">
        <v>4</v>
      </c>
      <c r="C104" s="27">
        <v>0</v>
      </c>
      <c r="D104" s="27">
        <v>4</v>
      </c>
      <c r="E104" s="27">
        <v>0</v>
      </c>
    </row>
    <row r="105" spans="1:6" x14ac:dyDescent="0.35">
      <c r="A105" s="20" t="s">
        <v>1345</v>
      </c>
      <c r="B105" s="27">
        <v>8</v>
      </c>
      <c r="C105" s="27">
        <v>3</v>
      </c>
      <c r="D105" s="27">
        <v>8</v>
      </c>
      <c r="E105" s="27">
        <v>0</v>
      </c>
    </row>
    <row r="107" spans="1:6" x14ac:dyDescent="0.35">
      <c r="A107" s="72" t="s">
        <v>1471</v>
      </c>
      <c r="B107" s="16"/>
      <c r="C107" s="16"/>
      <c r="D107" s="16"/>
      <c r="E107" s="16"/>
    </row>
    <row r="109" spans="1:6" x14ac:dyDescent="0.35">
      <c r="A109" s="19" t="s">
        <v>1344</v>
      </c>
      <c r="B109" t="s">
        <v>1472</v>
      </c>
      <c r="C109" t="s">
        <v>1473</v>
      </c>
      <c r="D109" t="s">
        <v>1474</v>
      </c>
      <c r="E109" t="s">
        <v>1475</v>
      </c>
      <c r="F109" t="s">
        <v>1476</v>
      </c>
    </row>
    <row r="110" spans="1:6" x14ac:dyDescent="0.35">
      <c r="A110" s="20" t="s">
        <v>1164</v>
      </c>
      <c r="B110" s="27"/>
      <c r="C110" s="27"/>
      <c r="D110" s="27"/>
      <c r="E110" s="27"/>
      <c r="F110" s="27"/>
    </row>
    <row r="111" spans="1:6" x14ac:dyDescent="0.35">
      <c r="A111" s="20" t="s">
        <v>1229</v>
      </c>
      <c r="B111" s="27"/>
      <c r="C111" s="27"/>
      <c r="D111" s="27"/>
      <c r="E111" s="27"/>
      <c r="F111" s="27"/>
    </row>
    <row r="112" spans="1:6" x14ac:dyDescent="0.35">
      <c r="A112" s="20" t="s">
        <v>1203</v>
      </c>
      <c r="B112" s="27">
        <v>0</v>
      </c>
      <c r="C112" s="27">
        <v>1</v>
      </c>
      <c r="D112" s="27">
        <v>1</v>
      </c>
      <c r="E112" s="27">
        <v>1</v>
      </c>
      <c r="F112" s="27">
        <v>0</v>
      </c>
    </row>
    <row r="113" spans="1:17" x14ac:dyDescent="0.35">
      <c r="A113" s="20" t="s">
        <v>3626</v>
      </c>
      <c r="B113" s="27"/>
      <c r="C113" s="27"/>
      <c r="D113" s="27"/>
      <c r="E113" s="27"/>
      <c r="F113" s="27"/>
    </row>
    <row r="114" spans="1:17" x14ac:dyDescent="0.35">
      <c r="A114" s="20" t="s">
        <v>1113</v>
      </c>
      <c r="B114" s="27"/>
      <c r="C114" s="27"/>
      <c r="D114" s="27"/>
      <c r="E114" s="27"/>
      <c r="F114" s="27"/>
    </row>
    <row r="115" spans="1:17" x14ac:dyDescent="0.35">
      <c r="A115" s="20" t="s">
        <v>3159</v>
      </c>
      <c r="B115" s="27">
        <v>4</v>
      </c>
      <c r="C115" s="27">
        <v>4</v>
      </c>
      <c r="D115" s="27">
        <v>4</v>
      </c>
      <c r="E115" s="27">
        <v>4</v>
      </c>
      <c r="F115" s="27">
        <v>0</v>
      </c>
    </row>
    <row r="116" spans="1:17" x14ac:dyDescent="0.35">
      <c r="A116" s="20" t="s">
        <v>1345</v>
      </c>
      <c r="B116" s="27">
        <v>4</v>
      </c>
      <c r="C116" s="27">
        <v>5</v>
      </c>
      <c r="D116" s="27">
        <v>5</v>
      </c>
      <c r="E116" s="27">
        <v>5</v>
      </c>
      <c r="F116" s="27">
        <v>0</v>
      </c>
    </row>
    <row r="119" spans="1:17" x14ac:dyDescent="0.35">
      <c r="A119" s="72" t="s">
        <v>1477</v>
      </c>
      <c r="B119" s="16"/>
      <c r="C119" s="16"/>
      <c r="D119" s="16"/>
      <c r="E119" s="16"/>
    </row>
    <row r="121" spans="1:17" x14ac:dyDescent="0.35">
      <c r="A121" s="19" t="s">
        <v>1344</v>
      </c>
      <c r="B121" t="s">
        <v>1478</v>
      </c>
      <c r="C121" t="s">
        <v>1479</v>
      </c>
      <c r="D121" t="s">
        <v>1480</v>
      </c>
      <c r="E121" t="s">
        <v>1481</v>
      </c>
      <c r="F121" t="s">
        <v>1482</v>
      </c>
      <c r="G121" t="s">
        <v>1483</v>
      </c>
      <c r="H121" t="s">
        <v>1484</v>
      </c>
      <c r="I121" t="s">
        <v>1485</v>
      </c>
      <c r="J121" t="s">
        <v>1486</v>
      </c>
      <c r="K121" t="s">
        <v>1487</v>
      </c>
      <c r="L121" t="s">
        <v>1488</v>
      </c>
      <c r="M121" t="s">
        <v>1489</v>
      </c>
      <c r="N121" t="s">
        <v>1490</v>
      </c>
      <c r="O121" t="s">
        <v>1491</v>
      </c>
      <c r="P121" t="s">
        <v>1492</v>
      </c>
      <c r="Q121" t="s">
        <v>1493</v>
      </c>
    </row>
    <row r="122" spans="1:17" x14ac:dyDescent="0.35">
      <c r="A122" s="20" t="s">
        <v>1164</v>
      </c>
      <c r="B122" s="27"/>
      <c r="C122" s="27"/>
      <c r="D122" s="27"/>
      <c r="E122" s="27"/>
      <c r="F122" s="27"/>
      <c r="G122" s="27"/>
      <c r="H122" s="27"/>
      <c r="I122" s="27"/>
      <c r="J122" s="27"/>
      <c r="K122" s="27"/>
      <c r="L122" s="27"/>
      <c r="M122" s="27"/>
      <c r="N122" s="27"/>
      <c r="O122" s="27"/>
      <c r="P122" s="27"/>
      <c r="Q122" s="27"/>
    </row>
    <row r="123" spans="1:17" x14ac:dyDescent="0.35">
      <c r="A123" s="20" t="s">
        <v>1229</v>
      </c>
      <c r="B123" s="27">
        <v>1</v>
      </c>
      <c r="C123" s="27">
        <v>1</v>
      </c>
      <c r="D123" s="27">
        <v>1</v>
      </c>
      <c r="E123" s="27">
        <v>0</v>
      </c>
      <c r="F123" s="27">
        <v>0</v>
      </c>
      <c r="G123" s="27">
        <v>0</v>
      </c>
      <c r="H123" s="27">
        <v>1</v>
      </c>
      <c r="I123" s="27">
        <v>0</v>
      </c>
      <c r="J123" s="27">
        <v>0</v>
      </c>
      <c r="K123" s="27">
        <v>0</v>
      </c>
      <c r="L123" s="27">
        <v>1</v>
      </c>
      <c r="M123" s="27">
        <v>1</v>
      </c>
      <c r="N123" s="27">
        <v>0</v>
      </c>
      <c r="O123" s="27">
        <v>0</v>
      </c>
      <c r="P123" s="27">
        <v>0</v>
      </c>
      <c r="Q123" s="27">
        <v>0</v>
      </c>
    </row>
    <row r="124" spans="1:17" x14ac:dyDescent="0.35">
      <c r="A124" s="20" t="s">
        <v>1203</v>
      </c>
      <c r="B124" s="27">
        <v>1</v>
      </c>
      <c r="C124" s="27">
        <v>1</v>
      </c>
      <c r="D124" s="27">
        <v>1</v>
      </c>
      <c r="E124" s="27">
        <v>0</v>
      </c>
      <c r="F124" s="27">
        <v>0</v>
      </c>
      <c r="G124" s="27">
        <v>0</v>
      </c>
      <c r="H124" s="27">
        <v>0</v>
      </c>
      <c r="I124" s="27">
        <v>0</v>
      </c>
      <c r="J124" s="27">
        <v>0</v>
      </c>
      <c r="K124" s="27">
        <v>0</v>
      </c>
      <c r="L124" s="27">
        <v>0</v>
      </c>
      <c r="M124" s="27">
        <v>1</v>
      </c>
      <c r="N124" s="27">
        <v>1</v>
      </c>
      <c r="O124" s="27">
        <v>0</v>
      </c>
      <c r="P124" s="27">
        <v>0</v>
      </c>
      <c r="Q124" s="27">
        <v>0</v>
      </c>
    </row>
    <row r="125" spans="1:17" x14ac:dyDescent="0.35">
      <c r="A125" s="20" t="s">
        <v>3626</v>
      </c>
      <c r="B125" s="27">
        <v>1</v>
      </c>
      <c r="C125" s="27">
        <v>1</v>
      </c>
      <c r="D125" s="27">
        <v>0</v>
      </c>
      <c r="E125" s="27">
        <v>1</v>
      </c>
      <c r="F125" s="27">
        <v>1</v>
      </c>
      <c r="G125" s="27">
        <v>0</v>
      </c>
      <c r="H125" s="27">
        <v>0</v>
      </c>
      <c r="I125" s="27">
        <v>0</v>
      </c>
      <c r="J125" s="27">
        <v>0</v>
      </c>
      <c r="K125" s="27">
        <v>0</v>
      </c>
      <c r="L125" s="27">
        <v>0</v>
      </c>
      <c r="M125" s="27">
        <v>0</v>
      </c>
      <c r="N125" s="27">
        <v>1</v>
      </c>
      <c r="O125" s="27">
        <v>0</v>
      </c>
      <c r="P125" s="27">
        <v>0</v>
      </c>
      <c r="Q125" s="27">
        <v>0</v>
      </c>
    </row>
    <row r="126" spans="1:17" x14ac:dyDescent="0.35">
      <c r="A126" s="20" t="s">
        <v>1113</v>
      </c>
      <c r="B126" s="27"/>
      <c r="C126" s="27"/>
      <c r="D126" s="27"/>
      <c r="E126" s="27"/>
      <c r="F126" s="27"/>
      <c r="G126" s="27"/>
      <c r="H126" s="27"/>
      <c r="I126" s="27"/>
      <c r="J126" s="27"/>
      <c r="K126" s="27"/>
      <c r="L126" s="27"/>
      <c r="M126" s="27"/>
      <c r="N126" s="27"/>
      <c r="O126" s="27"/>
      <c r="P126" s="27"/>
      <c r="Q126" s="27"/>
    </row>
    <row r="127" spans="1:17" x14ac:dyDescent="0.35">
      <c r="A127" s="20" t="s">
        <v>3159</v>
      </c>
      <c r="B127" s="27">
        <v>0</v>
      </c>
      <c r="C127" s="27">
        <v>2</v>
      </c>
      <c r="D127" s="27">
        <v>2</v>
      </c>
      <c r="E127" s="27">
        <v>4</v>
      </c>
      <c r="F127" s="27">
        <v>4</v>
      </c>
      <c r="G127" s="27">
        <v>4</v>
      </c>
      <c r="H127" s="27">
        <v>4</v>
      </c>
      <c r="I127" s="27">
        <v>4</v>
      </c>
      <c r="J127" s="27">
        <v>4</v>
      </c>
      <c r="K127" s="27">
        <v>4</v>
      </c>
      <c r="L127" s="27">
        <v>4</v>
      </c>
      <c r="M127" s="27">
        <v>4</v>
      </c>
      <c r="N127" s="27">
        <v>4</v>
      </c>
      <c r="O127" s="27">
        <v>4</v>
      </c>
      <c r="P127" s="27">
        <v>4</v>
      </c>
      <c r="Q127" s="27">
        <v>0</v>
      </c>
    </row>
    <row r="128" spans="1:17" x14ac:dyDescent="0.35">
      <c r="A128" s="20" t="s">
        <v>1345</v>
      </c>
      <c r="B128" s="27">
        <v>3</v>
      </c>
      <c r="C128" s="27">
        <v>5</v>
      </c>
      <c r="D128" s="27">
        <v>4</v>
      </c>
      <c r="E128" s="27">
        <v>5</v>
      </c>
      <c r="F128" s="27">
        <v>5</v>
      </c>
      <c r="G128" s="27">
        <v>4</v>
      </c>
      <c r="H128" s="27">
        <v>5</v>
      </c>
      <c r="I128" s="27">
        <v>4</v>
      </c>
      <c r="J128" s="27">
        <v>4</v>
      </c>
      <c r="K128" s="27">
        <v>4</v>
      </c>
      <c r="L128" s="27">
        <v>5</v>
      </c>
      <c r="M128" s="27">
        <v>6</v>
      </c>
      <c r="N128" s="27">
        <v>6</v>
      </c>
      <c r="O128" s="27">
        <v>4</v>
      </c>
      <c r="P128" s="27">
        <v>4</v>
      </c>
      <c r="Q128" s="27">
        <v>0</v>
      </c>
    </row>
    <row r="133" spans="1:29" x14ac:dyDescent="0.35">
      <c r="A133" s="15" t="s">
        <v>1494</v>
      </c>
      <c r="B133" s="16"/>
      <c r="C133" s="16"/>
      <c r="D133" s="16"/>
      <c r="E133" s="16"/>
    </row>
    <row r="135" spans="1:29" x14ac:dyDescent="0.35">
      <c r="A135" s="19" t="s">
        <v>1344</v>
      </c>
      <c r="B135" t="s">
        <v>1495</v>
      </c>
      <c r="C135" t="s">
        <v>1496</v>
      </c>
      <c r="D135" t="s">
        <v>1497</v>
      </c>
      <c r="E135" t="s">
        <v>1498</v>
      </c>
      <c r="F135" t="s">
        <v>1499</v>
      </c>
      <c r="G135" t="s">
        <v>1500</v>
      </c>
      <c r="H135" t="s">
        <v>1501</v>
      </c>
      <c r="I135" t="s">
        <v>1502</v>
      </c>
      <c r="J135" t="s">
        <v>1503</v>
      </c>
      <c r="K135" t="s">
        <v>1504</v>
      </c>
      <c r="L135" t="s">
        <v>1505</v>
      </c>
      <c r="M135" t="s">
        <v>1506</v>
      </c>
      <c r="N135" t="s">
        <v>1507</v>
      </c>
      <c r="O135" t="s">
        <v>1508</v>
      </c>
      <c r="P135" t="s">
        <v>1509</v>
      </c>
      <c r="Q135" t="s">
        <v>1510</v>
      </c>
      <c r="R135" t="s">
        <v>1511</v>
      </c>
      <c r="S135" t="s">
        <v>1512</v>
      </c>
      <c r="T135" t="s">
        <v>1513</v>
      </c>
      <c r="U135" t="s">
        <v>1514</v>
      </c>
      <c r="V135" t="s">
        <v>1515</v>
      </c>
      <c r="W135" t="s">
        <v>1516</v>
      </c>
      <c r="X135" t="s">
        <v>1517</v>
      </c>
      <c r="Y135" t="s">
        <v>1518</v>
      </c>
      <c r="Z135" t="s">
        <v>1519</v>
      </c>
      <c r="AA135" t="s">
        <v>1520</v>
      </c>
      <c r="AB135" t="s">
        <v>1521</v>
      </c>
      <c r="AC135" t="s">
        <v>1522</v>
      </c>
    </row>
    <row r="136" spans="1:29" x14ac:dyDescent="0.35">
      <c r="A136" s="20" t="s">
        <v>1164</v>
      </c>
      <c r="B136" s="27">
        <v>0</v>
      </c>
      <c r="C136" s="27">
        <v>0</v>
      </c>
      <c r="D136" s="27">
        <v>0</v>
      </c>
      <c r="E136" s="27">
        <v>0</v>
      </c>
      <c r="F136" s="27">
        <v>0</v>
      </c>
      <c r="G136" s="27">
        <v>0</v>
      </c>
      <c r="H136" s="27">
        <v>0</v>
      </c>
      <c r="I136" s="27">
        <v>0</v>
      </c>
      <c r="J136" s="27">
        <v>0</v>
      </c>
      <c r="K136" s="27">
        <v>0</v>
      </c>
      <c r="L136" s="27">
        <v>0</v>
      </c>
      <c r="M136" s="27">
        <v>2</v>
      </c>
      <c r="N136" s="27">
        <v>2</v>
      </c>
      <c r="O136" s="27">
        <v>1</v>
      </c>
      <c r="P136" s="27">
        <v>0</v>
      </c>
      <c r="Q136" s="27">
        <v>0</v>
      </c>
      <c r="R136" s="27">
        <v>0</v>
      </c>
      <c r="S136" s="27">
        <v>0</v>
      </c>
      <c r="T136" s="27">
        <v>0</v>
      </c>
      <c r="U136" s="27">
        <v>0</v>
      </c>
      <c r="V136" s="27">
        <v>0</v>
      </c>
      <c r="W136" s="27">
        <v>0</v>
      </c>
      <c r="X136" s="27">
        <v>0</v>
      </c>
      <c r="Y136" s="27">
        <v>0</v>
      </c>
      <c r="Z136" s="27">
        <v>0</v>
      </c>
      <c r="AA136" s="27">
        <v>0</v>
      </c>
      <c r="AB136" s="27">
        <v>0</v>
      </c>
      <c r="AC136" s="27">
        <v>0</v>
      </c>
    </row>
    <row r="137" spans="1:29" x14ac:dyDescent="0.35">
      <c r="A137" s="20" t="s">
        <v>1345</v>
      </c>
      <c r="B137" s="27">
        <v>0</v>
      </c>
      <c r="C137" s="27">
        <v>0</v>
      </c>
      <c r="D137" s="27">
        <v>0</v>
      </c>
      <c r="E137" s="27">
        <v>0</v>
      </c>
      <c r="F137" s="27">
        <v>0</v>
      </c>
      <c r="G137" s="27">
        <v>0</v>
      </c>
      <c r="H137" s="27">
        <v>0</v>
      </c>
      <c r="I137" s="27">
        <v>0</v>
      </c>
      <c r="J137" s="27">
        <v>0</v>
      </c>
      <c r="K137" s="27">
        <v>0</v>
      </c>
      <c r="L137" s="27">
        <v>0</v>
      </c>
      <c r="M137" s="27">
        <v>2</v>
      </c>
      <c r="N137" s="27">
        <v>2</v>
      </c>
      <c r="O137" s="27">
        <v>1</v>
      </c>
      <c r="P137" s="27">
        <v>0</v>
      </c>
      <c r="Q137" s="27">
        <v>0</v>
      </c>
      <c r="R137" s="27">
        <v>0</v>
      </c>
      <c r="S137" s="27">
        <v>0</v>
      </c>
      <c r="T137" s="27">
        <v>0</v>
      </c>
      <c r="U137" s="27">
        <v>0</v>
      </c>
      <c r="V137" s="27">
        <v>0</v>
      </c>
      <c r="W137" s="27">
        <v>0</v>
      </c>
      <c r="X137" s="27">
        <v>0</v>
      </c>
      <c r="Y137" s="27">
        <v>0</v>
      </c>
      <c r="Z137" s="27">
        <v>0</v>
      </c>
      <c r="AA137" s="27">
        <v>0</v>
      </c>
      <c r="AB137" s="27">
        <v>0</v>
      </c>
      <c r="AC137" s="27">
        <v>0</v>
      </c>
    </row>
    <row r="143" spans="1:29" x14ac:dyDescent="0.35">
      <c r="A143" s="6" t="s">
        <v>1523</v>
      </c>
      <c r="B143" s="7"/>
      <c r="C143" s="7"/>
      <c r="D143" s="7"/>
      <c r="E143" s="7"/>
      <c r="F143" s="7"/>
      <c r="G143" s="7"/>
      <c r="H143" s="7"/>
      <c r="I143" s="7"/>
      <c r="J143" s="7"/>
      <c r="K143" s="8"/>
      <c r="L143" s="8"/>
      <c r="M143" s="9"/>
      <c r="N143" s="10"/>
      <c r="O143" s="10"/>
      <c r="P143" s="9"/>
      <c r="Q143" s="9"/>
      <c r="R143" s="9"/>
    </row>
    <row r="145" spans="1:12" x14ac:dyDescent="0.35">
      <c r="A145" s="15" t="s">
        <v>1524</v>
      </c>
      <c r="B145" s="16"/>
      <c r="C145" s="16"/>
      <c r="D145" s="16"/>
      <c r="E145" s="16"/>
    </row>
    <row r="147" spans="1:12" x14ac:dyDescent="0.35">
      <c r="A147" s="19" t="s">
        <v>1344</v>
      </c>
      <c r="B147" t="s">
        <v>1525</v>
      </c>
      <c r="C147" t="s">
        <v>1526</v>
      </c>
      <c r="D147" t="s">
        <v>1527</v>
      </c>
      <c r="E147" t="s">
        <v>1528</v>
      </c>
      <c r="F147" t="s">
        <v>1529</v>
      </c>
      <c r="G147" t="s">
        <v>1530</v>
      </c>
      <c r="H147" t="s">
        <v>1531</v>
      </c>
      <c r="I147" t="s">
        <v>1532</v>
      </c>
      <c r="J147" t="s">
        <v>1533</v>
      </c>
      <c r="K147" t="s">
        <v>1534</v>
      </c>
      <c r="L147" t="s">
        <v>1535</v>
      </c>
    </row>
    <row r="148" spans="1:12" x14ac:dyDescent="0.35">
      <c r="A148" s="20" t="s">
        <v>1164</v>
      </c>
      <c r="B148" s="27">
        <v>0</v>
      </c>
      <c r="C148" s="27">
        <v>0</v>
      </c>
      <c r="D148" s="27">
        <v>1</v>
      </c>
      <c r="E148" s="27">
        <v>0</v>
      </c>
      <c r="F148" s="27">
        <v>1</v>
      </c>
      <c r="G148" s="27">
        <v>0</v>
      </c>
      <c r="H148" s="27">
        <v>0</v>
      </c>
      <c r="I148" s="27">
        <v>0</v>
      </c>
      <c r="J148" s="27">
        <v>0</v>
      </c>
      <c r="K148" s="27">
        <v>0</v>
      </c>
      <c r="L148" s="27">
        <v>1</v>
      </c>
    </row>
    <row r="149" spans="1:12" x14ac:dyDescent="0.35">
      <c r="A149" s="20" t="s">
        <v>1229</v>
      </c>
      <c r="B149" s="27">
        <v>0</v>
      </c>
      <c r="C149" s="27">
        <v>0</v>
      </c>
      <c r="D149" s="27">
        <v>1</v>
      </c>
      <c r="E149" s="27">
        <v>0</v>
      </c>
      <c r="F149" s="27">
        <v>0</v>
      </c>
      <c r="G149" s="27">
        <v>0</v>
      </c>
      <c r="H149" s="27">
        <v>0</v>
      </c>
      <c r="I149" s="27">
        <v>0</v>
      </c>
      <c r="J149" s="27">
        <v>0</v>
      </c>
      <c r="K149" s="27">
        <v>0</v>
      </c>
      <c r="L149" s="27">
        <v>0</v>
      </c>
    </row>
    <row r="150" spans="1:12" x14ac:dyDescent="0.35">
      <c r="A150" s="20" t="s">
        <v>1203</v>
      </c>
      <c r="B150" s="27">
        <v>0</v>
      </c>
      <c r="C150" s="27">
        <v>0</v>
      </c>
      <c r="D150" s="27">
        <v>0</v>
      </c>
      <c r="E150" s="27">
        <v>0</v>
      </c>
      <c r="F150" s="27">
        <v>1</v>
      </c>
      <c r="G150" s="27">
        <v>0</v>
      </c>
      <c r="H150" s="27">
        <v>0</v>
      </c>
      <c r="I150" s="27">
        <v>0</v>
      </c>
      <c r="J150" s="27">
        <v>0</v>
      </c>
      <c r="K150" s="27">
        <v>0</v>
      </c>
      <c r="L150" s="27">
        <v>0</v>
      </c>
    </row>
    <row r="151" spans="1:12" x14ac:dyDescent="0.35">
      <c r="A151" s="20" t="s">
        <v>3626</v>
      </c>
      <c r="B151" s="27">
        <v>0</v>
      </c>
      <c r="C151" s="27">
        <v>0</v>
      </c>
      <c r="D151" s="27">
        <v>0</v>
      </c>
      <c r="E151" s="27">
        <v>0</v>
      </c>
      <c r="F151" s="27">
        <v>0</v>
      </c>
      <c r="G151" s="27">
        <v>1</v>
      </c>
      <c r="H151" s="27">
        <v>0</v>
      </c>
      <c r="I151" s="27">
        <v>0</v>
      </c>
      <c r="J151" s="27">
        <v>0</v>
      </c>
      <c r="K151" s="27">
        <v>1</v>
      </c>
      <c r="L151" s="27">
        <v>0</v>
      </c>
    </row>
    <row r="152" spans="1:12" x14ac:dyDescent="0.35">
      <c r="A152" s="20" t="s">
        <v>1113</v>
      </c>
      <c r="B152" s="27">
        <v>0</v>
      </c>
      <c r="C152" s="27">
        <v>0</v>
      </c>
      <c r="D152" s="27">
        <v>0</v>
      </c>
      <c r="E152" s="27">
        <v>0</v>
      </c>
      <c r="F152" s="27">
        <v>0</v>
      </c>
      <c r="G152" s="27">
        <v>0</v>
      </c>
      <c r="H152" s="27">
        <v>0</v>
      </c>
      <c r="I152" s="27">
        <v>0</v>
      </c>
      <c r="J152" s="27">
        <v>0</v>
      </c>
      <c r="K152" s="27">
        <v>1</v>
      </c>
      <c r="L152" s="27">
        <v>0</v>
      </c>
    </row>
    <row r="153" spans="1:12" x14ac:dyDescent="0.35">
      <c r="A153" s="20" t="s">
        <v>3159</v>
      </c>
      <c r="B153" s="27">
        <v>4</v>
      </c>
      <c r="C153" s="27">
        <v>0</v>
      </c>
      <c r="D153" s="27">
        <v>0</v>
      </c>
      <c r="E153" s="27">
        <v>0</v>
      </c>
      <c r="F153" s="27">
        <v>0</v>
      </c>
      <c r="G153" s="27">
        <v>3</v>
      </c>
      <c r="H153" s="27">
        <v>4</v>
      </c>
      <c r="I153" s="27">
        <v>0</v>
      </c>
      <c r="J153" s="27">
        <v>0</v>
      </c>
      <c r="K153" s="27">
        <v>0</v>
      </c>
      <c r="L153" s="27">
        <v>0</v>
      </c>
    </row>
    <row r="154" spans="1:12" x14ac:dyDescent="0.35">
      <c r="A154" s="20" t="s">
        <v>1345</v>
      </c>
      <c r="B154" s="27">
        <v>4</v>
      </c>
      <c r="C154" s="27">
        <v>0</v>
      </c>
      <c r="D154" s="27">
        <v>2</v>
      </c>
      <c r="E154" s="27">
        <v>0</v>
      </c>
      <c r="F154" s="27">
        <v>2</v>
      </c>
      <c r="G154" s="27">
        <v>4</v>
      </c>
      <c r="H154" s="27">
        <v>4</v>
      </c>
      <c r="I154" s="27">
        <v>0</v>
      </c>
      <c r="J154" s="27">
        <v>0</v>
      </c>
      <c r="K154" s="27">
        <v>2</v>
      </c>
      <c r="L154" s="27">
        <v>1</v>
      </c>
    </row>
    <row r="156" spans="1:12" x14ac:dyDescent="0.35">
      <c r="A156" s="15" t="s">
        <v>1536</v>
      </c>
      <c r="B156" s="16"/>
      <c r="C156" s="16"/>
      <c r="D156" s="16"/>
      <c r="E156" s="16"/>
    </row>
    <row r="158" spans="1:12" x14ac:dyDescent="0.35">
      <c r="A158" s="19" t="s">
        <v>1344</v>
      </c>
      <c r="B158" t="s">
        <v>1537</v>
      </c>
      <c r="C158" t="s">
        <v>1538</v>
      </c>
      <c r="D158" t="s">
        <v>1539</v>
      </c>
      <c r="E158" t="s">
        <v>1540</v>
      </c>
      <c r="F158" t="s">
        <v>1541</v>
      </c>
      <c r="G158" t="s">
        <v>1542</v>
      </c>
      <c r="H158" t="s">
        <v>1543</v>
      </c>
      <c r="I158" t="s">
        <v>1544</v>
      </c>
      <c r="J158" t="s">
        <v>1545</v>
      </c>
      <c r="K158" t="s">
        <v>1546</v>
      </c>
      <c r="L158" t="s">
        <v>1547</v>
      </c>
    </row>
    <row r="159" spans="1:12" x14ac:dyDescent="0.35">
      <c r="A159" s="20" t="s">
        <v>1164</v>
      </c>
      <c r="B159" s="27"/>
      <c r="C159" s="27"/>
      <c r="D159" s="27"/>
      <c r="E159" s="27"/>
      <c r="F159" s="27"/>
      <c r="G159" s="27"/>
      <c r="H159" s="27"/>
      <c r="I159" s="27"/>
      <c r="J159" s="27"/>
      <c r="K159" s="27"/>
      <c r="L159" s="27"/>
    </row>
    <row r="160" spans="1:12" x14ac:dyDescent="0.35">
      <c r="A160" s="20" t="s">
        <v>1229</v>
      </c>
      <c r="B160" s="27"/>
      <c r="C160" s="27"/>
      <c r="D160" s="27"/>
      <c r="E160" s="27"/>
      <c r="F160" s="27"/>
      <c r="G160" s="27"/>
      <c r="H160" s="27"/>
      <c r="I160" s="27"/>
      <c r="J160" s="27"/>
      <c r="K160" s="27"/>
      <c r="L160" s="27"/>
    </row>
    <row r="161" spans="1:12" x14ac:dyDescent="0.35">
      <c r="A161" s="20" t="s">
        <v>1203</v>
      </c>
      <c r="B161" s="27">
        <v>0</v>
      </c>
      <c r="C161" s="27">
        <v>0</v>
      </c>
      <c r="D161" s="27">
        <v>0</v>
      </c>
      <c r="E161" s="27">
        <v>0</v>
      </c>
      <c r="F161" s="27">
        <v>1</v>
      </c>
      <c r="G161" s="27">
        <v>0</v>
      </c>
      <c r="H161" s="27">
        <v>0</v>
      </c>
      <c r="I161" s="27">
        <v>0</v>
      </c>
      <c r="J161" s="27">
        <v>0</v>
      </c>
      <c r="K161" s="27">
        <v>1</v>
      </c>
      <c r="L161" s="27">
        <v>0</v>
      </c>
    </row>
    <row r="162" spans="1:12" x14ac:dyDescent="0.35">
      <c r="A162" s="20" t="s">
        <v>3626</v>
      </c>
      <c r="B162" s="27"/>
      <c r="C162" s="27"/>
      <c r="D162" s="27"/>
      <c r="E162" s="27"/>
      <c r="F162" s="27"/>
      <c r="G162" s="27"/>
      <c r="H162" s="27"/>
      <c r="I162" s="27"/>
      <c r="J162" s="27"/>
      <c r="K162" s="27"/>
      <c r="L162" s="27"/>
    </row>
    <row r="163" spans="1:12" x14ac:dyDescent="0.35">
      <c r="A163" s="20" t="s">
        <v>1113</v>
      </c>
      <c r="B163" s="27"/>
      <c r="C163" s="27"/>
      <c r="D163" s="27"/>
      <c r="E163" s="27"/>
      <c r="F163" s="27"/>
      <c r="G163" s="27"/>
      <c r="H163" s="27"/>
      <c r="I163" s="27"/>
      <c r="J163" s="27"/>
      <c r="K163" s="27"/>
      <c r="L163" s="27"/>
    </row>
    <row r="164" spans="1:12" x14ac:dyDescent="0.35">
      <c r="A164" s="20" t="s">
        <v>3159</v>
      </c>
      <c r="B164" s="27">
        <v>4</v>
      </c>
      <c r="C164" s="27">
        <v>0</v>
      </c>
      <c r="D164" s="27">
        <v>0</v>
      </c>
      <c r="E164" s="27">
        <v>0</v>
      </c>
      <c r="F164" s="27">
        <v>0</v>
      </c>
      <c r="G164" s="27">
        <v>3</v>
      </c>
      <c r="H164" s="27">
        <v>4</v>
      </c>
      <c r="I164" s="27">
        <v>0</v>
      </c>
      <c r="J164" s="27">
        <v>0</v>
      </c>
      <c r="K164" s="27">
        <v>0</v>
      </c>
      <c r="L164" s="27">
        <v>0</v>
      </c>
    </row>
    <row r="165" spans="1:12" x14ac:dyDescent="0.35">
      <c r="A165" s="20" t="s">
        <v>1345</v>
      </c>
      <c r="B165" s="27">
        <v>4</v>
      </c>
      <c r="C165" s="27">
        <v>0</v>
      </c>
      <c r="D165" s="27">
        <v>0</v>
      </c>
      <c r="E165" s="27">
        <v>0</v>
      </c>
      <c r="F165" s="27">
        <v>1</v>
      </c>
      <c r="G165" s="27">
        <v>3</v>
      </c>
      <c r="H165" s="27">
        <v>4</v>
      </c>
      <c r="I165" s="27">
        <v>0</v>
      </c>
      <c r="J165" s="27">
        <v>0</v>
      </c>
      <c r="K165" s="27">
        <v>1</v>
      </c>
      <c r="L165" s="27">
        <v>0</v>
      </c>
    </row>
    <row r="171" spans="1:12" x14ac:dyDescent="0.35">
      <c r="A171" s="15" t="s">
        <v>1548</v>
      </c>
      <c r="B171" s="16"/>
      <c r="C171" s="16"/>
      <c r="D171" s="16"/>
      <c r="E171" s="16"/>
    </row>
    <row r="173" spans="1:12" x14ac:dyDescent="0.35">
      <c r="A173" s="19" t="s">
        <v>1344</v>
      </c>
      <c r="B173" t="s">
        <v>1549</v>
      </c>
      <c r="C173" t="s">
        <v>1550</v>
      </c>
      <c r="D173" t="s">
        <v>1551</v>
      </c>
      <c r="E173" t="s">
        <v>1552</v>
      </c>
      <c r="F173" t="s">
        <v>1553</v>
      </c>
      <c r="G173" t="s">
        <v>1554</v>
      </c>
      <c r="H173" t="s">
        <v>1555</v>
      </c>
      <c r="I173" t="s">
        <v>1556</v>
      </c>
      <c r="J173" t="s">
        <v>1557</v>
      </c>
      <c r="K173" t="s">
        <v>1558</v>
      </c>
      <c r="L173" t="s">
        <v>1559</v>
      </c>
    </row>
    <row r="174" spans="1:12" x14ac:dyDescent="0.35">
      <c r="A174" s="20" t="s">
        <v>1164</v>
      </c>
      <c r="B174" s="27"/>
      <c r="C174" s="27"/>
      <c r="D174" s="27"/>
      <c r="E174" s="27"/>
      <c r="F174" s="27"/>
      <c r="G174" s="27"/>
      <c r="H174" s="27"/>
      <c r="I174" s="27"/>
      <c r="J174" s="27"/>
      <c r="K174" s="27"/>
      <c r="L174" s="27"/>
    </row>
    <row r="175" spans="1:12" x14ac:dyDescent="0.35">
      <c r="A175" s="20" t="s">
        <v>1229</v>
      </c>
      <c r="B175" s="27">
        <v>1</v>
      </c>
      <c r="C175" s="27">
        <v>0</v>
      </c>
      <c r="D175" s="27">
        <v>1</v>
      </c>
      <c r="E175" s="27">
        <v>0</v>
      </c>
      <c r="F175" s="27">
        <v>0</v>
      </c>
      <c r="G175" s="27">
        <v>0</v>
      </c>
      <c r="H175" s="27">
        <v>0</v>
      </c>
      <c r="I175" s="27">
        <v>0</v>
      </c>
      <c r="J175" s="27">
        <v>0</v>
      </c>
      <c r="K175" s="27">
        <v>2</v>
      </c>
      <c r="L175" s="27">
        <v>0</v>
      </c>
    </row>
    <row r="176" spans="1:12" x14ac:dyDescent="0.35">
      <c r="A176" s="20" t="s">
        <v>1203</v>
      </c>
      <c r="B176" s="27">
        <v>1</v>
      </c>
      <c r="C176" s="27">
        <v>0</v>
      </c>
      <c r="D176" s="27">
        <v>0</v>
      </c>
      <c r="E176" s="27">
        <v>1</v>
      </c>
      <c r="F176" s="27">
        <v>0</v>
      </c>
      <c r="G176" s="27">
        <v>1</v>
      </c>
      <c r="H176" s="27">
        <v>2</v>
      </c>
      <c r="I176" s="27">
        <v>1</v>
      </c>
      <c r="J176" s="27">
        <v>0</v>
      </c>
      <c r="K176" s="27">
        <v>1</v>
      </c>
      <c r="L176" s="27">
        <v>0</v>
      </c>
    </row>
    <row r="177" spans="1:13" x14ac:dyDescent="0.35">
      <c r="A177" s="20" t="s">
        <v>3626</v>
      </c>
      <c r="B177" s="27">
        <v>0</v>
      </c>
      <c r="C177" s="27">
        <v>0</v>
      </c>
      <c r="D177" s="27">
        <v>0</v>
      </c>
      <c r="E177" s="27">
        <v>0</v>
      </c>
      <c r="F177" s="27">
        <v>0</v>
      </c>
      <c r="G177" s="27">
        <v>0</v>
      </c>
      <c r="H177" s="27">
        <v>0</v>
      </c>
      <c r="I177" s="27">
        <v>1</v>
      </c>
      <c r="J177" s="27">
        <v>0</v>
      </c>
      <c r="K177" s="27">
        <v>3</v>
      </c>
      <c r="L177" s="27">
        <v>0</v>
      </c>
    </row>
    <row r="178" spans="1:13" x14ac:dyDescent="0.35">
      <c r="A178" s="20" t="s">
        <v>1113</v>
      </c>
      <c r="B178" s="27"/>
      <c r="C178" s="27"/>
      <c r="D178" s="27"/>
      <c r="E178" s="27"/>
      <c r="F178" s="27"/>
      <c r="G178" s="27"/>
      <c r="H178" s="27"/>
      <c r="I178" s="27"/>
      <c r="J178" s="27"/>
      <c r="K178" s="27"/>
      <c r="L178" s="27"/>
    </row>
    <row r="179" spans="1:13" x14ac:dyDescent="0.35">
      <c r="A179" s="20" t="s">
        <v>3159</v>
      </c>
      <c r="B179" s="27">
        <v>11</v>
      </c>
      <c r="C179" s="27">
        <v>0</v>
      </c>
      <c r="D179" s="27">
        <v>0</v>
      </c>
      <c r="E179" s="27">
        <v>0</v>
      </c>
      <c r="F179" s="27">
        <v>1</v>
      </c>
      <c r="G179" s="27">
        <v>6</v>
      </c>
      <c r="H179" s="27">
        <v>10</v>
      </c>
      <c r="I179" s="27">
        <v>0</v>
      </c>
      <c r="J179" s="27">
        <v>0</v>
      </c>
      <c r="K179" s="27">
        <v>0</v>
      </c>
      <c r="L179" s="27">
        <v>0</v>
      </c>
    </row>
    <row r="180" spans="1:13" x14ac:dyDescent="0.35">
      <c r="A180" s="20" t="s">
        <v>1345</v>
      </c>
      <c r="B180" s="27">
        <v>13</v>
      </c>
      <c r="C180" s="27">
        <v>0</v>
      </c>
      <c r="D180" s="27">
        <v>1</v>
      </c>
      <c r="E180" s="27">
        <v>1</v>
      </c>
      <c r="F180" s="27">
        <v>1</v>
      </c>
      <c r="G180" s="27">
        <v>7</v>
      </c>
      <c r="H180" s="27">
        <v>12</v>
      </c>
      <c r="I180" s="27">
        <v>2</v>
      </c>
      <c r="J180" s="27">
        <v>0</v>
      </c>
      <c r="K180" s="27">
        <v>6</v>
      </c>
      <c r="L180" s="27">
        <v>0</v>
      </c>
    </row>
    <row r="185" spans="1:13" x14ac:dyDescent="0.35">
      <c r="A185" s="72" t="s">
        <v>1560</v>
      </c>
      <c r="B185" s="16"/>
      <c r="C185" s="16"/>
      <c r="D185" s="16"/>
      <c r="E185" s="16"/>
    </row>
    <row r="187" spans="1:13" x14ac:dyDescent="0.35">
      <c r="A187" s="19" t="s">
        <v>1344</v>
      </c>
      <c r="B187" t="s">
        <v>1561</v>
      </c>
      <c r="C187" t="s">
        <v>1562</v>
      </c>
      <c r="D187" t="s">
        <v>1563</v>
      </c>
      <c r="E187" t="s">
        <v>1564</v>
      </c>
      <c r="F187" t="s">
        <v>1565</v>
      </c>
      <c r="G187" t="s">
        <v>1566</v>
      </c>
      <c r="H187" t="s">
        <v>1567</v>
      </c>
      <c r="I187" t="s">
        <v>1568</v>
      </c>
      <c r="J187" t="s">
        <v>1569</v>
      </c>
      <c r="K187" t="s">
        <v>1570</v>
      </c>
      <c r="L187" t="s">
        <v>1571</v>
      </c>
      <c r="M187" t="s">
        <v>1572</v>
      </c>
    </row>
    <row r="188" spans="1:13" x14ac:dyDescent="0.35">
      <c r="A188" s="20" t="s">
        <v>1164</v>
      </c>
      <c r="B188" s="27">
        <v>1</v>
      </c>
      <c r="C188" s="27">
        <v>0</v>
      </c>
      <c r="D188" s="27">
        <v>1</v>
      </c>
      <c r="E188" s="27">
        <v>1</v>
      </c>
      <c r="F188" s="27">
        <v>0</v>
      </c>
      <c r="G188" s="27">
        <v>0</v>
      </c>
      <c r="H188" s="27">
        <v>0</v>
      </c>
      <c r="I188" s="27">
        <v>0</v>
      </c>
      <c r="J188" s="27">
        <v>0</v>
      </c>
      <c r="K188" s="27">
        <v>0</v>
      </c>
      <c r="L188" s="27">
        <v>0</v>
      </c>
      <c r="M188" s="27">
        <v>0</v>
      </c>
    </row>
    <row r="189" spans="1:13" x14ac:dyDescent="0.35">
      <c r="A189" s="20" t="s">
        <v>1345</v>
      </c>
      <c r="B189" s="27">
        <v>1</v>
      </c>
      <c r="C189" s="27">
        <v>0</v>
      </c>
      <c r="D189" s="27">
        <v>1</v>
      </c>
      <c r="E189" s="27">
        <v>1</v>
      </c>
      <c r="F189" s="27">
        <v>0</v>
      </c>
      <c r="G189" s="27">
        <v>0</v>
      </c>
      <c r="H189" s="27">
        <v>0</v>
      </c>
      <c r="I189" s="27">
        <v>0</v>
      </c>
      <c r="J189" s="27">
        <v>0</v>
      </c>
      <c r="K189" s="27">
        <v>0</v>
      </c>
      <c r="L189" s="27">
        <v>0</v>
      </c>
      <c r="M189" s="27">
        <v>0</v>
      </c>
    </row>
  </sheetData>
  <pageMargins left="0.7" right="0.7" top="0.75" bottom="0.75" header="0.3" footer="0.3"/>
  <pageSetup paperSize="9" orientation="portrait"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6046-B922-47E0-9645-4D394A155A48}">
  <dimension ref="A4:W639"/>
  <sheetViews>
    <sheetView topLeftCell="A112" zoomScale="90" zoomScaleNormal="90" workbookViewId="0">
      <selection activeCell="F126" sqref="F126"/>
    </sheetView>
  </sheetViews>
  <sheetFormatPr baseColWidth="10" defaultColWidth="11.453125" defaultRowHeight="14.5" x14ac:dyDescent="0.35"/>
  <cols>
    <col min="1" max="1" width="42.453125" bestFit="1" customWidth="1"/>
    <col min="2" max="2" width="22.7265625" bestFit="1" customWidth="1"/>
    <col min="3" max="3" width="13.36328125" bestFit="1" customWidth="1"/>
    <col min="4" max="4" width="11" bestFit="1" customWidth="1"/>
    <col min="5" max="7" width="11.81640625" bestFit="1" customWidth="1"/>
    <col min="8" max="8" width="32.54296875" bestFit="1" customWidth="1"/>
    <col min="9" max="9" width="28.7265625" bestFit="1" customWidth="1"/>
    <col min="10" max="10" width="23.6328125" bestFit="1" customWidth="1"/>
    <col min="11" max="11" width="21.90625" bestFit="1" customWidth="1"/>
    <col min="12" max="12" width="26.6328125" bestFit="1" customWidth="1"/>
    <col min="13" max="13" width="28.6328125" bestFit="1" customWidth="1"/>
    <col min="14" max="14" width="22.54296875" bestFit="1" customWidth="1"/>
    <col min="15" max="15" width="26.54296875" bestFit="1" customWidth="1"/>
    <col min="16" max="16" width="25" bestFit="1" customWidth="1"/>
    <col min="17" max="17" width="32.7265625" bestFit="1" customWidth="1"/>
    <col min="18" max="18" width="26.54296875" bestFit="1" customWidth="1"/>
    <col min="19" max="19" width="35.7265625" bestFit="1" customWidth="1"/>
    <col min="20" max="20" width="28.453125" bestFit="1" customWidth="1"/>
    <col min="21" max="21" width="28.6328125" bestFit="1" customWidth="1"/>
    <col min="22" max="22" width="27.90625" bestFit="1" customWidth="1"/>
    <col min="23" max="23" width="37.453125" bestFit="1" customWidth="1"/>
    <col min="24" max="24" width="31.453125" bestFit="1" customWidth="1"/>
    <col min="25" max="25" width="32.81640625" bestFit="1" customWidth="1"/>
    <col min="26" max="26" width="29.26953125" bestFit="1" customWidth="1"/>
    <col min="27" max="27" width="35.1796875" bestFit="1" customWidth="1"/>
    <col min="28" max="28" width="40.453125" bestFit="1" customWidth="1"/>
    <col min="29" max="29" width="31.1796875" bestFit="1" customWidth="1"/>
    <col min="30" max="30" width="32.26953125" bestFit="1" customWidth="1"/>
    <col min="31" max="31" width="33.453125" bestFit="1" customWidth="1"/>
    <col min="32" max="32" width="32.7265625" bestFit="1" customWidth="1"/>
    <col min="33" max="33" width="33.453125" bestFit="1" customWidth="1"/>
    <col min="34" max="34" width="39.81640625" bestFit="1" customWidth="1"/>
    <col min="35" max="35" width="32.81640625" bestFit="1" customWidth="1"/>
    <col min="36" max="36" width="40.453125" bestFit="1" customWidth="1"/>
    <col min="37" max="37" width="34.26953125" bestFit="1" customWidth="1"/>
    <col min="38" max="38" width="37.453125" bestFit="1" customWidth="1"/>
    <col min="39" max="39" width="31.453125" bestFit="1" customWidth="1"/>
    <col min="40" max="40" width="40.453125" bestFit="1" customWidth="1"/>
    <col min="41" max="42" width="33.1796875" bestFit="1" customWidth="1"/>
    <col min="43" max="43" width="32.54296875" bestFit="1" customWidth="1"/>
    <col min="44" max="44" width="42.26953125" bestFit="1" customWidth="1"/>
    <col min="45" max="45" width="29.26953125" bestFit="1" customWidth="1"/>
    <col min="46" max="46" width="31.453125" bestFit="1" customWidth="1"/>
    <col min="47" max="47" width="29.26953125" bestFit="1" customWidth="1"/>
    <col min="48" max="48" width="31.453125" bestFit="1" customWidth="1"/>
    <col min="49" max="49" width="29.26953125" bestFit="1" customWidth="1"/>
    <col min="50" max="50" width="31.453125" bestFit="1" customWidth="1"/>
    <col min="51" max="51" width="29.26953125" bestFit="1" customWidth="1"/>
  </cols>
  <sheetData>
    <row r="4" spans="1:18" x14ac:dyDescent="0.35">
      <c r="A4" s="6" t="s">
        <v>1573</v>
      </c>
      <c r="B4" s="7"/>
      <c r="C4" s="7"/>
      <c r="D4" s="7"/>
      <c r="E4" s="7"/>
      <c r="F4" s="7"/>
      <c r="G4" s="7"/>
      <c r="H4" s="7"/>
      <c r="I4" s="7"/>
      <c r="J4" s="7"/>
      <c r="K4" s="8"/>
      <c r="L4" s="8"/>
      <c r="M4" s="9"/>
      <c r="N4" s="10"/>
      <c r="O4" s="10"/>
      <c r="P4" s="9"/>
      <c r="Q4" s="9"/>
      <c r="R4" s="9"/>
    </row>
    <row r="6" spans="1:18" x14ac:dyDescent="0.35">
      <c r="A6" s="15" t="s">
        <v>1574</v>
      </c>
      <c r="B6" s="16"/>
      <c r="C6" s="16"/>
      <c r="D6" s="16"/>
      <c r="E6" s="16"/>
      <c r="F6" s="17"/>
      <c r="G6" s="17"/>
      <c r="H6" s="17"/>
      <c r="I6" s="17"/>
      <c r="J6" s="17"/>
      <c r="K6" s="18"/>
      <c r="L6" s="18"/>
      <c r="M6" s="9"/>
      <c r="N6" s="10"/>
      <c r="O6" s="10"/>
      <c r="P6" s="9"/>
      <c r="Q6" s="9"/>
      <c r="R6" s="9"/>
    </row>
    <row r="7" spans="1:18" x14ac:dyDescent="0.35">
      <c r="A7" s="90"/>
      <c r="B7" s="17"/>
      <c r="C7" s="17"/>
      <c r="D7" s="17"/>
      <c r="E7" s="17"/>
      <c r="F7" s="17"/>
      <c r="G7" s="17"/>
      <c r="H7" s="17"/>
      <c r="I7" s="17"/>
      <c r="J7" s="17"/>
      <c r="K7" s="18"/>
      <c r="L7" s="18"/>
      <c r="M7" s="9"/>
      <c r="N7" s="10"/>
      <c r="O7" s="10"/>
      <c r="P7" s="9"/>
      <c r="Q7" s="9"/>
      <c r="R7" s="9"/>
    </row>
    <row r="8" spans="1:18" x14ac:dyDescent="0.35">
      <c r="A8" s="91" t="s">
        <v>1575</v>
      </c>
      <c r="B8" s="17"/>
      <c r="C8" s="17"/>
      <c r="D8" s="17"/>
      <c r="E8" s="17"/>
      <c r="F8" s="17"/>
      <c r="G8" s="17"/>
      <c r="H8" s="17"/>
      <c r="I8" s="17"/>
      <c r="J8" s="17"/>
      <c r="K8" s="18"/>
      <c r="L8" s="18"/>
      <c r="M8" s="9"/>
      <c r="N8" s="10"/>
      <c r="O8" s="10"/>
      <c r="P8" s="9"/>
      <c r="Q8" s="9"/>
      <c r="R8" s="9"/>
    </row>
    <row r="9" spans="1:18" x14ac:dyDescent="0.35">
      <c r="A9" s="19" t="s">
        <v>1576</v>
      </c>
      <c r="B9" s="19" t="s">
        <v>1343</v>
      </c>
    </row>
    <row r="10" spans="1:18" x14ac:dyDescent="0.35">
      <c r="A10" s="19" t="s">
        <v>1344</v>
      </c>
      <c r="B10" t="s">
        <v>1135</v>
      </c>
      <c r="C10" t="s">
        <v>1121</v>
      </c>
      <c r="D10" t="s">
        <v>1345</v>
      </c>
    </row>
    <row r="11" spans="1:18" x14ac:dyDescent="0.35">
      <c r="A11" s="20" t="s">
        <v>1164</v>
      </c>
      <c r="B11">
        <v>3</v>
      </c>
      <c r="C11">
        <v>1</v>
      </c>
      <c r="D11">
        <v>4</v>
      </c>
    </row>
    <row r="12" spans="1:18" x14ac:dyDescent="0.35">
      <c r="A12" s="20" t="s">
        <v>1229</v>
      </c>
      <c r="B12">
        <v>2</v>
      </c>
      <c r="D12">
        <v>2</v>
      </c>
    </row>
    <row r="13" spans="1:18" x14ac:dyDescent="0.35">
      <c r="A13" s="20" t="s">
        <v>1203</v>
      </c>
      <c r="B13">
        <v>4</v>
      </c>
      <c r="D13">
        <v>4</v>
      </c>
    </row>
    <row r="14" spans="1:18" x14ac:dyDescent="0.35">
      <c r="A14" s="20" t="s">
        <v>3626</v>
      </c>
      <c r="B14">
        <v>2</v>
      </c>
      <c r="C14">
        <v>2</v>
      </c>
      <c r="D14">
        <v>4</v>
      </c>
    </row>
    <row r="15" spans="1:18" x14ac:dyDescent="0.35">
      <c r="A15" s="20" t="s">
        <v>1113</v>
      </c>
      <c r="B15">
        <v>3</v>
      </c>
      <c r="C15">
        <v>1</v>
      </c>
      <c r="D15">
        <v>4</v>
      </c>
    </row>
    <row r="16" spans="1:18" x14ac:dyDescent="0.35">
      <c r="A16" s="20" t="s">
        <v>3159</v>
      </c>
      <c r="C16">
        <v>4</v>
      </c>
      <c r="D16">
        <v>4</v>
      </c>
    </row>
    <row r="17" spans="1:5" x14ac:dyDescent="0.35">
      <c r="A17" s="20" t="s">
        <v>1345</v>
      </c>
      <c r="B17">
        <v>14</v>
      </c>
      <c r="C17">
        <v>8</v>
      </c>
      <c r="D17">
        <v>22</v>
      </c>
    </row>
    <row r="22" spans="1:5" x14ac:dyDescent="0.35">
      <c r="A22" s="11" t="s">
        <v>1577</v>
      </c>
    </row>
    <row r="23" spans="1:5" x14ac:dyDescent="0.35">
      <c r="A23" s="19" t="s">
        <v>1578</v>
      </c>
      <c r="B23" s="19" t="s">
        <v>1343</v>
      </c>
    </row>
    <row r="24" spans="1:5" x14ac:dyDescent="0.35">
      <c r="A24" s="19" t="s">
        <v>1344</v>
      </c>
      <c r="B24" t="s">
        <v>1135</v>
      </c>
      <c r="C24" t="s">
        <v>1188</v>
      </c>
      <c r="D24" t="s">
        <v>1121</v>
      </c>
      <c r="E24" t="s">
        <v>1345</v>
      </c>
    </row>
    <row r="25" spans="1:5" x14ac:dyDescent="0.35">
      <c r="A25" s="20" t="s">
        <v>1164</v>
      </c>
      <c r="B25">
        <v>4</v>
      </c>
      <c r="C25">
        <v>1</v>
      </c>
      <c r="E25">
        <v>5</v>
      </c>
    </row>
    <row r="26" spans="1:5" x14ac:dyDescent="0.35">
      <c r="A26" s="20" t="s">
        <v>1203</v>
      </c>
      <c r="B26">
        <v>4</v>
      </c>
      <c r="E26">
        <v>4</v>
      </c>
    </row>
    <row r="27" spans="1:5" x14ac:dyDescent="0.35">
      <c r="A27" s="20" t="s">
        <v>3626</v>
      </c>
      <c r="B27">
        <v>1</v>
      </c>
      <c r="D27">
        <v>2</v>
      </c>
      <c r="E27">
        <v>3</v>
      </c>
    </row>
    <row r="28" spans="1:5" x14ac:dyDescent="0.35">
      <c r="A28" s="20" t="s">
        <v>1113</v>
      </c>
      <c r="B28">
        <v>1</v>
      </c>
      <c r="D28">
        <v>3</v>
      </c>
      <c r="E28">
        <v>4</v>
      </c>
    </row>
    <row r="29" spans="1:5" x14ac:dyDescent="0.35">
      <c r="A29" s="20" t="s">
        <v>1345</v>
      </c>
      <c r="B29">
        <v>10</v>
      </c>
      <c r="C29">
        <v>1</v>
      </c>
      <c r="D29">
        <v>5</v>
      </c>
      <c r="E29">
        <v>16</v>
      </c>
    </row>
    <row r="31" spans="1:5" x14ac:dyDescent="0.35">
      <c r="B31" s="65"/>
      <c r="C31" s="65"/>
    </row>
    <row r="34" spans="1:5" x14ac:dyDescent="0.35">
      <c r="A34" s="11" t="s">
        <v>1579</v>
      </c>
    </row>
    <row r="35" spans="1:5" x14ac:dyDescent="0.35">
      <c r="A35" s="19" t="s">
        <v>1580</v>
      </c>
      <c r="B35" s="19" t="s">
        <v>1343</v>
      </c>
    </row>
    <row r="36" spans="1:5" x14ac:dyDescent="0.35">
      <c r="A36" s="19" t="s">
        <v>1344</v>
      </c>
      <c r="B36" t="s">
        <v>1135</v>
      </c>
      <c r="C36" t="s">
        <v>1121</v>
      </c>
      <c r="D36" t="s">
        <v>1345</v>
      </c>
    </row>
    <row r="37" spans="1:5" x14ac:dyDescent="0.35">
      <c r="A37" s="20" t="s">
        <v>1164</v>
      </c>
      <c r="B37">
        <v>5</v>
      </c>
      <c r="D37">
        <v>5</v>
      </c>
    </row>
    <row r="38" spans="1:5" x14ac:dyDescent="0.35">
      <c r="A38" s="20" t="s">
        <v>1229</v>
      </c>
      <c r="B38">
        <v>1</v>
      </c>
      <c r="D38">
        <v>1</v>
      </c>
    </row>
    <row r="39" spans="1:5" x14ac:dyDescent="0.35">
      <c r="A39" s="20" t="s">
        <v>1203</v>
      </c>
      <c r="B39">
        <v>4</v>
      </c>
      <c r="D39">
        <v>4</v>
      </c>
    </row>
    <row r="40" spans="1:5" x14ac:dyDescent="0.35">
      <c r="A40" s="20" t="s">
        <v>3626</v>
      </c>
      <c r="B40">
        <v>4</v>
      </c>
      <c r="D40">
        <v>4</v>
      </c>
    </row>
    <row r="41" spans="1:5" x14ac:dyDescent="0.35">
      <c r="A41" s="20" t="s">
        <v>1113</v>
      </c>
      <c r="B41">
        <v>5</v>
      </c>
      <c r="D41">
        <v>5</v>
      </c>
    </row>
    <row r="42" spans="1:5" x14ac:dyDescent="0.35">
      <c r="A42" s="20" t="s">
        <v>3159</v>
      </c>
      <c r="C42">
        <v>4</v>
      </c>
      <c r="D42">
        <v>4</v>
      </c>
    </row>
    <row r="43" spans="1:5" x14ac:dyDescent="0.35">
      <c r="A43" s="20" t="s">
        <v>1345</v>
      </c>
      <c r="B43">
        <v>19</v>
      </c>
      <c r="C43">
        <v>4</v>
      </c>
      <c r="D43">
        <v>23</v>
      </c>
    </row>
    <row r="46" spans="1:5" x14ac:dyDescent="0.35">
      <c r="A46" s="15" t="s">
        <v>1581</v>
      </c>
      <c r="B46" s="16"/>
      <c r="C46" s="16"/>
      <c r="D46" s="16"/>
      <c r="E46" s="16"/>
    </row>
    <row r="48" spans="1:5" x14ac:dyDescent="0.35">
      <c r="A48" s="11" t="s">
        <v>1582</v>
      </c>
    </row>
    <row r="49" spans="1:4" x14ac:dyDescent="0.35">
      <c r="A49" s="19" t="s">
        <v>1583</v>
      </c>
      <c r="B49" s="19" t="s">
        <v>1343</v>
      </c>
    </row>
    <row r="50" spans="1:4" x14ac:dyDescent="0.35">
      <c r="A50" s="19" t="s">
        <v>1344</v>
      </c>
      <c r="B50" t="s">
        <v>1135</v>
      </c>
      <c r="C50" t="s">
        <v>1121</v>
      </c>
      <c r="D50" t="s">
        <v>1345</v>
      </c>
    </row>
    <row r="51" spans="1:4" x14ac:dyDescent="0.35">
      <c r="A51" s="20" t="s">
        <v>1164</v>
      </c>
      <c r="B51">
        <v>5</v>
      </c>
      <c r="D51">
        <v>5</v>
      </c>
    </row>
    <row r="52" spans="1:4" x14ac:dyDescent="0.35">
      <c r="A52" s="20" t="s">
        <v>1229</v>
      </c>
      <c r="B52">
        <v>3</v>
      </c>
      <c r="D52">
        <v>3</v>
      </c>
    </row>
    <row r="53" spans="1:4" x14ac:dyDescent="0.35">
      <c r="A53" s="20" t="s">
        <v>1203</v>
      </c>
      <c r="B53">
        <v>5</v>
      </c>
      <c r="D53">
        <v>5</v>
      </c>
    </row>
    <row r="54" spans="1:4" x14ac:dyDescent="0.35">
      <c r="A54" s="20" t="s">
        <v>3626</v>
      </c>
      <c r="B54">
        <v>4</v>
      </c>
      <c r="C54">
        <v>1</v>
      </c>
      <c r="D54">
        <v>5</v>
      </c>
    </row>
    <row r="55" spans="1:4" x14ac:dyDescent="0.35">
      <c r="A55" s="20" t="s">
        <v>1113</v>
      </c>
      <c r="B55">
        <v>5</v>
      </c>
      <c r="C55">
        <v>1</v>
      </c>
      <c r="D55">
        <v>6</v>
      </c>
    </row>
    <row r="56" spans="1:4" x14ac:dyDescent="0.35">
      <c r="A56" s="20" t="s">
        <v>3159</v>
      </c>
      <c r="C56">
        <v>4</v>
      </c>
      <c r="D56">
        <v>4</v>
      </c>
    </row>
    <row r="57" spans="1:4" x14ac:dyDescent="0.35">
      <c r="A57" s="20" t="s">
        <v>1345</v>
      </c>
      <c r="B57">
        <v>22</v>
      </c>
      <c r="C57">
        <v>6</v>
      </c>
      <c r="D57">
        <v>28</v>
      </c>
    </row>
    <row r="62" spans="1:4" x14ac:dyDescent="0.35">
      <c r="A62" s="11" t="s">
        <v>1584</v>
      </c>
    </row>
    <row r="63" spans="1:4" x14ac:dyDescent="0.35">
      <c r="A63" s="19" t="s">
        <v>1585</v>
      </c>
      <c r="B63" s="19" t="s">
        <v>1343</v>
      </c>
    </row>
    <row r="64" spans="1:4" x14ac:dyDescent="0.35">
      <c r="A64" s="19" t="s">
        <v>1344</v>
      </c>
      <c r="B64" t="s">
        <v>1135</v>
      </c>
      <c r="C64" t="s">
        <v>1121</v>
      </c>
      <c r="D64" t="s">
        <v>1345</v>
      </c>
    </row>
    <row r="65" spans="1:4" x14ac:dyDescent="0.35">
      <c r="A65" s="20" t="s">
        <v>1164</v>
      </c>
      <c r="B65">
        <v>5</v>
      </c>
      <c r="D65">
        <v>5</v>
      </c>
    </row>
    <row r="66" spans="1:4" x14ac:dyDescent="0.35">
      <c r="A66" s="20" t="s">
        <v>1229</v>
      </c>
      <c r="C66">
        <v>1</v>
      </c>
      <c r="D66">
        <v>1</v>
      </c>
    </row>
    <row r="67" spans="1:4" x14ac:dyDescent="0.35">
      <c r="A67" s="20" t="s">
        <v>1203</v>
      </c>
      <c r="B67">
        <v>4</v>
      </c>
      <c r="D67">
        <v>4</v>
      </c>
    </row>
    <row r="68" spans="1:4" x14ac:dyDescent="0.35">
      <c r="A68" s="20" t="s">
        <v>3626</v>
      </c>
      <c r="B68">
        <v>4</v>
      </c>
      <c r="D68">
        <v>4</v>
      </c>
    </row>
    <row r="69" spans="1:4" x14ac:dyDescent="0.35">
      <c r="A69" s="20" t="s">
        <v>1113</v>
      </c>
      <c r="B69">
        <v>6</v>
      </c>
      <c r="D69">
        <v>6</v>
      </c>
    </row>
    <row r="70" spans="1:4" x14ac:dyDescent="0.35">
      <c r="A70" s="20" t="s">
        <v>3159</v>
      </c>
      <c r="C70">
        <v>4</v>
      </c>
      <c r="D70">
        <v>4</v>
      </c>
    </row>
    <row r="71" spans="1:4" x14ac:dyDescent="0.35">
      <c r="A71" s="20" t="s">
        <v>1345</v>
      </c>
      <c r="B71">
        <v>19</v>
      </c>
      <c r="C71">
        <v>5</v>
      </c>
      <c r="D71">
        <v>24</v>
      </c>
    </row>
    <row r="76" spans="1:4" x14ac:dyDescent="0.35">
      <c r="A76" s="11" t="s">
        <v>1586</v>
      </c>
    </row>
    <row r="77" spans="1:4" x14ac:dyDescent="0.35">
      <c r="A77" s="19" t="s">
        <v>1587</v>
      </c>
      <c r="B77" s="19" t="s">
        <v>1343</v>
      </c>
    </row>
    <row r="78" spans="1:4" x14ac:dyDescent="0.35">
      <c r="A78" s="19" t="s">
        <v>1344</v>
      </c>
      <c r="B78" t="s">
        <v>1135</v>
      </c>
      <c r="C78" t="s">
        <v>1121</v>
      </c>
      <c r="D78" t="s">
        <v>1345</v>
      </c>
    </row>
    <row r="79" spans="1:4" x14ac:dyDescent="0.35">
      <c r="A79" s="20" t="s">
        <v>1164</v>
      </c>
      <c r="B79">
        <v>5</v>
      </c>
      <c r="D79">
        <v>5</v>
      </c>
    </row>
    <row r="80" spans="1:4" x14ac:dyDescent="0.35">
      <c r="A80" s="20" t="s">
        <v>1229</v>
      </c>
      <c r="B80">
        <v>2</v>
      </c>
      <c r="D80">
        <v>2</v>
      </c>
    </row>
    <row r="81" spans="1:4" x14ac:dyDescent="0.35">
      <c r="A81" s="20" t="s">
        <v>1203</v>
      </c>
      <c r="B81">
        <v>4</v>
      </c>
      <c r="D81">
        <v>4</v>
      </c>
    </row>
    <row r="82" spans="1:4" x14ac:dyDescent="0.35">
      <c r="A82" s="20" t="s">
        <v>3626</v>
      </c>
      <c r="B82">
        <v>1</v>
      </c>
      <c r="D82">
        <v>1</v>
      </c>
    </row>
    <row r="83" spans="1:4" x14ac:dyDescent="0.35">
      <c r="A83" s="20" t="s">
        <v>1113</v>
      </c>
      <c r="B83">
        <v>4</v>
      </c>
      <c r="D83">
        <v>4</v>
      </c>
    </row>
    <row r="84" spans="1:4" x14ac:dyDescent="0.35">
      <c r="A84" s="20" t="s">
        <v>3159</v>
      </c>
      <c r="C84">
        <v>4</v>
      </c>
      <c r="D84">
        <v>4</v>
      </c>
    </row>
    <row r="85" spans="1:4" x14ac:dyDescent="0.35">
      <c r="A85" s="20" t="s">
        <v>1345</v>
      </c>
      <c r="B85">
        <v>16</v>
      </c>
      <c r="C85">
        <v>4</v>
      </c>
      <c r="D85">
        <v>20</v>
      </c>
    </row>
    <row r="89" spans="1:4" x14ac:dyDescent="0.35">
      <c r="A89" s="11" t="s">
        <v>1588</v>
      </c>
    </row>
    <row r="90" spans="1:4" x14ac:dyDescent="0.35">
      <c r="A90" s="19" t="s">
        <v>1589</v>
      </c>
      <c r="B90" s="19" t="s">
        <v>1343</v>
      </c>
    </row>
    <row r="91" spans="1:4" x14ac:dyDescent="0.35">
      <c r="A91" s="19" t="s">
        <v>1344</v>
      </c>
      <c r="B91" t="s">
        <v>1135</v>
      </c>
      <c r="C91" t="s">
        <v>1121</v>
      </c>
      <c r="D91" t="s">
        <v>1345</v>
      </c>
    </row>
    <row r="92" spans="1:4" x14ac:dyDescent="0.35">
      <c r="A92" s="20" t="s">
        <v>1164</v>
      </c>
      <c r="B92">
        <v>5</v>
      </c>
      <c r="D92">
        <v>5</v>
      </c>
    </row>
    <row r="93" spans="1:4" x14ac:dyDescent="0.35">
      <c r="A93" s="20" t="s">
        <v>1229</v>
      </c>
      <c r="B93">
        <v>2</v>
      </c>
      <c r="D93">
        <v>2</v>
      </c>
    </row>
    <row r="94" spans="1:4" x14ac:dyDescent="0.35">
      <c r="A94" s="20" t="s">
        <v>1203</v>
      </c>
      <c r="B94">
        <v>4</v>
      </c>
      <c r="D94">
        <v>4</v>
      </c>
    </row>
    <row r="95" spans="1:4" x14ac:dyDescent="0.35">
      <c r="A95" s="20" t="s">
        <v>3626</v>
      </c>
      <c r="B95">
        <v>1</v>
      </c>
      <c r="D95">
        <v>1</v>
      </c>
    </row>
    <row r="96" spans="1:4" x14ac:dyDescent="0.35">
      <c r="A96" s="20" t="s">
        <v>1113</v>
      </c>
      <c r="B96">
        <v>4</v>
      </c>
      <c r="D96">
        <v>4</v>
      </c>
    </row>
    <row r="97" spans="1:5" x14ac:dyDescent="0.35">
      <c r="A97" s="20" t="s">
        <v>3159</v>
      </c>
      <c r="C97">
        <v>4</v>
      </c>
      <c r="D97">
        <v>4</v>
      </c>
    </row>
    <row r="98" spans="1:5" x14ac:dyDescent="0.35">
      <c r="A98" s="20" t="s">
        <v>1345</v>
      </c>
      <c r="B98">
        <v>16</v>
      </c>
      <c r="C98">
        <v>4</v>
      </c>
      <c r="D98">
        <v>20</v>
      </c>
    </row>
    <row r="100" spans="1:5" x14ac:dyDescent="0.35">
      <c r="A100" s="15" t="s">
        <v>1590</v>
      </c>
      <c r="B100" s="16"/>
      <c r="C100" s="16"/>
      <c r="D100" s="16"/>
      <c r="E100" s="16"/>
    </row>
    <row r="101" spans="1:5" x14ac:dyDescent="0.35">
      <c r="A101" s="11" t="s">
        <v>1591</v>
      </c>
    </row>
    <row r="102" spans="1:5" x14ac:dyDescent="0.35">
      <c r="A102" s="19" t="s">
        <v>1592</v>
      </c>
      <c r="B102" s="19" t="s">
        <v>1343</v>
      </c>
    </row>
    <row r="103" spans="1:5" x14ac:dyDescent="0.35">
      <c r="A103" s="19" t="s">
        <v>1344</v>
      </c>
      <c r="B103" t="s">
        <v>1135</v>
      </c>
      <c r="C103" t="s">
        <v>1121</v>
      </c>
      <c r="D103" t="s">
        <v>1345</v>
      </c>
    </row>
    <row r="104" spans="1:5" x14ac:dyDescent="0.35">
      <c r="A104" s="20" t="s">
        <v>1164</v>
      </c>
      <c r="B104">
        <v>4</v>
      </c>
      <c r="D104">
        <v>4</v>
      </c>
    </row>
    <row r="105" spans="1:5" x14ac:dyDescent="0.35">
      <c r="A105" s="20" t="s">
        <v>1229</v>
      </c>
      <c r="B105">
        <v>3</v>
      </c>
      <c r="D105">
        <v>3</v>
      </c>
    </row>
    <row r="106" spans="1:5" x14ac:dyDescent="0.35">
      <c r="A106" s="20" t="s">
        <v>1203</v>
      </c>
      <c r="C106">
        <v>1</v>
      </c>
      <c r="D106">
        <v>1</v>
      </c>
    </row>
    <row r="107" spans="1:5" x14ac:dyDescent="0.35">
      <c r="A107" s="20" t="s">
        <v>3626</v>
      </c>
      <c r="B107">
        <v>3</v>
      </c>
      <c r="D107">
        <v>3</v>
      </c>
    </row>
    <row r="108" spans="1:5" x14ac:dyDescent="0.35">
      <c r="A108" s="20" t="s">
        <v>1113</v>
      </c>
      <c r="B108">
        <v>4</v>
      </c>
      <c r="D108">
        <v>4</v>
      </c>
    </row>
    <row r="109" spans="1:5" x14ac:dyDescent="0.35">
      <c r="A109" s="20" t="s">
        <v>1345</v>
      </c>
      <c r="B109">
        <v>14</v>
      </c>
      <c r="C109">
        <v>1</v>
      </c>
      <c r="D109">
        <v>15</v>
      </c>
    </row>
    <row r="114" spans="1:4" x14ac:dyDescent="0.35">
      <c r="A114" s="11" t="s">
        <v>1593</v>
      </c>
    </row>
    <row r="115" spans="1:4" x14ac:dyDescent="0.35">
      <c r="A115" s="19" t="s">
        <v>1594</v>
      </c>
      <c r="B115" s="19" t="s">
        <v>1343</v>
      </c>
    </row>
    <row r="116" spans="1:4" x14ac:dyDescent="0.35">
      <c r="A116" s="19" t="s">
        <v>1344</v>
      </c>
      <c r="B116" t="s">
        <v>1135</v>
      </c>
      <c r="C116" t="s">
        <v>1121</v>
      </c>
      <c r="D116" t="s">
        <v>1345</v>
      </c>
    </row>
    <row r="117" spans="1:4" x14ac:dyDescent="0.35">
      <c r="A117" s="20" t="s">
        <v>1164</v>
      </c>
      <c r="B117">
        <v>4</v>
      </c>
      <c r="D117">
        <v>4</v>
      </c>
    </row>
    <row r="118" spans="1:4" x14ac:dyDescent="0.35">
      <c r="A118" s="20" t="s">
        <v>1229</v>
      </c>
      <c r="B118">
        <v>3</v>
      </c>
      <c r="D118">
        <v>3</v>
      </c>
    </row>
    <row r="119" spans="1:4" x14ac:dyDescent="0.35">
      <c r="A119" s="20" t="s">
        <v>1203</v>
      </c>
      <c r="B119">
        <v>2</v>
      </c>
      <c r="D119">
        <v>2</v>
      </c>
    </row>
    <row r="120" spans="1:4" x14ac:dyDescent="0.35">
      <c r="A120" s="20" t="s">
        <v>3626</v>
      </c>
      <c r="B120">
        <v>3</v>
      </c>
      <c r="D120">
        <v>3</v>
      </c>
    </row>
    <row r="121" spans="1:4" x14ac:dyDescent="0.35">
      <c r="A121" s="20" t="s">
        <v>1113</v>
      </c>
      <c r="B121">
        <v>4</v>
      </c>
      <c r="D121">
        <v>4</v>
      </c>
    </row>
    <row r="122" spans="1:4" x14ac:dyDescent="0.35">
      <c r="A122" s="20" t="s">
        <v>3159</v>
      </c>
      <c r="C122">
        <v>2</v>
      </c>
      <c r="D122">
        <v>2</v>
      </c>
    </row>
    <row r="123" spans="1:4" x14ac:dyDescent="0.35">
      <c r="A123" s="20" t="s">
        <v>1345</v>
      </c>
      <c r="B123">
        <v>16</v>
      </c>
      <c r="C123">
        <v>2</v>
      </c>
      <c r="D123">
        <v>18</v>
      </c>
    </row>
    <row r="128" spans="1:4" x14ac:dyDescent="0.35">
      <c r="A128" s="11" t="s">
        <v>1595</v>
      </c>
    </row>
    <row r="129" spans="1:4" x14ac:dyDescent="0.35">
      <c r="A129" s="19" t="s">
        <v>1596</v>
      </c>
      <c r="B129" s="19" t="s">
        <v>1343</v>
      </c>
    </row>
    <row r="130" spans="1:4" x14ac:dyDescent="0.35">
      <c r="A130" s="19" t="s">
        <v>1344</v>
      </c>
      <c r="B130" t="s">
        <v>1135</v>
      </c>
      <c r="C130" t="s">
        <v>1121</v>
      </c>
      <c r="D130" t="s">
        <v>1345</v>
      </c>
    </row>
    <row r="131" spans="1:4" x14ac:dyDescent="0.35">
      <c r="A131" s="20" t="s">
        <v>1164</v>
      </c>
      <c r="B131">
        <v>4</v>
      </c>
      <c r="D131">
        <v>4</v>
      </c>
    </row>
    <row r="132" spans="1:4" x14ac:dyDescent="0.35">
      <c r="A132" s="20" t="s">
        <v>1229</v>
      </c>
      <c r="B132">
        <v>1</v>
      </c>
      <c r="C132">
        <v>2</v>
      </c>
      <c r="D132">
        <v>3</v>
      </c>
    </row>
    <row r="133" spans="1:4" x14ac:dyDescent="0.35">
      <c r="A133" s="20" t="s">
        <v>1203</v>
      </c>
      <c r="B133">
        <v>4</v>
      </c>
      <c r="D133">
        <v>4</v>
      </c>
    </row>
    <row r="134" spans="1:4" x14ac:dyDescent="0.35">
      <c r="A134" s="20" t="s">
        <v>3626</v>
      </c>
      <c r="B134">
        <v>2</v>
      </c>
      <c r="C134">
        <v>1</v>
      </c>
      <c r="D134">
        <v>3</v>
      </c>
    </row>
    <row r="135" spans="1:4" x14ac:dyDescent="0.35">
      <c r="A135" s="20" t="s">
        <v>1113</v>
      </c>
      <c r="B135">
        <v>6</v>
      </c>
      <c r="D135">
        <v>6</v>
      </c>
    </row>
    <row r="136" spans="1:4" x14ac:dyDescent="0.35">
      <c r="A136" s="20" t="s">
        <v>3159</v>
      </c>
      <c r="C136">
        <v>2</v>
      </c>
      <c r="D136">
        <v>2</v>
      </c>
    </row>
    <row r="137" spans="1:4" x14ac:dyDescent="0.35">
      <c r="A137" s="20" t="s">
        <v>1345</v>
      </c>
      <c r="B137">
        <v>17</v>
      </c>
      <c r="C137">
        <v>5</v>
      </c>
      <c r="D137">
        <v>22</v>
      </c>
    </row>
    <row r="141" spans="1:4" x14ac:dyDescent="0.35">
      <c r="A141" s="11" t="s">
        <v>1257</v>
      </c>
    </row>
    <row r="142" spans="1:4" x14ac:dyDescent="0.35">
      <c r="A142" s="19" t="s">
        <v>1597</v>
      </c>
      <c r="B142" s="19" t="s">
        <v>1343</v>
      </c>
    </row>
    <row r="143" spans="1:4" x14ac:dyDescent="0.35">
      <c r="A143" s="19" t="s">
        <v>1344</v>
      </c>
      <c r="B143" t="s">
        <v>1135</v>
      </c>
      <c r="C143" t="s">
        <v>1345</v>
      </c>
    </row>
    <row r="144" spans="1:4" x14ac:dyDescent="0.35">
      <c r="A144" s="20" t="s">
        <v>1164</v>
      </c>
      <c r="B144">
        <v>4</v>
      </c>
      <c r="C144">
        <v>4</v>
      </c>
    </row>
    <row r="145" spans="1:3" x14ac:dyDescent="0.35">
      <c r="A145" s="20" t="s">
        <v>1229</v>
      </c>
      <c r="B145">
        <v>2</v>
      </c>
      <c r="C145">
        <v>2</v>
      </c>
    </row>
    <row r="146" spans="1:3" x14ac:dyDescent="0.35">
      <c r="A146" s="20" t="s">
        <v>1203</v>
      </c>
      <c r="B146">
        <v>5</v>
      </c>
      <c r="C146">
        <v>5</v>
      </c>
    </row>
    <row r="147" spans="1:3" x14ac:dyDescent="0.35">
      <c r="A147" s="20" t="s">
        <v>3626</v>
      </c>
      <c r="B147">
        <v>1</v>
      </c>
      <c r="C147">
        <v>1</v>
      </c>
    </row>
    <row r="148" spans="1:3" x14ac:dyDescent="0.35">
      <c r="A148" s="20" t="s">
        <v>1113</v>
      </c>
      <c r="B148">
        <v>5</v>
      </c>
      <c r="C148">
        <v>5</v>
      </c>
    </row>
    <row r="149" spans="1:3" x14ac:dyDescent="0.35">
      <c r="A149" s="20" t="s">
        <v>1345</v>
      </c>
      <c r="B149">
        <v>17</v>
      </c>
      <c r="C149">
        <v>17</v>
      </c>
    </row>
    <row r="152" spans="1:3" x14ac:dyDescent="0.35">
      <c r="A152" s="11" t="s">
        <v>1258</v>
      </c>
    </row>
    <row r="153" spans="1:3" x14ac:dyDescent="0.35">
      <c r="A153" s="19" t="s">
        <v>1598</v>
      </c>
      <c r="B153" s="19" t="s">
        <v>1343</v>
      </c>
    </row>
    <row r="154" spans="1:3" x14ac:dyDescent="0.35">
      <c r="A154" s="19" t="s">
        <v>1344</v>
      </c>
      <c r="B154" t="s">
        <v>1135</v>
      </c>
      <c r="C154" t="s">
        <v>1345</v>
      </c>
    </row>
    <row r="155" spans="1:3" x14ac:dyDescent="0.35">
      <c r="A155" s="20" t="s">
        <v>1164</v>
      </c>
      <c r="B155">
        <v>4</v>
      </c>
      <c r="C155">
        <v>4</v>
      </c>
    </row>
    <row r="156" spans="1:3" x14ac:dyDescent="0.35">
      <c r="A156" s="20" t="s">
        <v>1229</v>
      </c>
      <c r="B156">
        <v>2</v>
      </c>
      <c r="C156">
        <v>2</v>
      </c>
    </row>
    <row r="157" spans="1:3" x14ac:dyDescent="0.35">
      <c r="A157" s="20" t="s">
        <v>1203</v>
      </c>
      <c r="B157">
        <v>5</v>
      </c>
      <c r="C157">
        <v>5</v>
      </c>
    </row>
    <row r="158" spans="1:3" x14ac:dyDescent="0.35">
      <c r="A158" s="20" t="s">
        <v>3626</v>
      </c>
      <c r="B158">
        <v>1</v>
      </c>
      <c r="C158">
        <v>1</v>
      </c>
    </row>
    <row r="159" spans="1:3" x14ac:dyDescent="0.35">
      <c r="A159" s="20" t="s">
        <v>1113</v>
      </c>
      <c r="B159">
        <v>5</v>
      </c>
      <c r="C159">
        <v>5</v>
      </c>
    </row>
    <row r="160" spans="1:3" x14ac:dyDescent="0.35">
      <c r="A160" s="20" t="s">
        <v>1345</v>
      </c>
      <c r="B160">
        <v>17</v>
      </c>
      <c r="C160">
        <v>17</v>
      </c>
    </row>
    <row r="164" spans="1:4" x14ac:dyDescent="0.35">
      <c r="A164" s="11" t="s">
        <v>1599</v>
      </c>
    </row>
    <row r="165" spans="1:4" x14ac:dyDescent="0.35">
      <c r="A165" s="19" t="s">
        <v>1600</v>
      </c>
      <c r="B165" s="19" t="s">
        <v>1343</v>
      </c>
    </row>
    <row r="166" spans="1:4" x14ac:dyDescent="0.35">
      <c r="A166" s="19" t="s">
        <v>1344</v>
      </c>
      <c r="B166" t="s">
        <v>1135</v>
      </c>
      <c r="C166" t="s">
        <v>1121</v>
      </c>
      <c r="D166" t="s">
        <v>1345</v>
      </c>
    </row>
    <row r="167" spans="1:4" x14ac:dyDescent="0.35">
      <c r="A167" s="20" t="s">
        <v>1164</v>
      </c>
      <c r="B167">
        <v>4</v>
      </c>
      <c r="D167">
        <v>4</v>
      </c>
    </row>
    <row r="168" spans="1:4" x14ac:dyDescent="0.35">
      <c r="A168" s="20" t="s">
        <v>1229</v>
      </c>
      <c r="B168">
        <v>2</v>
      </c>
      <c r="D168">
        <v>2</v>
      </c>
    </row>
    <row r="169" spans="1:4" x14ac:dyDescent="0.35">
      <c r="A169" s="20" t="s">
        <v>1203</v>
      </c>
      <c r="B169">
        <v>5</v>
      </c>
      <c r="D169">
        <v>5</v>
      </c>
    </row>
    <row r="170" spans="1:4" x14ac:dyDescent="0.35">
      <c r="A170" s="20" t="s">
        <v>3626</v>
      </c>
      <c r="B170">
        <v>4</v>
      </c>
      <c r="D170">
        <v>4</v>
      </c>
    </row>
    <row r="171" spans="1:4" x14ac:dyDescent="0.35">
      <c r="A171" s="20" t="s">
        <v>1113</v>
      </c>
      <c r="B171">
        <v>4</v>
      </c>
      <c r="D171">
        <v>4</v>
      </c>
    </row>
    <row r="172" spans="1:4" x14ac:dyDescent="0.35">
      <c r="A172" s="20" t="s">
        <v>3159</v>
      </c>
      <c r="C172">
        <v>4</v>
      </c>
      <c r="D172">
        <v>4</v>
      </c>
    </row>
    <row r="173" spans="1:4" x14ac:dyDescent="0.35">
      <c r="A173" s="20" t="s">
        <v>1345</v>
      </c>
      <c r="B173">
        <v>19</v>
      </c>
      <c r="C173">
        <v>4</v>
      </c>
      <c r="D173">
        <v>23</v>
      </c>
    </row>
    <row r="178" spans="1:3" x14ac:dyDescent="0.35">
      <c r="A178" s="11" t="s">
        <v>1260</v>
      </c>
    </row>
    <row r="179" spans="1:3" x14ac:dyDescent="0.35">
      <c r="A179" s="19" t="s">
        <v>1601</v>
      </c>
      <c r="B179" s="19" t="s">
        <v>1343</v>
      </c>
    </row>
    <row r="180" spans="1:3" x14ac:dyDescent="0.35">
      <c r="A180" s="19" t="s">
        <v>1344</v>
      </c>
      <c r="B180" t="s">
        <v>1135</v>
      </c>
      <c r="C180" t="s">
        <v>1345</v>
      </c>
    </row>
    <row r="181" spans="1:3" x14ac:dyDescent="0.35">
      <c r="A181" s="20" t="s">
        <v>1164</v>
      </c>
      <c r="B181">
        <v>4</v>
      </c>
      <c r="C181">
        <v>4</v>
      </c>
    </row>
    <row r="182" spans="1:3" x14ac:dyDescent="0.35">
      <c r="A182" s="20" t="s">
        <v>1229</v>
      </c>
      <c r="B182">
        <v>2</v>
      </c>
      <c r="C182">
        <v>2</v>
      </c>
    </row>
    <row r="183" spans="1:3" x14ac:dyDescent="0.35">
      <c r="A183" s="20" t="s">
        <v>1203</v>
      </c>
      <c r="B183">
        <v>5</v>
      </c>
      <c r="C183">
        <v>5</v>
      </c>
    </row>
    <row r="184" spans="1:3" x14ac:dyDescent="0.35">
      <c r="A184" s="20" t="s">
        <v>3626</v>
      </c>
      <c r="B184">
        <v>5</v>
      </c>
      <c r="C184">
        <v>5</v>
      </c>
    </row>
    <row r="185" spans="1:3" x14ac:dyDescent="0.35">
      <c r="A185" s="20" t="s">
        <v>1113</v>
      </c>
      <c r="B185">
        <v>5</v>
      </c>
      <c r="C185">
        <v>5</v>
      </c>
    </row>
    <row r="186" spans="1:3" x14ac:dyDescent="0.35">
      <c r="A186" s="20" t="s">
        <v>1345</v>
      </c>
      <c r="B186">
        <v>21</v>
      </c>
      <c r="C186">
        <v>21</v>
      </c>
    </row>
    <row r="191" spans="1:3" x14ac:dyDescent="0.35">
      <c r="A191" s="11" t="s">
        <v>1602</v>
      </c>
    </row>
    <row r="192" spans="1:3" x14ac:dyDescent="0.35">
      <c r="A192" s="19" t="s">
        <v>1603</v>
      </c>
      <c r="B192" s="19" t="s">
        <v>1343</v>
      </c>
    </row>
    <row r="193" spans="1:4" x14ac:dyDescent="0.35">
      <c r="A193" s="19" t="s">
        <v>1344</v>
      </c>
      <c r="B193" t="s">
        <v>1135</v>
      </c>
      <c r="C193" t="s">
        <v>1121</v>
      </c>
      <c r="D193" t="s">
        <v>1345</v>
      </c>
    </row>
    <row r="194" spans="1:4" x14ac:dyDescent="0.35">
      <c r="A194" s="20" t="s">
        <v>1164</v>
      </c>
      <c r="B194">
        <v>4</v>
      </c>
      <c r="D194">
        <v>4</v>
      </c>
    </row>
    <row r="195" spans="1:4" x14ac:dyDescent="0.35">
      <c r="A195" s="20" t="s">
        <v>1229</v>
      </c>
      <c r="B195">
        <v>2</v>
      </c>
      <c r="D195">
        <v>2</v>
      </c>
    </row>
    <row r="196" spans="1:4" x14ac:dyDescent="0.35">
      <c r="A196" s="20" t="s">
        <v>1203</v>
      </c>
      <c r="B196">
        <v>5</v>
      </c>
      <c r="D196">
        <v>5</v>
      </c>
    </row>
    <row r="197" spans="1:4" x14ac:dyDescent="0.35">
      <c r="A197" s="20" t="s">
        <v>3626</v>
      </c>
      <c r="B197">
        <v>3</v>
      </c>
      <c r="D197">
        <v>3</v>
      </c>
    </row>
    <row r="198" spans="1:4" x14ac:dyDescent="0.35">
      <c r="A198" s="20" t="s">
        <v>1113</v>
      </c>
      <c r="B198">
        <v>4</v>
      </c>
      <c r="D198">
        <v>4</v>
      </c>
    </row>
    <row r="199" spans="1:4" x14ac:dyDescent="0.35">
      <c r="A199" s="20" t="s">
        <v>3159</v>
      </c>
      <c r="C199">
        <v>4</v>
      </c>
      <c r="D199">
        <v>4</v>
      </c>
    </row>
    <row r="200" spans="1:4" x14ac:dyDescent="0.35">
      <c r="A200" s="20" t="s">
        <v>1345</v>
      </c>
      <c r="B200">
        <v>18</v>
      </c>
      <c r="C200">
        <v>4</v>
      </c>
      <c r="D200">
        <v>22</v>
      </c>
    </row>
    <row r="205" spans="1:4" x14ac:dyDescent="0.35">
      <c r="A205" s="11" t="s">
        <v>1264</v>
      </c>
    </row>
    <row r="206" spans="1:4" x14ac:dyDescent="0.35">
      <c r="A206" s="19" t="s">
        <v>1604</v>
      </c>
      <c r="B206" s="19" t="s">
        <v>1343</v>
      </c>
    </row>
    <row r="207" spans="1:4" x14ac:dyDescent="0.35">
      <c r="A207" s="19" t="s">
        <v>1344</v>
      </c>
      <c r="B207" t="s">
        <v>1135</v>
      </c>
      <c r="C207" t="s">
        <v>1121</v>
      </c>
      <c r="D207" t="s">
        <v>1345</v>
      </c>
    </row>
    <row r="208" spans="1:4" x14ac:dyDescent="0.35">
      <c r="A208" s="20" t="s">
        <v>1164</v>
      </c>
      <c r="B208">
        <v>4</v>
      </c>
      <c r="D208">
        <v>4</v>
      </c>
    </row>
    <row r="209" spans="1:4" x14ac:dyDescent="0.35">
      <c r="A209" s="20" t="s">
        <v>1229</v>
      </c>
      <c r="B209">
        <v>2</v>
      </c>
      <c r="D209">
        <v>2</v>
      </c>
    </row>
    <row r="210" spans="1:4" x14ac:dyDescent="0.35">
      <c r="A210" s="20" t="s">
        <v>1203</v>
      </c>
      <c r="B210">
        <v>5</v>
      </c>
      <c r="D210">
        <v>5</v>
      </c>
    </row>
    <row r="211" spans="1:4" x14ac:dyDescent="0.35">
      <c r="A211" s="20" t="s">
        <v>3626</v>
      </c>
      <c r="B211">
        <v>2</v>
      </c>
      <c r="D211">
        <v>2</v>
      </c>
    </row>
    <row r="212" spans="1:4" x14ac:dyDescent="0.35">
      <c r="A212" s="20" t="s">
        <v>1113</v>
      </c>
      <c r="B212">
        <v>4</v>
      </c>
      <c r="D212">
        <v>4</v>
      </c>
    </row>
    <row r="213" spans="1:4" x14ac:dyDescent="0.35">
      <c r="A213" s="20" t="s">
        <v>3159</v>
      </c>
      <c r="C213">
        <v>4</v>
      </c>
      <c r="D213">
        <v>4</v>
      </c>
    </row>
    <row r="214" spans="1:4" x14ac:dyDescent="0.35">
      <c r="A214" s="20" t="s">
        <v>1345</v>
      </c>
      <c r="B214">
        <v>17</v>
      </c>
      <c r="C214">
        <v>4</v>
      </c>
      <c r="D214">
        <v>21</v>
      </c>
    </row>
    <row r="219" spans="1:4" x14ac:dyDescent="0.35">
      <c r="A219" s="11" t="s">
        <v>1605</v>
      </c>
    </row>
    <row r="220" spans="1:4" x14ac:dyDescent="0.35">
      <c r="A220" s="19" t="s">
        <v>1606</v>
      </c>
      <c r="B220" s="19" t="s">
        <v>1343</v>
      </c>
    </row>
    <row r="221" spans="1:4" x14ac:dyDescent="0.35">
      <c r="A221" s="19" t="s">
        <v>1344</v>
      </c>
      <c r="B221" t="s">
        <v>1135</v>
      </c>
      <c r="C221" t="s">
        <v>1121</v>
      </c>
      <c r="D221" t="s">
        <v>1345</v>
      </c>
    </row>
    <row r="222" spans="1:4" x14ac:dyDescent="0.35">
      <c r="A222" s="20" t="s">
        <v>1164</v>
      </c>
      <c r="B222">
        <v>5</v>
      </c>
      <c r="D222">
        <v>5</v>
      </c>
    </row>
    <row r="223" spans="1:4" x14ac:dyDescent="0.35">
      <c r="A223" s="20" t="s">
        <v>1229</v>
      </c>
      <c r="B223">
        <v>1</v>
      </c>
      <c r="D223">
        <v>1</v>
      </c>
    </row>
    <row r="224" spans="1:4" x14ac:dyDescent="0.35">
      <c r="A224" s="20" t="s">
        <v>1203</v>
      </c>
      <c r="B224">
        <v>4</v>
      </c>
      <c r="D224">
        <v>4</v>
      </c>
    </row>
    <row r="225" spans="1:4" x14ac:dyDescent="0.35">
      <c r="A225" s="20" t="s">
        <v>3626</v>
      </c>
      <c r="B225">
        <v>4</v>
      </c>
      <c r="D225">
        <v>4</v>
      </c>
    </row>
    <row r="226" spans="1:4" x14ac:dyDescent="0.35">
      <c r="A226" s="20" t="s">
        <v>1113</v>
      </c>
      <c r="B226">
        <v>4</v>
      </c>
      <c r="D226">
        <v>4</v>
      </c>
    </row>
    <row r="227" spans="1:4" x14ac:dyDescent="0.35">
      <c r="A227" s="20" t="s">
        <v>3159</v>
      </c>
      <c r="C227">
        <v>4</v>
      </c>
      <c r="D227">
        <v>4</v>
      </c>
    </row>
    <row r="228" spans="1:4" x14ac:dyDescent="0.35">
      <c r="A228" s="20" t="s">
        <v>1345</v>
      </c>
      <c r="B228">
        <v>18</v>
      </c>
      <c r="C228">
        <v>4</v>
      </c>
      <c r="D228">
        <v>22</v>
      </c>
    </row>
    <row r="233" spans="1:4" x14ac:dyDescent="0.35">
      <c r="A233" s="11" t="s">
        <v>1607</v>
      </c>
    </row>
    <row r="234" spans="1:4" x14ac:dyDescent="0.35">
      <c r="A234" s="19" t="s">
        <v>1608</v>
      </c>
      <c r="B234" s="19" t="s">
        <v>1343</v>
      </c>
    </row>
    <row r="235" spans="1:4" x14ac:dyDescent="0.35">
      <c r="A235" s="19" t="s">
        <v>1344</v>
      </c>
      <c r="B235" t="s">
        <v>1135</v>
      </c>
      <c r="C235" t="s">
        <v>1121</v>
      </c>
      <c r="D235" t="s">
        <v>1345</v>
      </c>
    </row>
    <row r="236" spans="1:4" x14ac:dyDescent="0.35">
      <c r="A236" s="20" t="s">
        <v>1164</v>
      </c>
      <c r="B236">
        <v>5</v>
      </c>
      <c r="D236">
        <v>5</v>
      </c>
    </row>
    <row r="237" spans="1:4" x14ac:dyDescent="0.35">
      <c r="A237" s="20" t="s">
        <v>1229</v>
      </c>
      <c r="C237">
        <v>2</v>
      </c>
      <c r="D237">
        <v>2</v>
      </c>
    </row>
    <row r="238" spans="1:4" x14ac:dyDescent="0.35">
      <c r="A238" s="20" t="s">
        <v>1203</v>
      </c>
      <c r="B238">
        <v>4</v>
      </c>
      <c r="D238">
        <v>4</v>
      </c>
    </row>
    <row r="239" spans="1:4" x14ac:dyDescent="0.35">
      <c r="A239" s="20" t="s">
        <v>3626</v>
      </c>
      <c r="B239">
        <v>2</v>
      </c>
      <c r="C239">
        <v>1</v>
      </c>
      <c r="D239">
        <v>3</v>
      </c>
    </row>
    <row r="240" spans="1:4" x14ac:dyDescent="0.35">
      <c r="A240" s="20" t="s">
        <v>1113</v>
      </c>
      <c r="B240">
        <v>4</v>
      </c>
      <c r="D240">
        <v>4</v>
      </c>
    </row>
    <row r="241" spans="1:4" x14ac:dyDescent="0.35">
      <c r="A241" s="20" t="s">
        <v>3159</v>
      </c>
      <c r="C241">
        <v>4</v>
      </c>
      <c r="D241">
        <v>4</v>
      </c>
    </row>
    <row r="242" spans="1:4" x14ac:dyDescent="0.35">
      <c r="A242" s="20" t="s">
        <v>1345</v>
      </c>
      <c r="B242">
        <v>15</v>
      </c>
      <c r="C242">
        <v>7</v>
      </c>
      <c r="D242">
        <v>22</v>
      </c>
    </row>
    <row r="247" spans="1:4" x14ac:dyDescent="0.35">
      <c r="A247" s="11" t="s">
        <v>1267</v>
      </c>
    </row>
    <row r="248" spans="1:4" x14ac:dyDescent="0.35">
      <c r="A248" s="19" t="s">
        <v>1589</v>
      </c>
      <c r="B248" s="19" t="s">
        <v>1343</v>
      </c>
    </row>
    <row r="249" spans="1:4" x14ac:dyDescent="0.35">
      <c r="A249" s="19" t="s">
        <v>1344</v>
      </c>
      <c r="B249" t="s">
        <v>1135</v>
      </c>
      <c r="C249" t="s">
        <v>1121</v>
      </c>
      <c r="D249" t="s">
        <v>1345</v>
      </c>
    </row>
    <row r="250" spans="1:4" x14ac:dyDescent="0.35">
      <c r="A250" s="20" t="s">
        <v>1164</v>
      </c>
      <c r="B250">
        <v>5</v>
      </c>
      <c r="D250">
        <v>5</v>
      </c>
    </row>
    <row r="251" spans="1:4" x14ac:dyDescent="0.35">
      <c r="A251" s="20" t="s">
        <v>1229</v>
      </c>
      <c r="B251">
        <v>2</v>
      </c>
      <c r="D251">
        <v>2</v>
      </c>
    </row>
    <row r="252" spans="1:4" x14ac:dyDescent="0.35">
      <c r="A252" s="20" t="s">
        <v>1203</v>
      </c>
      <c r="B252">
        <v>4</v>
      </c>
      <c r="D252">
        <v>4</v>
      </c>
    </row>
    <row r="253" spans="1:4" x14ac:dyDescent="0.35">
      <c r="A253" s="20" t="s">
        <v>3626</v>
      </c>
      <c r="B253">
        <v>1</v>
      </c>
      <c r="D253">
        <v>1</v>
      </c>
    </row>
    <row r="254" spans="1:4" x14ac:dyDescent="0.35">
      <c r="A254" s="20" t="s">
        <v>1113</v>
      </c>
      <c r="B254">
        <v>4</v>
      </c>
      <c r="D254">
        <v>4</v>
      </c>
    </row>
    <row r="255" spans="1:4" x14ac:dyDescent="0.35">
      <c r="A255" s="20" t="s">
        <v>3159</v>
      </c>
      <c r="C255">
        <v>4</v>
      </c>
      <c r="D255">
        <v>4</v>
      </c>
    </row>
    <row r="256" spans="1:4" x14ac:dyDescent="0.35">
      <c r="A256" s="20" t="s">
        <v>1345</v>
      </c>
      <c r="B256">
        <v>16</v>
      </c>
      <c r="C256">
        <v>4</v>
      </c>
      <c r="D256">
        <v>20</v>
      </c>
    </row>
    <row r="257" spans="1:4" x14ac:dyDescent="0.35">
      <c r="A257" s="20"/>
    </row>
    <row r="258" spans="1:4" x14ac:dyDescent="0.35">
      <c r="A258" s="20"/>
    </row>
    <row r="261" spans="1:4" x14ac:dyDescent="0.35">
      <c r="A261" s="11" t="s">
        <v>1268</v>
      </c>
    </row>
    <row r="262" spans="1:4" x14ac:dyDescent="0.35">
      <c r="A262" s="19" t="s">
        <v>1609</v>
      </c>
      <c r="B262" s="19" t="s">
        <v>1343</v>
      </c>
    </row>
    <row r="263" spans="1:4" x14ac:dyDescent="0.35">
      <c r="A263" s="19" t="s">
        <v>1344</v>
      </c>
      <c r="B263" t="s">
        <v>1135</v>
      </c>
      <c r="C263" t="s">
        <v>1121</v>
      </c>
      <c r="D263" t="s">
        <v>1345</v>
      </c>
    </row>
    <row r="264" spans="1:4" x14ac:dyDescent="0.35">
      <c r="A264" s="20" t="s">
        <v>1164</v>
      </c>
      <c r="B264">
        <v>4</v>
      </c>
      <c r="D264">
        <v>4</v>
      </c>
    </row>
    <row r="265" spans="1:4" x14ac:dyDescent="0.35">
      <c r="A265" s="20" t="s">
        <v>1229</v>
      </c>
      <c r="B265">
        <v>1</v>
      </c>
      <c r="D265">
        <v>1</v>
      </c>
    </row>
    <row r="266" spans="1:4" x14ac:dyDescent="0.35">
      <c r="A266" s="20" t="s">
        <v>1203</v>
      </c>
      <c r="B266">
        <v>4</v>
      </c>
      <c r="D266">
        <v>4</v>
      </c>
    </row>
    <row r="267" spans="1:4" x14ac:dyDescent="0.35">
      <c r="A267" s="20" t="s">
        <v>3626</v>
      </c>
      <c r="B267">
        <v>3</v>
      </c>
      <c r="D267">
        <v>3</v>
      </c>
    </row>
    <row r="268" spans="1:4" x14ac:dyDescent="0.35">
      <c r="A268" s="20" t="s">
        <v>1113</v>
      </c>
      <c r="B268">
        <v>5</v>
      </c>
      <c r="D268">
        <v>5</v>
      </c>
    </row>
    <row r="269" spans="1:4" x14ac:dyDescent="0.35">
      <c r="A269" s="20" t="s">
        <v>3159</v>
      </c>
      <c r="C269">
        <v>4</v>
      </c>
      <c r="D269">
        <v>4</v>
      </c>
    </row>
    <row r="270" spans="1:4" x14ac:dyDescent="0.35">
      <c r="A270" s="20" t="s">
        <v>1345</v>
      </c>
      <c r="B270">
        <v>17</v>
      </c>
      <c r="C270">
        <v>4</v>
      </c>
      <c r="D270">
        <v>21</v>
      </c>
    </row>
    <row r="271" spans="1:4" x14ac:dyDescent="0.35">
      <c r="A271" s="20"/>
    </row>
    <row r="272" spans="1:4" x14ac:dyDescent="0.35">
      <c r="A272" s="20"/>
    </row>
    <row r="275" spans="1:3" x14ac:dyDescent="0.35">
      <c r="A275" s="11" t="s">
        <v>1610</v>
      </c>
    </row>
    <row r="276" spans="1:3" x14ac:dyDescent="0.35">
      <c r="A276" s="19" t="s">
        <v>1611</v>
      </c>
      <c r="B276" s="19" t="s">
        <v>1343</v>
      </c>
    </row>
    <row r="277" spans="1:3" x14ac:dyDescent="0.35">
      <c r="A277" s="19" t="s">
        <v>1344</v>
      </c>
      <c r="B277" t="s">
        <v>1135</v>
      </c>
      <c r="C277" t="s">
        <v>1345</v>
      </c>
    </row>
    <row r="278" spans="1:3" x14ac:dyDescent="0.35">
      <c r="A278" s="20" t="s">
        <v>1164</v>
      </c>
      <c r="B278">
        <v>4</v>
      </c>
      <c r="C278">
        <v>4</v>
      </c>
    </row>
    <row r="279" spans="1:3" x14ac:dyDescent="0.35">
      <c r="A279" s="20" t="s">
        <v>1229</v>
      </c>
      <c r="B279">
        <v>3</v>
      </c>
      <c r="C279">
        <v>3</v>
      </c>
    </row>
    <row r="280" spans="1:3" x14ac:dyDescent="0.35">
      <c r="A280" s="20" t="s">
        <v>1203</v>
      </c>
      <c r="B280">
        <v>4</v>
      </c>
      <c r="C280">
        <v>4</v>
      </c>
    </row>
    <row r="281" spans="1:3" x14ac:dyDescent="0.35">
      <c r="A281" s="20" t="s">
        <v>3626</v>
      </c>
      <c r="B281">
        <v>1</v>
      </c>
      <c r="C281">
        <v>1</v>
      </c>
    </row>
    <row r="282" spans="1:3" x14ac:dyDescent="0.35">
      <c r="A282" s="20" t="s">
        <v>1113</v>
      </c>
      <c r="B282">
        <v>4</v>
      </c>
      <c r="C282">
        <v>4</v>
      </c>
    </row>
    <row r="283" spans="1:3" x14ac:dyDescent="0.35">
      <c r="A283" s="20" t="s">
        <v>1345</v>
      </c>
      <c r="B283">
        <v>16</v>
      </c>
      <c r="C283">
        <v>16</v>
      </c>
    </row>
    <row r="288" spans="1:3" x14ac:dyDescent="0.35">
      <c r="A288" s="11" t="s">
        <v>1612</v>
      </c>
    </row>
    <row r="289" spans="1:18" x14ac:dyDescent="0.35">
      <c r="A289" s="19" t="s">
        <v>1613</v>
      </c>
      <c r="B289" s="19" t="s">
        <v>1343</v>
      </c>
    </row>
    <row r="290" spans="1:18" x14ac:dyDescent="0.35">
      <c r="A290" s="19" t="s">
        <v>1344</v>
      </c>
      <c r="B290" t="s">
        <v>1135</v>
      </c>
      <c r="C290" t="s">
        <v>1121</v>
      </c>
      <c r="D290" t="s">
        <v>1345</v>
      </c>
    </row>
    <row r="291" spans="1:18" x14ac:dyDescent="0.35">
      <c r="A291" s="20" t="s">
        <v>1164</v>
      </c>
      <c r="B291">
        <v>4</v>
      </c>
      <c r="D291">
        <v>4</v>
      </c>
    </row>
    <row r="292" spans="1:18" x14ac:dyDescent="0.35">
      <c r="A292" s="20" t="s">
        <v>1229</v>
      </c>
      <c r="B292">
        <v>4</v>
      </c>
      <c r="D292">
        <v>4</v>
      </c>
    </row>
    <row r="293" spans="1:18" x14ac:dyDescent="0.35">
      <c r="A293" s="20" t="s">
        <v>1203</v>
      </c>
      <c r="B293">
        <v>4</v>
      </c>
      <c r="D293">
        <v>4</v>
      </c>
    </row>
    <row r="294" spans="1:18" x14ac:dyDescent="0.35">
      <c r="A294" s="20" t="s">
        <v>3626</v>
      </c>
      <c r="B294">
        <v>1</v>
      </c>
      <c r="D294">
        <v>1</v>
      </c>
    </row>
    <row r="295" spans="1:18" x14ac:dyDescent="0.35">
      <c r="A295" s="20" t="s">
        <v>1113</v>
      </c>
      <c r="B295">
        <v>4</v>
      </c>
      <c r="D295">
        <v>4</v>
      </c>
    </row>
    <row r="296" spans="1:18" x14ac:dyDescent="0.35">
      <c r="A296" s="20" t="s">
        <v>3159</v>
      </c>
      <c r="C296">
        <v>4</v>
      </c>
      <c r="D296">
        <v>4</v>
      </c>
    </row>
    <row r="297" spans="1:18" x14ac:dyDescent="0.35">
      <c r="A297" s="20" t="s">
        <v>1345</v>
      </c>
      <c r="B297">
        <v>17</v>
      </c>
      <c r="C297">
        <v>4</v>
      </c>
      <c r="D297">
        <v>21</v>
      </c>
    </row>
    <row r="300" spans="1:18" x14ac:dyDescent="0.35">
      <c r="A300" s="6" t="s">
        <v>1614</v>
      </c>
      <c r="B300" s="7"/>
      <c r="C300" s="7"/>
      <c r="D300" s="7"/>
      <c r="E300" s="7"/>
      <c r="F300" s="7"/>
      <c r="G300" s="7"/>
      <c r="H300" s="7"/>
      <c r="I300" s="7"/>
      <c r="J300" s="7"/>
      <c r="K300" s="8"/>
      <c r="L300" s="8"/>
      <c r="M300" s="9"/>
      <c r="N300" s="10"/>
      <c r="O300" s="10"/>
      <c r="P300" s="9"/>
      <c r="Q300" s="9"/>
      <c r="R300" s="9"/>
    </row>
    <row r="303" spans="1:18" x14ac:dyDescent="0.35">
      <c r="A303" s="66" t="s">
        <v>1615</v>
      </c>
      <c r="B303" s="89"/>
      <c r="C303" s="16"/>
      <c r="D303" s="16"/>
      <c r="E303" s="16"/>
    </row>
    <row r="305" spans="1:23" x14ac:dyDescent="0.35">
      <c r="A305" s="19" t="s">
        <v>1344</v>
      </c>
      <c r="B305" t="s">
        <v>1616</v>
      </c>
      <c r="C305" t="s">
        <v>1617</v>
      </c>
      <c r="D305" t="s">
        <v>1618</v>
      </c>
      <c r="E305" t="s">
        <v>1619</v>
      </c>
      <c r="F305" t="s">
        <v>1620</v>
      </c>
      <c r="G305" t="s">
        <v>1621</v>
      </c>
      <c r="H305" t="s">
        <v>1622</v>
      </c>
      <c r="I305" t="s">
        <v>1623</v>
      </c>
      <c r="J305" t="s">
        <v>1624</v>
      </c>
      <c r="K305" t="s">
        <v>1625</v>
      </c>
      <c r="L305" t="s">
        <v>1626</v>
      </c>
      <c r="M305" t="s">
        <v>1627</v>
      </c>
      <c r="N305" t="s">
        <v>1628</v>
      </c>
      <c r="O305" t="s">
        <v>1629</v>
      </c>
      <c r="P305" t="s">
        <v>1630</v>
      </c>
      <c r="Q305" t="s">
        <v>1631</v>
      </c>
      <c r="R305" t="s">
        <v>1632</v>
      </c>
      <c r="S305" t="s">
        <v>1633</v>
      </c>
      <c r="T305" t="s">
        <v>1634</v>
      </c>
      <c r="U305" t="s">
        <v>1635</v>
      </c>
      <c r="V305" t="s">
        <v>1636</v>
      </c>
      <c r="W305" t="s">
        <v>1637</v>
      </c>
    </row>
    <row r="306" spans="1:23" x14ac:dyDescent="0.35">
      <c r="A306" s="20" t="s">
        <v>1135</v>
      </c>
      <c r="B306">
        <v>4</v>
      </c>
      <c r="F306">
        <v>4</v>
      </c>
      <c r="G306">
        <v>4</v>
      </c>
      <c r="N306">
        <v>4</v>
      </c>
      <c r="O306">
        <v>4</v>
      </c>
    </row>
    <row r="307" spans="1:23" x14ac:dyDescent="0.35">
      <c r="A307" s="20" t="s">
        <v>1345</v>
      </c>
      <c r="B307">
        <v>4</v>
      </c>
      <c r="F307">
        <v>4</v>
      </c>
      <c r="G307">
        <v>4</v>
      </c>
      <c r="N307">
        <v>4</v>
      </c>
      <c r="O307">
        <v>4</v>
      </c>
    </row>
    <row r="309" spans="1:23" x14ac:dyDescent="0.35">
      <c r="A309" s="20"/>
    </row>
    <row r="310" spans="1:23" x14ac:dyDescent="0.35">
      <c r="A310" s="20"/>
    </row>
    <row r="311" spans="1:23" x14ac:dyDescent="0.35">
      <c r="A311" s="20"/>
    </row>
    <row r="312" spans="1:23" x14ac:dyDescent="0.35">
      <c r="A312" s="20"/>
    </row>
    <row r="313" spans="1:23" x14ac:dyDescent="0.35">
      <c r="A313" s="20"/>
    </row>
    <row r="314" spans="1:23" x14ac:dyDescent="0.35">
      <c r="A314" s="20"/>
    </row>
    <row r="315" spans="1:23" x14ac:dyDescent="0.35">
      <c r="A315" s="20"/>
    </row>
    <row r="318" spans="1:23" x14ac:dyDescent="0.35">
      <c r="A318" s="6" t="s">
        <v>1638</v>
      </c>
      <c r="B318" s="7"/>
      <c r="C318" s="7"/>
      <c r="D318" s="7"/>
      <c r="E318" s="7"/>
      <c r="F318" s="7"/>
      <c r="G318" s="7"/>
      <c r="H318" s="7"/>
      <c r="I318" s="7"/>
      <c r="J318" s="7"/>
      <c r="K318" s="8"/>
      <c r="L318" s="8"/>
      <c r="M318" s="9"/>
      <c r="N318" s="10"/>
      <c r="O318" s="10"/>
      <c r="P318" s="9"/>
      <c r="Q318" s="9"/>
      <c r="R318" s="9"/>
    </row>
    <row r="321" spans="1:8" x14ac:dyDescent="0.35">
      <c r="A321" s="66" t="s">
        <v>1639</v>
      </c>
      <c r="B321" s="66"/>
      <c r="C321" s="66"/>
      <c r="D321" s="66"/>
      <c r="E321" s="66"/>
      <c r="F321" s="66"/>
      <c r="G321" s="66"/>
      <c r="H321" s="66"/>
    </row>
    <row r="323" spans="1:8" x14ac:dyDescent="0.35">
      <c r="A323" t="s">
        <v>1640</v>
      </c>
    </row>
    <row r="324" spans="1:8" x14ac:dyDescent="0.35">
      <c r="A324" s="19" t="s">
        <v>1344</v>
      </c>
      <c r="B324" t="s">
        <v>1641</v>
      </c>
      <c r="C324" t="s">
        <v>1642</v>
      </c>
      <c r="D324" t="s">
        <v>1643</v>
      </c>
    </row>
    <row r="325" spans="1:8" x14ac:dyDescent="0.35">
      <c r="A325" s="20" t="s">
        <v>1164</v>
      </c>
      <c r="B325" s="27">
        <v>26.25</v>
      </c>
      <c r="C325" s="27">
        <v>26.25</v>
      </c>
      <c r="D325" s="27">
        <v>22</v>
      </c>
    </row>
    <row r="326" spans="1:8" x14ac:dyDescent="0.35">
      <c r="A326" s="20" t="s">
        <v>1229</v>
      </c>
      <c r="B326" s="27">
        <v>75</v>
      </c>
      <c r="C326" s="27"/>
      <c r="D326" s="27">
        <v>60</v>
      </c>
    </row>
    <row r="327" spans="1:8" x14ac:dyDescent="0.35">
      <c r="A327" s="20" t="s">
        <v>1203</v>
      </c>
      <c r="B327" s="27">
        <v>6.75</v>
      </c>
      <c r="C327" s="27">
        <v>8.75</v>
      </c>
      <c r="D327" s="27">
        <v>6</v>
      </c>
    </row>
    <row r="328" spans="1:8" x14ac:dyDescent="0.35">
      <c r="A328" s="20" t="s">
        <v>3626</v>
      </c>
      <c r="B328" s="27">
        <v>19.25</v>
      </c>
      <c r="C328" s="27">
        <v>14</v>
      </c>
      <c r="D328" s="27">
        <v>17.5</v>
      </c>
    </row>
    <row r="329" spans="1:8" x14ac:dyDescent="0.35">
      <c r="A329" s="20" t="s">
        <v>1113</v>
      </c>
      <c r="B329" s="27">
        <v>21.75</v>
      </c>
      <c r="C329" s="27">
        <v>51.5</v>
      </c>
      <c r="D329" s="27">
        <v>19</v>
      </c>
    </row>
    <row r="330" spans="1:8" x14ac:dyDescent="0.35">
      <c r="A330" s="20" t="s">
        <v>3159</v>
      </c>
      <c r="B330" s="27">
        <v>30</v>
      </c>
      <c r="C330" s="27"/>
      <c r="D330" s="27">
        <v>15</v>
      </c>
    </row>
    <row r="331" spans="1:8" x14ac:dyDescent="0.35">
      <c r="A331" s="20" t="s">
        <v>1345</v>
      </c>
      <c r="B331" s="27">
        <v>25.727272727272727</v>
      </c>
      <c r="C331" s="27">
        <v>25.866666666666667</v>
      </c>
      <c r="D331" s="27">
        <v>18.217391304347824</v>
      </c>
    </row>
    <row r="335" spans="1:8" x14ac:dyDescent="0.35">
      <c r="A335" s="20" t="s">
        <v>1644</v>
      </c>
    </row>
    <row r="336" spans="1:8" x14ac:dyDescent="0.35">
      <c r="A336" s="19" t="s">
        <v>1645</v>
      </c>
      <c r="B336" s="19" t="s">
        <v>1343</v>
      </c>
    </row>
    <row r="337" spans="1:5" x14ac:dyDescent="0.35">
      <c r="A337" s="19" t="s">
        <v>1344</v>
      </c>
      <c r="B337" t="s">
        <v>1154</v>
      </c>
      <c r="C337" t="s">
        <v>1147</v>
      </c>
      <c r="D337" t="s">
        <v>1145</v>
      </c>
      <c r="E337" t="s">
        <v>1345</v>
      </c>
    </row>
    <row r="338" spans="1:5" x14ac:dyDescent="0.35">
      <c r="A338" s="20" t="s">
        <v>1164</v>
      </c>
      <c r="B338" s="27"/>
      <c r="C338" s="27">
        <v>1</v>
      </c>
      <c r="D338" s="27">
        <v>3</v>
      </c>
      <c r="E338" s="27">
        <v>4</v>
      </c>
    </row>
    <row r="339" spans="1:5" x14ac:dyDescent="0.35">
      <c r="A339" s="20" t="s">
        <v>1229</v>
      </c>
      <c r="B339" s="27">
        <v>1</v>
      </c>
      <c r="C339" s="27"/>
      <c r="D339" s="27">
        <v>1</v>
      </c>
      <c r="E339" s="27">
        <v>2</v>
      </c>
    </row>
    <row r="340" spans="1:5" x14ac:dyDescent="0.35">
      <c r="A340" s="20" t="s">
        <v>1203</v>
      </c>
      <c r="B340" s="27"/>
      <c r="C340" s="27"/>
      <c r="D340" s="27">
        <v>4</v>
      </c>
      <c r="E340" s="27">
        <v>4</v>
      </c>
    </row>
    <row r="341" spans="1:5" x14ac:dyDescent="0.35">
      <c r="A341" s="20" t="s">
        <v>3626</v>
      </c>
      <c r="B341" s="27"/>
      <c r="C341" s="27">
        <v>4</v>
      </c>
      <c r="D341" s="27"/>
      <c r="E341" s="27">
        <v>4</v>
      </c>
    </row>
    <row r="342" spans="1:5" x14ac:dyDescent="0.35">
      <c r="A342" s="20" t="s">
        <v>1113</v>
      </c>
      <c r="B342" s="27">
        <v>2</v>
      </c>
      <c r="C342" s="27"/>
      <c r="D342" s="27">
        <v>2</v>
      </c>
      <c r="E342" s="27">
        <v>4</v>
      </c>
    </row>
    <row r="343" spans="1:5" x14ac:dyDescent="0.35">
      <c r="A343" s="20" t="s">
        <v>3159</v>
      </c>
      <c r="B343" s="27"/>
      <c r="C343" s="27"/>
      <c r="D343" s="27">
        <v>4</v>
      </c>
      <c r="E343" s="27">
        <v>4</v>
      </c>
    </row>
    <row r="344" spans="1:5" x14ac:dyDescent="0.35">
      <c r="A344" s="20" t="s">
        <v>1345</v>
      </c>
      <c r="B344" s="27">
        <v>3</v>
      </c>
      <c r="C344" s="27">
        <v>5</v>
      </c>
      <c r="D344" s="27">
        <v>14</v>
      </c>
      <c r="E344" s="27">
        <v>22</v>
      </c>
    </row>
    <row r="347" spans="1:5" x14ac:dyDescent="0.35">
      <c r="A347" t="s">
        <v>1646</v>
      </c>
    </row>
    <row r="348" spans="1:5" x14ac:dyDescent="0.35">
      <c r="A348" s="19" t="s">
        <v>1647</v>
      </c>
      <c r="B348" s="19" t="s">
        <v>1343</v>
      </c>
    </row>
    <row r="349" spans="1:5" x14ac:dyDescent="0.35">
      <c r="A349" s="19" t="s">
        <v>1344</v>
      </c>
      <c r="B349" t="s">
        <v>1145</v>
      </c>
      <c r="C349" t="s">
        <v>1345</v>
      </c>
    </row>
    <row r="350" spans="1:5" x14ac:dyDescent="0.35">
      <c r="A350" s="20" t="s">
        <v>1164</v>
      </c>
      <c r="B350" s="27">
        <v>1</v>
      </c>
      <c r="C350" s="27">
        <v>1</v>
      </c>
    </row>
    <row r="351" spans="1:5" x14ac:dyDescent="0.35">
      <c r="A351" s="20" t="s">
        <v>1203</v>
      </c>
      <c r="B351" s="27">
        <v>4</v>
      </c>
      <c r="C351" s="27">
        <v>4</v>
      </c>
    </row>
    <row r="352" spans="1:5" x14ac:dyDescent="0.35">
      <c r="A352" s="20" t="s">
        <v>1113</v>
      </c>
      <c r="B352" s="27">
        <v>4</v>
      </c>
      <c r="C352" s="27">
        <v>4</v>
      </c>
    </row>
    <row r="353" spans="1:6" x14ac:dyDescent="0.35">
      <c r="A353" s="20" t="s">
        <v>1345</v>
      </c>
      <c r="B353" s="27">
        <v>9</v>
      </c>
      <c r="C353" s="27">
        <v>9</v>
      </c>
    </row>
    <row r="357" spans="1:6" x14ac:dyDescent="0.35">
      <c r="A357" t="s">
        <v>1648</v>
      </c>
    </row>
    <row r="358" spans="1:6" x14ac:dyDescent="0.35">
      <c r="A358" s="19" t="s">
        <v>1649</v>
      </c>
      <c r="B358" s="19" t="s">
        <v>1343</v>
      </c>
    </row>
    <row r="359" spans="1:6" x14ac:dyDescent="0.35">
      <c r="A359" s="19" t="s">
        <v>1344</v>
      </c>
      <c r="B359" t="s">
        <v>1122</v>
      </c>
      <c r="C359" t="s">
        <v>1147</v>
      </c>
      <c r="D359" t="s">
        <v>1145</v>
      </c>
      <c r="E359" t="s">
        <v>1345</v>
      </c>
    </row>
    <row r="360" spans="1:6" x14ac:dyDescent="0.35">
      <c r="A360" s="20" t="s">
        <v>1164</v>
      </c>
      <c r="B360" s="27">
        <v>1</v>
      </c>
      <c r="C360" s="27">
        <v>1</v>
      </c>
      <c r="D360" s="27">
        <v>3</v>
      </c>
      <c r="E360" s="27">
        <v>5</v>
      </c>
    </row>
    <row r="361" spans="1:6" x14ac:dyDescent="0.35">
      <c r="A361" s="20" t="s">
        <v>1229</v>
      </c>
      <c r="B361" s="27"/>
      <c r="C361" s="27">
        <v>1</v>
      </c>
      <c r="D361" s="27"/>
      <c r="E361" s="27">
        <v>1</v>
      </c>
    </row>
    <row r="362" spans="1:6" x14ac:dyDescent="0.35">
      <c r="A362" s="20" t="s">
        <v>1203</v>
      </c>
      <c r="B362" s="27"/>
      <c r="C362" s="27"/>
      <c r="D362" s="27">
        <v>4</v>
      </c>
      <c r="E362" s="27">
        <v>4</v>
      </c>
    </row>
    <row r="363" spans="1:6" x14ac:dyDescent="0.35">
      <c r="A363" s="20" t="s">
        <v>3626</v>
      </c>
      <c r="B363" s="27"/>
      <c r="C363" s="27">
        <v>4</v>
      </c>
      <c r="D363" s="27"/>
      <c r="E363" s="27">
        <v>4</v>
      </c>
    </row>
    <row r="364" spans="1:6" x14ac:dyDescent="0.35">
      <c r="A364" s="20" t="s">
        <v>1113</v>
      </c>
      <c r="B364" s="27">
        <v>1</v>
      </c>
      <c r="C364" s="27">
        <v>2</v>
      </c>
      <c r="D364" s="27">
        <v>2</v>
      </c>
      <c r="E364" s="27">
        <v>5</v>
      </c>
    </row>
    <row r="365" spans="1:6" x14ac:dyDescent="0.35">
      <c r="A365" s="20" t="s">
        <v>3159</v>
      </c>
      <c r="B365" s="27"/>
      <c r="C365" s="27"/>
      <c r="D365" s="27">
        <v>4</v>
      </c>
      <c r="E365" s="27">
        <v>4</v>
      </c>
    </row>
    <row r="366" spans="1:6" x14ac:dyDescent="0.35">
      <c r="A366" s="20" t="s">
        <v>1345</v>
      </c>
      <c r="B366" s="27">
        <v>2</v>
      </c>
      <c r="C366" s="27">
        <v>8</v>
      </c>
      <c r="D366" s="27">
        <v>13</v>
      </c>
      <c r="E366" s="27">
        <v>23</v>
      </c>
      <c r="F366" s="27"/>
    </row>
    <row r="367" spans="1:6" x14ac:dyDescent="0.35">
      <c r="A367" s="20"/>
      <c r="B367" s="27"/>
      <c r="C367" s="27"/>
      <c r="D367" s="27"/>
      <c r="E367" s="27"/>
      <c r="F367" s="27"/>
    </row>
    <row r="368" spans="1:6" x14ac:dyDescent="0.35">
      <c r="A368" s="20"/>
      <c r="B368" s="27"/>
      <c r="C368" s="27"/>
      <c r="D368" s="27"/>
      <c r="E368" s="27"/>
      <c r="F368" s="27"/>
    </row>
    <row r="370" spans="1:8" x14ac:dyDescent="0.35">
      <c r="A370" s="66" t="s">
        <v>1650</v>
      </c>
      <c r="B370" s="66"/>
      <c r="C370" s="66"/>
      <c r="D370" s="66"/>
      <c r="E370" s="66"/>
      <c r="F370" s="66"/>
      <c r="G370" s="66"/>
      <c r="H370" s="66"/>
    </row>
    <row r="372" spans="1:8" x14ac:dyDescent="0.35">
      <c r="A372" t="s">
        <v>1640</v>
      </c>
    </row>
    <row r="373" spans="1:8" x14ac:dyDescent="0.35">
      <c r="A373" s="19" t="s">
        <v>1344</v>
      </c>
      <c r="B373" t="s">
        <v>1651</v>
      </c>
      <c r="C373" t="s">
        <v>1652</v>
      </c>
      <c r="D373" t="s">
        <v>1653</v>
      </c>
      <c r="E373" t="s">
        <v>1654</v>
      </c>
    </row>
    <row r="374" spans="1:8" x14ac:dyDescent="0.35">
      <c r="A374" s="20" t="s">
        <v>1164</v>
      </c>
      <c r="B374" s="27">
        <v>35</v>
      </c>
      <c r="C374" s="27">
        <v>50</v>
      </c>
      <c r="D374" s="27">
        <v>55</v>
      </c>
      <c r="E374" s="27">
        <v>51</v>
      </c>
    </row>
    <row r="375" spans="1:8" x14ac:dyDescent="0.35">
      <c r="A375" s="20" t="s">
        <v>1229</v>
      </c>
      <c r="B375" s="27">
        <v>100</v>
      </c>
      <c r="C375" s="27">
        <v>30</v>
      </c>
      <c r="D375" s="27">
        <v>180</v>
      </c>
      <c r="E375" s="27">
        <v>180</v>
      </c>
    </row>
    <row r="376" spans="1:8" x14ac:dyDescent="0.35">
      <c r="A376" s="20" t="s">
        <v>1203</v>
      </c>
      <c r="B376" s="27">
        <v>7.6</v>
      </c>
      <c r="C376" s="27">
        <v>3005</v>
      </c>
      <c r="D376" s="27">
        <v>9.25</v>
      </c>
      <c r="E376" s="27">
        <v>8.25</v>
      </c>
    </row>
    <row r="377" spans="1:8" x14ac:dyDescent="0.35">
      <c r="A377" s="20" t="s">
        <v>3626</v>
      </c>
      <c r="B377" s="27">
        <v>16.8</v>
      </c>
      <c r="C377" s="27">
        <v>11</v>
      </c>
      <c r="D377" s="27">
        <v>21</v>
      </c>
      <c r="E377" s="27">
        <v>21</v>
      </c>
    </row>
    <row r="378" spans="1:8" x14ac:dyDescent="0.35">
      <c r="A378" s="20" t="s">
        <v>1113</v>
      </c>
      <c r="B378" s="27">
        <v>38</v>
      </c>
      <c r="C378" s="27">
        <v>20.166666666666668</v>
      </c>
      <c r="D378" s="27">
        <v>25</v>
      </c>
      <c r="E378" s="27">
        <v>23</v>
      </c>
    </row>
    <row r="379" spans="1:8" x14ac:dyDescent="0.35">
      <c r="A379" s="20" t="s">
        <v>3159</v>
      </c>
      <c r="B379" s="27">
        <v>27.5</v>
      </c>
      <c r="C379" s="27">
        <v>30</v>
      </c>
      <c r="D379" s="27">
        <v>30</v>
      </c>
      <c r="E379" s="27">
        <v>30</v>
      </c>
    </row>
    <row r="380" spans="1:8" x14ac:dyDescent="0.35">
      <c r="A380" s="20" t="s">
        <v>1345</v>
      </c>
      <c r="B380" s="27">
        <v>33.392857142857146</v>
      </c>
      <c r="C380" s="27">
        <v>524.375</v>
      </c>
      <c r="D380" s="27">
        <v>45.65</v>
      </c>
      <c r="E380" s="27">
        <v>44.05</v>
      </c>
    </row>
    <row r="385" spans="1:6" x14ac:dyDescent="0.35">
      <c r="A385" t="s">
        <v>1655</v>
      </c>
    </row>
    <row r="386" spans="1:6" x14ac:dyDescent="0.35">
      <c r="A386" s="19" t="s">
        <v>1656</v>
      </c>
      <c r="B386" s="19" t="s">
        <v>1343</v>
      </c>
    </row>
    <row r="387" spans="1:6" x14ac:dyDescent="0.35">
      <c r="A387" s="19" t="s">
        <v>1344</v>
      </c>
      <c r="B387" t="s">
        <v>1154</v>
      </c>
      <c r="C387" t="s">
        <v>1122</v>
      </c>
      <c r="D387" t="s">
        <v>1147</v>
      </c>
      <c r="E387" t="s">
        <v>1145</v>
      </c>
      <c r="F387" t="s">
        <v>1345</v>
      </c>
    </row>
    <row r="388" spans="1:6" x14ac:dyDescent="0.35">
      <c r="A388" s="20" t="s">
        <v>1164</v>
      </c>
      <c r="B388" s="27"/>
      <c r="C388" s="27">
        <v>1</v>
      </c>
      <c r="D388" s="27">
        <v>1</v>
      </c>
      <c r="E388" s="27">
        <v>3</v>
      </c>
      <c r="F388" s="27">
        <v>5</v>
      </c>
    </row>
    <row r="389" spans="1:6" x14ac:dyDescent="0.35">
      <c r="A389" s="20" t="s">
        <v>1229</v>
      </c>
      <c r="B389" s="27">
        <v>1</v>
      </c>
      <c r="C389" s="27"/>
      <c r="D389" s="27">
        <v>1</v>
      </c>
      <c r="E389" s="27">
        <v>1</v>
      </c>
      <c r="F389" s="27">
        <v>3</v>
      </c>
    </row>
    <row r="390" spans="1:6" x14ac:dyDescent="0.35">
      <c r="A390" s="20" t="s">
        <v>1203</v>
      </c>
      <c r="B390" s="27"/>
      <c r="C390" s="27"/>
      <c r="D390" s="27"/>
      <c r="E390" s="27">
        <v>5</v>
      </c>
      <c r="F390" s="27">
        <v>5</v>
      </c>
    </row>
    <row r="391" spans="1:6" x14ac:dyDescent="0.35">
      <c r="A391" s="20" t="s">
        <v>3626</v>
      </c>
      <c r="B391" s="27"/>
      <c r="C391" s="27"/>
      <c r="D391" s="27">
        <v>5</v>
      </c>
      <c r="E391" s="27"/>
      <c r="F391" s="27">
        <v>5</v>
      </c>
    </row>
    <row r="392" spans="1:6" x14ac:dyDescent="0.35">
      <c r="A392" s="20" t="s">
        <v>1113</v>
      </c>
      <c r="B392" s="27"/>
      <c r="C392" s="27">
        <v>1</v>
      </c>
      <c r="D392" s="27">
        <v>3</v>
      </c>
      <c r="E392" s="27">
        <v>2</v>
      </c>
      <c r="F392" s="27">
        <v>6</v>
      </c>
    </row>
    <row r="393" spans="1:6" x14ac:dyDescent="0.35">
      <c r="A393" s="20" t="s">
        <v>3159</v>
      </c>
      <c r="B393" s="27"/>
      <c r="C393" s="27"/>
      <c r="D393" s="27"/>
      <c r="E393" s="27">
        <v>4</v>
      </c>
      <c r="F393" s="27">
        <v>4</v>
      </c>
    </row>
    <row r="394" spans="1:6" x14ac:dyDescent="0.35">
      <c r="A394" s="20" t="s">
        <v>1345</v>
      </c>
      <c r="B394" s="27">
        <v>1</v>
      </c>
      <c r="C394" s="27">
        <v>2</v>
      </c>
      <c r="D394" s="27">
        <v>10</v>
      </c>
      <c r="E394" s="27">
        <v>15</v>
      </c>
      <c r="F394" s="27">
        <v>28</v>
      </c>
    </row>
    <row r="395" spans="1:6" x14ac:dyDescent="0.35">
      <c r="A395" s="20"/>
      <c r="B395" s="27"/>
      <c r="C395" s="27"/>
      <c r="D395" s="27"/>
      <c r="E395" s="27"/>
    </row>
    <row r="396" spans="1:6" x14ac:dyDescent="0.35">
      <c r="A396" s="20"/>
      <c r="B396" s="27"/>
      <c r="C396" s="27"/>
      <c r="D396" s="27"/>
      <c r="E396" s="27"/>
    </row>
    <row r="397" spans="1:6" x14ac:dyDescent="0.35">
      <c r="A397" s="20"/>
      <c r="B397" s="27"/>
      <c r="C397" s="27"/>
      <c r="D397" s="27"/>
      <c r="E397" s="27"/>
    </row>
    <row r="399" spans="1:6" x14ac:dyDescent="0.35">
      <c r="A399" t="s">
        <v>1657</v>
      </c>
    </row>
    <row r="400" spans="1:6" x14ac:dyDescent="0.35">
      <c r="A400" s="19" t="s">
        <v>1658</v>
      </c>
      <c r="B400" s="19" t="s">
        <v>1343</v>
      </c>
    </row>
    <row r="401" spans="1:5" x14ac:dyDescent="0.35">
      <c r="A401" s="19" t="s">
        <v>1344</v>
      </c>
      <c r="B401" t="s">
        <v>1122</v>
      </c>
      <c r="C401" t="s">
        <v>1147</v>
      </c>
      <c r="D401" t="s">
        <v>1145</v>
      </c>
      <c r="E401" t="s">
        <v>1345</v>
      </c>
    </row>
    <row r="402" spans="1:5" x14ac:dyDescent="0.35">
      <c r="A402" s="20" t="s">
        <v>1164</v>
      </c>
      <c r="B402" s="27"/>
      <c r="C402" s="27">
        <v>2</v>
      </c>
      <c r="D402" s="27">
        <v>3</v>
      </c>
      <c r="E402" s="27">
        <v>5</v>
      </c>
    </row>
    <row r="403" spans="1:5" x14ac:dyDescent="0.35">
      <c r="A403" s="20" t="s">
        <v>1229</v>
      </c>
      <c r="B403" s="27"/>
      <c r="C403" s="27"/>
      <c r="D403" s="27">
        <v>1</v>
      </c>
      <c r="E403" s="27">
        <v>1</v>
      </c>
    </row>
    <row r="404" spans="1:5" x14ac:dyDescent="0.35">
      <c r="A404" s="20" t="s">
        <v>1203</v>
      </c>
      <c r="B404" s="27"/>
      <c r="C404" s="27"/>
      <c r="D404" s="27">
        <v>4</v>
      </c>
      <c r="E404" s="27">
        <v>4</v>
      </c>
    </row>
    <row r="405" spans="1:5" x14ac:dyDescent="0.35">
      <c r="A405" s="20" t="s">
        <v>3626</v>
      </c>
      <c r="B405" s="27"/>
      <c r="C405" s="27">
        <v>4</v>
      </c>
      <c r="D405" s="27"/>
      <c r="E405" s="27">
        <v>4</v>
      </c>
    </row>
    <row r="406" spans="1:5" x14ac:dyDescent="0.35">
      <c r="A406" s="20" t="s">
        <v>1113</v>
      </c>
      <c r="B406" s="27">
        <v>1</v>
      </c>
      <c r="C406" s="27">
        <v>1</v>
      </c>
      <c r="D406" s="27">
        <v>4</v>
      </c>
      <c r="E406" s="27">
        <v>6</v>
      </c>
    </row>
    <row r="407" spans="1:5" x14ac:dyDescent="0.35">
      <c r="A407" s="20" t="s">
        <v>3159</v>
      </c>
      <c r="B407" s="27"/>
      <c r="C407" s="27"/>
      <c r="D407" s="27">
        <v>4</v>
      </c>
      <c r="E407" s="27">
        <v>4</v>
      </c>
    </row>
    <row r="408" spans="1:5" x14ac:dyDescent="0.35">
      <c r="A408" s="20" t="s">
        <v>1345</v>
      </c>
      <c r="B408" s="27">
        <v>1</v>
      </c>
      <c r="C408" s="27">
        <v>7</v>
      </c>
      <c r="D408" s="27">
        <v>16</v>
      </c>
      <c r="E408" s="27">
        <v>24</v>
      </c>
    </row>
    <row r="409" spans="1:5" x14ac:dyDescent="0.35">
      <c r="A409" s="20"/>
      <c r="B409" s="27"/>
      <c r="C409" s="27"/>
    </row>
    <row r="410" spans="1:5" x14ac:dyDescent="0.35">
      <c r="A410" s="20"/>
      <c r="B410" s="27"/>
      <c r="C410" s="27"/>
    </row>
    <row r="411" spans="1:5" x14ac:dyDescent="0.35">
      <c r="A411" s="20"/>
      <c r="B411" s="27"/>
      <c r="C411" s="27"/>
    </row>
    <row r="413" spans="1:5" x14ac:dyDescent="0.35">
      <c r="A413" t="s">
        <v>1659</v>
      </c>
    </row>
    <row r="414" spans="1:5" x14ac:dyDescent="0.35">
      <c r="A414" s="19" t="s">
        <v>1660</v>
      </c>
      <c r="B414" s="19" t="s">
        <v>1343</v>
      </c>
    </row>
    <row r="415" spans="1:5" x14ac:dyDescent="0.35">
      <c r="A415" s="19" t="s">
        <v>1344</v>
      </c>
      <c r="B415" t="s">
        <v>1147</v>
      </c>
      <c r="C415" t="s">
        <v>1145</v>
      </c>
      <c r="D415" t="s">
        <v>1345</v>
      </c>
    </row>
    <row r="416" spans="1:5" x14ac:dyDescent="0.35">
      <c r="A416" s="20" t="s">
        <v>1164</v>
      </c>
      <c r="B416" s="27">
        <v>2</v>
      </c>
      <c r="C416" s="27">
        <v>3</v>
      </c>
      <c r="D416" s="27">
        <v>5</v>
      </c>
    </row>
    <row r="417" spans="1:5" x14ac:dyDescent="0.35">
      <c r="A417" s="20" t="s">
        <v>1229</v>
      </c>
      <c r="B417" s="27"/>
      <c r="C417" s="27">
        <v>2</v>
      </c>
      <c r="D417" s="27">
        <v>2</v>
      </c>
    </row>
    <row r="418" spans="1:5" x14ac:dyDescent="0.35">
      <c r="A418" s="20" t="s">
        <v>1203</v>
      </c>
      <c r="B418" s="27"/>
      <c r="C418" s="27">
        <v>4</v>
      </c>
      <c r="D418" s="27">
        <v>4</v>
      </c>
    </row>
    <row r="419" spans="1:5" x14ac:dyDescent="0.35">
      <c r="A419" s="20" t="s">
        <v>3626</v>
      </c>
      <c r="B419" s="27">
        <v>1</v>
      </c>
      <c r="C419" s="27"/>
      <c r="D419" s="27">
        <v>1</v>
      </c>
    </row>
    <row r="420" spans="1:5" x14ac:dyDescent="0.35">
      <c r="A420" s="20" t="s">
        <v>1113</v>
      </c>
      <c r="B420" s="27"/>
      <c r="C420" s="27">
        <v>4</v>
      </c>
      <c r="D420" s="27">
        <v>4</v>
      </c>
    </row>
    <row r="421" spans="1:5" x14ac:dyDescent="0.35">
      <c r="A421" s="20" t="s">
        <v>3159</v>
      </c>
      <c r="B421" s="27"/>
      <c r="C421" s="27">
        <v>4</v>
      </c>
      <c r="D421" s="27">
        <v>4</v>
      </c>
    </row>
    <row r="422" spans="1:5" x14ac:dyDescent="0.35">
      <c r="A422" s="20" t="s">
        <v>1345</v>
      </c>
      <c r="B422" s="27">
        <v>3</v>
      </c>
      <c r="C422" s="27">
        <v>17</v>
      </c>
      <c r="D422" s="27">
        <v>20</v>
      </c>
      <c r="E422" s="27"/>
    </row>
    <row r="423" spans="1:5" x14ac:dyDescent="0.35">
      <c r="A423" s="20"/>
      <c r="B423" s="27"/>
      <c r="C423" s="27"/>
      <c r="D423" s="27"/>
      <c r="E423" s="27"/>
    </row>
    <row r="424" spans="1:5" x14ac:dyDescent="0.35">
      <c r="A424" s="20"/>
      <c r="B424" s="27"/>
      <c r="C424" s="27"/>
      <c r="D424" s="27"/>
      <c r="E424" s="27"/>
    </row>
    <row r="426" spans="1:5" x14ac:dyDescent="0.35">
      <c r="A426" t="s">
        <v>1661</v>
      </c>
    </row>
    <row r="427" spans="1:5" x14ac:dyDescent="0.35">
      <c r="A427" s="19" t="s">
        <v>1662</v>
      </c>
      <c r="B427" s="19" t="s">
        <v>1343</v>
      </c>
    </row>
    <row r="428" spans="1:5" x14ac:dyDescent="0.35">
      <c r="A428" s="19" t="s">
        <v>1344</v>
      </c>
      <c r="B428" t="s">
        <v>1147</v>
      </c>
      <c r="C428" t="s">
        <v>1145</v>
      </c>
      <c r="D428" t="s">
        <v>1345</v>
      </c>
    </row>
    <row r="429" spans="1:5" x14ac:dyDescent="0.35">
      <c r="A429" s="20" t="s">
        <v>1164</v>
      </c>
      <c r="B429" s="27">
        <v>2</v>
      </c>
      <c r="C429" s="27">
        <v>3</v>
      </c>
      <c r="D429" s="27">
        <v>5</v>
      </c>
    </row>
    <row r="430" spans="1:5" x14ac:dyDescent="0.35">
      <c r="A430" s="20" t="s">
        <v>1229</v>
      </c>
      <c r="B430" s="27"/>
      <c r="C430" s="27">
        <v>2</v>
      </c>
      <c r="D430" s="27">
        <v>2</v>
      </c>
    </row>
    <row r="431" spans="1:5" x14ac:dyDescent="0.35">
      <c r="A431" s="20" t="s">
        <v>1203</v>
      </c>
      <c r="B431" s="27"/>
      <c r="C431" s="27">
        <v>4</v>
      </c>
      <c r="D431" s="27">
        <v>4</v>
      </c>
    </row>
    <row r="432" spans="1:5" x14ac:dyDescent="0.35">
      <c r="A432" s="20" t="s">
        <v>3626</v>
      </c>
      <c r="B432" s="27">
        <v>1</v>
      </c>
      <c r="C432" s="27"/>
      <c r="D432" s="27">
        <v>1</v>
      </c>
    </row>
    <row r="433" spans="1:16" x14ac:dyDescent="0.35">
      <c r="A433" s="20" t="s">
        <v>1113</v>
      </c>
      <c r="B433" s="27"/>
      <c r="C433" s="27">
        <v>4</v>
      </c>
      <c r="D433" s="27">
        <v>4</v>
      </c>
    </row>
    <row r="434" spans="1:16" x14ac:dyDescent="0.35">
      <c r="A434" s="20" t="s">
        <v>3159</v>
      </c>
      <c r="B434" s="27"/>
      <c r="C434" s="27">
        <v>4</v>
      </c>
      <c r="D434" s="27">
        <v>4</v>
      </c>
    </row>
    <row r="435" spans="1:16" x14ac:dyDescent="0.35">
      <c r="A435" s="20" t="s">
        <v>1345</v>
      </c>
      <c r="B435" s="27">
        <v>3</v>
      </c>
      <c r="C435" s="27">
        <v>17</v>
      </c>
      <c r="D435" s="27">
        <v>20</v>
      </c>
      <c r="E435" s="27"/>
    </row>
    <row r="436" spans="1:16" x14ac:dyDescent="0.35">
      <c r="A436" s="20"/>
      <c r="B436" s="27"/>
      <c r="C436" s="27"/>
      <c r="D436" s="27"/>
      <c r="E436" s="27"/>
    </row>
    <row r="439" spans="1:16" x14ac:dyDescent="0.35">
      <c r="A439" s="66" t="s">
        <v>1663</v>
      </c>
      <c r="B439" s="66"/>
      <c r="C439" s="66"/>
      <c r="D439" s="66"/>
      <c r="E439" s="66"/>
      <c r="F439" s="66"/>
      <c r="G439" s="66"/>
      <c r="H439" s="66"/>
    </row>
    <row r="441" spans="1:16" x14ac:dyDescent="0.35">
      <c r="A441" t="s">
        <v>1640</v>
      </c>
    </row>
    <row r="442" spans="1:16" x14ac:dyDescent="0.35">
      <c r="A442" s="19" t="s">
        <v>1344</v>
      </c>
      <c r="B442" t="s">
        <v>1664</v>
      </c>
      <c r="C442" t="s">
        <v>1665</v>
      </c>
      <c r="D442" t="s">
        <v>1666</v>
      </c>
      <c r="E442" t="s">
        <v>1667</v>
      </c>
      <c r="F442" t="s">
        <v>1668</v>
      </c>
      <c r="G442" t="s">
        <v>1669</v>
      </c>
      <c r="H442" t="s">
        <v>1670</v>
      </c>
      <c r="I442" t="s">
        <v>1671</v>
      </c>
      <c r="J442" t="s">
        <v>1672</v>
      </c>
      <c r="K442" t="s">
        <v>1673</v>
      </c>
      <c r="L442" t="s">
        <v>1674</v>
      </c>
      <c r="M442" t="s">
        <v>1675</v>
      </c>
      <c r="N442" t="s">
        <v>1676</v>
      </c>
      <c r="O442" t="s">
        <v>1677</v>
      </c>
      <c r="P442" t="s">
        <v>1678</v>
      </c>
    </row>
    <row r="443" spans="1:16" x14ac:dyDescent="0.35">
      <c r="A443" s="20" t="s">
        <v>1164</v>
      </c>
      <c r="B443" s="27">
        <v>11.75</v>
      </c>
      <c r="C443" s="27">
        <v>12.5</v>
      </c>
      <c r="D443" s="27">
        <v>35</v>
      </c>
      <c r="E443" s="27">
        <v>55</v>
      </c>
      <c r="F443" s="27">
        <v>45</v>
      </c>
      <c r="G443" s="27">
        <v>49.5</v>
      </c>
      <c r="H443" s="27">
        <v>25</v>
      </c>
      <c r="I443" s="27">
        <v>36.25</v>
      </c>
      <c r="J443" s="27">
        <v>40</v>
      </c>
      <c r="K443" s="27">
        <v>31</v>
      </c>
      <c r="L443" s="27">
        <v>44</v>
      </c>
      <c r="M443" s="27">
        <v>55</v>
      </c>
      <c r="N443" s="27">
        <v>53.75</v>
      </c>
      <c r="O443" s="27">
        <v>48.75</v>
      </c>
      <c r="P443" s="27">
        <v>46.25</v>
      </c>
    </row>
    <row r="444" spans="1:16" x14ac:dyDescent="0.35">
      <c r="A444" s="20" t="s">
        <v>1229</v>
      </c>
      <c r="B444" s="27">
        <v>70</v>
      </c>
      <c r="C444" s="27">
        <v>50</v>
      </c>
      <c r="D444" s="27">
        <v>110</v>
      </c>
      <c r="E444" s="27">
        <v>120</v>
      </c>
      <c r="F444" s="27">
        <v>120</v>
      </c>
      <c r="G444" s="27">
        <v>45</v>
      </c>
      <c r="H444" s="27">
        <v>30</v>
      </c>
      <c r="I444" s="27">
        <v>75</v>
      </c>
      <c r="J444" s="27">
        <v>75</v>
      </c>
      <c r="K444" s="27">
        <v>90</v>
      </c>
      <c r="L444" s="27">
        <v>90</v>
      </c>
      <c r="M444" s="27">
        <v>90</v>
      </c>
      <c r="N444" s="27">
        <v>90</v>
      </c>
      <c r="O444" s="27">
        <v>60</v>
      </c>
      <c r="P444" s="27">
        <v>90</v>
      </c>
    </row>
    <row r="445" spans="1:16" x14ac:dyDescent="0.35">
      <c r="A445" s="20" t="s">
        <v>1203</v>
      </c>
      <c r="B445" s="27">
        <v>16</v>
      </c>
      <c r="C445" s="27">
        <v>22</v>
      </c>
      <c r="D445" s="27">
        <v>18.5</v>
      </c>
      <c r="E445" s="27">
        <v>6.4</v>
      </c>
      <c r="F445" s="27">
        <v>7.4</v>
      </c>
      <c r="G445" s="27">
        <v>8.4</v>
      </c>
      <c r="H445" s="27">
        <v>9</v>
      </c>
      <c r="I445" s="27">
        <v>7</v>
      </c>
      <c r="J445" s="27">
        <v>7.2</v>
      </c>
      <c r="K445" s="27">
        <v>9.5</v>
      </c>
      <c r="L445" s="27">
        <v>7.75</v>
      </c>
      <c r="M445" s="27">
        <v>9.8000000000000007</v>
      </c>
      <c r="N445" s="27">
        <v>8</v>
      </c>
      <c r="O445" s="27">
        <v>11</v>
      </c>
      <c r="P445" s="27">
        <v>6.75</v>
      </c>
    </row>
    <row r="446" spans="1:16" x14ac:dyDescent="0.35">
      <c r="A446" s="20" t="s">
        <v>3626</v>
      </c>
      <c r="B446" s="27">
        <v>14</v>
      </c>
      <c r="C446" s="27">
        <v>14</v>
      </c>
      <c r="D446" s="27">
        <v>16.333333333333332</v>
      </c>
      <c r="E446" s="27">
        <v>5.333333333333333</v>
      </c>
      <c r="F446" s="27">
        <v>9.3333333333333339</v>
      </c>
      <c r="G446" s="27">
        <v>19.25</v>
      </c>
      <c r="H446" s="27">
        <v>20</v>
      </c>
      <c r="I446" s="27">
        <v>16.333333333333332</v>
      </c>
      <c r="J446" s="27">
        <v>17.5</v>
      </c>
      <c r="K446" s="27">
        <v>14</v>
      </c>
      <c r="L446" s="27">
        <v>14</v>
      </c>
      <c r="M446" s="27"/>
      <c r="N446" s="27">
        <v>16.333333333333332</v>
      </c>
      <c r="O446" s="27">
        <v>14</v>
      </c>
      <c r="P446" s="27">
        <v>30</v>
      </c>
    </row>
    <row r="447" spans="1:16" x14ac:dyDescent="0.35">
      <c r="A447" s="20" t="s">
        <v>1113</v>
      </c>
      <c r="B447" s="27">
        <v>22</v>
      </c>
      <c r="C447" s="27">
        <v>18</v>
      </c>
      <c r="D447" s="27">
        <v>16</v>
      </c>
      <c r="E447" s="27">
        <v>17.399999999999999</v>
      </c>
      <c r="F447" s="27">
        <v>16.399999999999999</v>
      </c>
      <c r="G447" s="27">
        <v>52.5</v>
      </c>
      <c r="H447" s="27">
        <v>37</v>
      </c>
      <c r="I447" s="27">
        <v>31.75</v>
      </c>
      <c r="J447" s="27">
        <v>24.25</v>
      </c>
      <c r="K447" s="27">
        <v>26</v>
      </c>
      <c r="L447" s="27">
        <v>27.5</v>
      </c>
      <c r="M447" s="27">
        <v>26.666666666666668</v>
      </c>
      <c r="N447" s="27">
        <v>25</v>
      </c>
      <c r="O447" s="27">
        <v>32.75</v>
      </c>
      <c r="P447" s="27">
        <v>43.75</v>
      </c>
    </row>
    <row r="448" spans="1:16" x14ac:dyDescent="0.35">
      <c r="A448" s="20" t="s">
        <v>3159</v>
      </c>
      <c r="B448" s="27"/>
      <c r="C448" s="27">
        <v>30</v>
      </c>
      <c r="D448" s="27">
        <v>30</v>
      </c>
      <c r="E448" s="27">
        <v>30</v>
      </c>
      <c r="F448" s="27">
        <v>30</v>
      </c>
      <c r="G448" s="27">
        <v>30</v>
      </c>
      <c r="H448" s="27">
        <v>30</v>
      </c>
      <c r="I448" s="27">
        <v>30</v>
      </c>
      <c r="J448" s="27">
        <v>30</v>
      </c>
      <c r="K448" s="27">
        <v>30</v>
      </c>
      <c r="L448" s="27">
        <v>30</v>
      </c>
      <c r="M448" s="27">
        <v>30</v>
      </c>
      <c r="N448" s="27">
        <v>27.5</v>
      </c>
      <c r="O448" s="27">
        <v>30</v>
      </c>
      <c r="P448" s="27">
        <v>20</v>
      </c>
    </row>
    <row r="449" spans="1:16" x14ac:dyDescent="0.35">
      <c r="A449" s="20" t="s">
        <v>1345</v>
      </c>
      <c r="B449" s="27">
        <v>26.866666666666667</v>
      </c>
      <c r="C449" s="27">
        <v>23.222222222222221</v>
      </c>
      <c r="D449" s="27">
        <v>34.045454545454547</v>
      </c>
      <c r="E449" s="27">
        <v>31.086956521739129</v>
      </c>
      <c r="F449" s="27">
        <v>29.869565217391305</v>
      </c>
      <c r="G449" s="27">
        <v>32.043478260869563</v>
      </c>
      <c r="H449" s="27">
        <v>24.4</v>
      </c>
      <c r="I449" s="27">
        <v>28.454545454545453</v>
      </c>
      <c r="J449" s="27">
        <v>28.476190476190474</v>
      </c>
      <c r="K449" s="27">
        <v>25.59090909090909</v>
      </c>
      <c r="L449" s="27">
        <v>31.954545454545453</v>
      </c>
      <c r="M449" s="27">
        <v>36.055555555555557</v>
      </c>
      <c r="N449" s="27">
        <v>29.571428571428573</v>
      </c>
      <c r="O449" s="27">
        <v>34.200000000000003</v>
      </c>
      <c r="P449" s="27">
        <v>40.80952380952381</v>
      </c>
    </row>
    <row r="450" spans="1:16" x14ac:dyDescent="0.35">
      <c r="A450" s="20"/>
      <c r="B450" s="27"/>
      <c r="C450" s="27"/>
      <c r="D450" s="27"/>
      <c r="E450" s="27"/>
      <c r="F450" s="27"/>
      <c r="G450" s="27"/>
      <c r="H450" s="27"/>
      <c r="I450" s="27"/>
      <c r="J450" s="27"/>
      <c r="K450" s="27"/>
      <c r="L450" s="27"/>
      <c r="M450" s="27"/>
      <c r="N450" s="27"/>
      <c r="O450" s="27"/>
      <c r="P450" s="27"/>
    </row>
    <row r="451" spans="1:16" x14ac:dyDescent="0.35">
      <c r="A451" s="20"/>
      <c r="B451" s="27"/>
      <c r="C451" s="27"/>
      <c r="D451" s="27"/>
      <c r="E451" s="27"/>
      <c r="F451" s="27"/>
      <c r="G451" s="27"/>
      <c r="H451" s="27"/>
      <c r="I451" s="27"/>
      <c r="J451" s="27"/>
      <c r="K451" s="27"/>
      <c r="L451" s="27"/>
      <c r="M451" s="27"/>
      <c r="N451" s="27"/>
      <c r="O451" s="27"/>
      <c r="P451" s="27"/>
    </row>
    <row r="452" spans="1:16" x14ac:dyDescent="0.35">
      <c r="A452" t="s">
        <v>1679</v>
      </c>
    </row>
    <row r="453" spans="1:16" x14ac:dyDescent="0.35">
      <c r="A453" s="19" t="s">
        <v>1680</v>
      </c>
      <c r="B453" s="19" t="s">
        <v>1343</v>
      </c>
    </row>
    <row r="454" spans="1:16" x14ac:dyDescent="0.35">
      <c r="A454" s="19" t="s">
        <v>1344</v>
      </c>
      <c r="B454" t="s">
        <v>1122</v>
      </c>
      <c r="C454" t="s">
        <v>1147</v>
      </c>
      <c r="D454" t="s">
        <v>1143</v>
      </c>
      <c r="E454" t="s">
        <v>1345</v>
      </c>
    </row>
    <row r="455" spans="1:16" x14ac:dyDescent="0.35">
      <c r="A455" s="20" t="s">
        <v>1164</v>
      </c>
      <c r="B455" s="27"/>
      <c r="C455" s="27">
        <v>2</v>
      </c>
      <c r="D455" s="27">
        <v>2</v>
      </c>
      <c r="E455" s="27">
        <v>4</v>
      </c>
    </row>
    <row r="456" spans="1:16" x14ac:dyDescent="0.35">
      <c r="A456" s="20" t="s">
        <v>1229</v>
      </c>
      <c r="B456" s="27">
        <v>2</v>
      </c>
      <c r="C456" s="27"/>
      <c r="D456" s="27">
        <v>1</v>
      </c>
      <c r="E456" s="27">
        <v>3</v>
      </c>
    </row>
    <row r="457" spans="1:16" x14ac:dyDescent="0.35">
      <c r="A457" s="20" t="s">
        <v>1203</v>
      </c>
      <c r="B457" s="27"/>
      <c r="C457" s="27">
        <v>1</v>
      </c>
      <c r="D457" s="27"/>
      <c r="E457" s="27">
        <v>1</v>
      </c>
    </row>
    <row r="458" spans="1:16" x14ac:dyDescent="0.35">
      <c r="A458" s="20" t="s">
        <v>3626</v>
      </c>
      <c r="B458" s="27"/>
      <c r="C458" s="27">
        <v>3</v>
      </c>
      <c r="D458" s="27"/>
      <c r="E458" s="27">
        <v>3</v>
      </c>
    </row>
    <row r="459" spans="1:16" x14ac:dyDescent="0.35">
      <c r="A459" s="20" t="s">
        <v>1113</v>
      </c>
      <c r="B459" s="27">
        <v>1</v>
      </c>
      <c r="C459" s="27">
        <v>3</v>
      </c>
      <c r="D459" s="27"/>
      <c r="E459" s="27">
        <v>4</v>
      </c>
    </row>
    <row r="460" spans="1:16" x14ac:dyDescent="0.35">
      <c r="A460" s="20" t="s">
        <v>1345</v>
      </c>
      <c r="B460" s="27">
        <v>3</v>
      </c>
      <c r="C460" s="27">
        <v>9</v>
      </c>
      <c r="D460" s="27">
        <v>3</v>
      </c>
      <c r="E460" s="27">
        <v>15</v>
      </c>
    </row>
    <row r="465" spans="1:6" x14ac:dyDescent="0.35">
      <c r="A465" t="s">
        <v>1681</v>
      </c>
    </row>
    <row r="466" spans="1:6" x14ac:dyDescent="0.35">
      <c r="A466" s="19" t="s">
        <v>1682</v>
      </c>
      <c r="B466" s="19" t="s">
        <v>1343</v>
      </c>
    </row>
    <row r="467" spans="1:6" x14ac:dyDescent="0.35">
      <c r="A467" s="19" t="s">
        <v>1344</v>
      </c>
      <c r="B467" t="s">
        <v>1122</v>
      </c>
      <c r="C467" t="s">
        <v>1147</v>
      </c>
      <c r="D467" t="s">
        <v>1143</v>
      </c>
      <c r="E467" t="s">
        <v>1168</v>
      </c>
      <c r="F467" t="s">
        <v>1345</v>
      </c>
    </row>
    <row r="468" spans="1:6" x14ac:dyDescent="0.35">
      <c r="A468" s="20" t="s">
        <v>1164</v>
      </c>
      <c r="B468" s="27"/>
      <c r="C468" s="27">
        <v>2</v>
      </c>
      <c r="D468" s="27">
        <v>1</v>
      </c>
      <c r="E468" s="27">
        <v>1</v>
      </c>
      <c r="F468" s="27">
        <v>4</v>
      </c>
    </row>
    <row r="469" spans="1:6" x14ac:dyDescent="0.35">
      <c r="A469" s="20" t="s">
        <v>1229</v>
      </c>
      <c r="B469" s="27">
        <v>2</v>
      </c>
      <c r="C469" s="27"/>
      <c r="D469" s="27">
        <v>1</v>
      </c>
      <c r="E469" s="27"/>
      <c r="F469" s="27">
        <v>3</v>
      </c>
    </row>
    <row r="470" spans="1:6" x14ac:dyDescent="0.35">
      <c r="A470" s="20" t="s">
        <v>3626</v>
      </c>
      <c r="B470" s="27"/>
      <c r="C470" s="27">
        <v>3</v>
      </c>
      <c r="D470" s="27"/>
      <c r="E470" s="27"/>
      <c r="F470" s="27">
        <v>3</v>
      </c>
    </row>
    <row r="471" spans="1:6" x14ac:dyDescent="0.35">
      <c r="A471" s="20" t="s">
        <v>1113</v>
      </c>
      <c r="B471" s="27">
        <v>2</v>
      </c>
      <c r="C471" s="27">
        <v>2</v>
      </c>
      <c r="D471" s="27"/>
      <c r="E471" s="27"/>
      <c r="F471" s="27">
        <v>4</v>
      </c>
    </row>
    <row r="472" spans="1:6" x14ac:dyDescent="0.35">
      <c r="A472" s="20" t="s">
        <v>3159</v>
      </c>
      <c r="B472" s="27"/>
      <c r="C472" s="27"/>
      <c r="D472" s="27"/>
      <c r="E472" s="27">
        <v>2</v>
      </c>
      <c r="F472" s="27">
        <v>2</v>
      </c>
    </row>
    <row r="473" spans="1:6" x14ac:dyDescent="0.35">
      <c r="A473" s="20" t="s">
        <v>1345</v>
      </c>
      <c r="B473" s="27">
        <v>4</v>
      </c>
      <c r="C473" s="27">
        <v>7</v>
      </c>
      <c r="D473" s="27">
        <v>2</v>
      </c>
      <c r="E473" s="27">
        <v>3</v>
      </c>
      <c r="F473" s="27">
        <v>16</v>
      </c>
    </row>
    <row r="474" spans="1:6" x14ac:dyDescent="0.35">
      <c r="A474" s="20"/>
      <c r="B474" s="27"/>
      <c r="C474" s="27"/>
      <c r="D474" s="27"/>
      <c r="E474" s="27"/>
      <c r="F474" s="27"/>
    </row>
    <row r="475" spans="1:6" x14ac:dyDescent="0.35">
      <c r="A475" s="20"/>
      <c r="B475" s="27"/>
      <c r="C475" s="27"/>
      <c r="D475" s="27"/>
      <c r="E475" s="27"/>
      <c r="F475" s="27"/>
    </row>
    <row r="477" spans="1:6" x14ac:dyDescent="0.35">
      <c r="A477" t="s">
        <v>1683</v>
      </c>
    </row>
    <row r="478" spans="1:6" x14ac:dyDescent="0.35">
      <c r="A478" s="19" t="s">
        <v>1684</v>
      </c>
      <c r="B478" s="19" t="s">
        <v>1343</v>
      </c>
    </row>
    <row r="479" spans="1:6" x14ac:dyDescent="0.35">
      <c r="A479" s="19" t="s">
        <v>1344</v>
      </c>
      <c r="B479" t="s">
        <v>1147</v>
      </c>
      <c r="C479" t="s">
        <v>1145</v>
      </c>
      <c r="D479" t="s">
        <v>1168</v>
      </c>
      <c r="E479" t="s">
        <v>1345</v>
      </c>
    </row>
    <row r="480" spans="1:6" x14ac:dyDescent="0.35">
      <c r="A480" s="20" t="s">
        <v>1164</v>
      </c>
      <c r="B480" s="27"/>
      <c r="C480" s="27">
        <v>2</v>
      </c>
      <c r="D480" s="27">
        <v>2</v>
      </c>
      <c r="E480" s="27">
        <v>4</v>
      </c>
    </row>
    <row r="481" spans="1:5" x14ac:dyDescent="0.35">
      <c r="A481" s="20" t="s">
        <v>1229</v>
      </c>
      <c r="B481" s="27"/>
      <c r="C481" s="27">
        <v>3</v>
      </c>
      <c r="D481" s="27"/>
      <c r="E481" s="27">
        <v>3</v>
      </c>
    </row>
    <row r="482" spans="1:5" x14ac:dyDescent="0.35">
      <c r="A482" s="20" t="s">
        <v>1203</v>
      </c>
      <c r="B482" s="27"/>
      <c r="C482" s="27">
        <v>4</v>
      </c>
      <c r="D482" s="27"/>
      <c r="E482" s="27">
        <v>4</v>
      </c>
    </row>
    <row r="483" spans="1:5" x14ac:dyDescent="0.35">
      <c r="A483" s="20" t="s">
        <v>3626</v>
      </c>
      <c r="B483" s="27">
        <v>1</v>
      </c>
      <c r="C483" s="27">
        <v>2</v>
      </c>
      <c r="D483" s="27"/>
      <c r="E483" s="27">
        <v>3</v>
      </c>
    </row>
    <row r="484" spans="1:5" x14ac:dyDescent="0.35">
      <c r="A484" s="20" t="s">
        <v>1113</v>
      </c>
      <c r="B484" s="27">
        <v>1</v>
      </c>
      <c r="C484" s="27">
        <v>4</v>
      </c>
      <c r="D484" s="27">
        <v>1</v>
      </c>
      <c r="E484" s="27">
        <v>6</v>
      </c>
    </row>
    <row r="485" spans="1:5" x14ac:dyDescent="0.35">
      <c r="A485" s="20" t="s">
        <v>3159</v>
      </c>
      <c r="B485" s="27"/>
      <c r="C485" s="27">
        <v>2</v>
      </c>
      <c r="D485" s="27"/>
      <c r="E485" s="27">
        <v>2</v>
      </c>
    </row>
    <row r="486" spans="1:5" x14ac:dyDescent="0.35">
      <c r="A486" s="20" t="s">
        <v>1345</v>
      </c>
      <c r="B486" s="27">
        <v>2</v>
      </c>
      <c r="C486" s="27">
        <v>17</v>
      </c>
      <c r="D486" s="27">
        <v>3</v>
      </c>
      <c r="E486" s="27">
        <v>22</v>
      </c>
    </row>
    <row r="487" spans="1:5" x14ac:dyDescent="0.35">
      <c r="A487" s="20"/>
      <c r="B487" s="27"/>
      <c r="C487" s="27"/>
      <c r="D487" s="27"/>
      <c r="E487" s="27"/>
    </row>
    <row r="489" spans="1:5" x14ac:dyDescent="0.35">
      <c r="A489" t="s">
        <v>1685</v>
      </c>
    </row>
    <row r="490" spans="1:5" x14ac:dyDescent="0.35">
      <c r="A490" s="19" t="s">
        <v>1686</v>
      </c>
      <c r="B490" s="19" t="s">
        <v>1343</v>
      </c>
    </row>
    <row r="491" spans="1:5" x14ac:dyDescent="0.35">
      <c r="A491" s="19" t="s">
        <v>1344</v>
      </c>
      <c r="B491" t="s">
        <v>1122</v>
      </c>
      <c r="C491" t="s">
        <v>1147</v>
      </c>
      <c r="D491" t="s">
        <v>1145</v>
      </c>
      <c r="E491" t="s">
        <v>1345</v>
      </c>
    </row>
    <row r="492" spans="1:5" x14ac:dyDescent="0.35">
      <c r="A492" s="20" t="s">
        <v>1164</v>
      </c>
      <c r="B492" s="27">
        <v>1</v>
      </c>
      <c r="C492" s="27">
        <v>1</v>
      </c>
      <c r="D492" s="27">
        <v>2</v>
      </c>
      <c r="E492" s="27">
        <v>4</v>
      </c>
    </row>
    <row r="493" spans="1:5" x14ac:dyDescent="0.35">
      <c r="A493" s="20" t="s">
        <v>1229</v>
      </c>
      <c r="B493" s="27"/>
      <c r="C493" s="27">
        <v>2</v>
      </c>
      <c r="D493" s="27"/>
      <c r="E493" s="27">
        <v>2</v>
      </c>
    </row>
    <row r="494" spans="1:5" x14ac:dyDescent="0.35">
      <c r="A494" s="20" t="s">
        <v>1203</v>
      </c>
      <c r="B494" s="27"/>
      <c r="C494" s="27"/>
      <c r="D494" s="27">
        <v>5</v>
      </c>
      <c r="E494" s="27">
        <v>5</v>
      </c>
    </row>
    <row r="495" spans="1:5" x14ac:dyDescent="0.35">
      <c r="A495" s="20" t="s">
        <v>3626</v>
      </c>
      <c r="B495" s="27"/>
      <c r="C495" s="27">
        <v>2</v>
      </c>
      <c r="D495" s="27">
        <v>1</v>
      </c>
      <c r="E495" s="27">
        <v>3</v>
      </c>
    </row>
    <row r="496" spans="1:5" x14ac:dyDescent="0.35">
      <c r="A496" s="20" t="s">
        <v>1113</v>
      </c>
      <c r="B496" s="27">
        <v>1</v>
      </c>
      <c r="C496" s="27">
        <v>3</v>
      </c>
      <c r="D496" s="27">
        <v>1</v>
      </c>
      <c r="E496" s="27">
        <v>5</v>
      </c>
    </row>
    <row r="497" spans="1:5" x14ac:dyDescent="0.35">
      <c r="A497" s="20" t="s">
        <v>3159</v>
      </c>
      <c r="B497" s="27"/>
      <c r="C497" s="27"/>
      <c r="D497" s="27">
        <v>4</v>
      </c>
      <c r="E497" s="27">
        <v>4</v>
      </c>
    </row>
    <row r="498" spans="1:5" x14ac:dyDescent="0.35">
      <c r="A498" s="20" t="s">
        <v>1345</v>
      </c>
      <c r="B498" s="27">
        <v>2</v>
      </c>
      <c r="C498" s="27">
        <v>8</v>
      </c>
      <c r="D498" s="27">
        <v>13</v>
      </c>
      <c r="E498" s="27">
        <v>23</v>
      </c>
    </row>
    <row r="500" spans="1:5" x14ac:dyDescent="0.35">
      <c r="A500" t="s">
        <v>1687</v>
      </c>
    </row>
    <row r="501" spans="1:5" x14ac:dyDescent="0.35">
      <c r="A501" s="19" t="s">
        <v>1688</v>
      </c>
      <c r="B501" s="19" t="s">
        <v>1343</v>
      </c>
    </row>
    <row r="502" spans="1:5" x14ac:dyDescent="0.35">
      <c r="A502" s="19" t="s">
        <v>1344</v>
      </c>
      <c r="B502" t="s">
        <v>1122</v>
      </c>
      <c r="C502" t="s">
        <v>1147</v>
      </c>
      <c r="D502" t="s">
        <v>1145</v>
      </c>
      <c r="E502" t="s">
        <v>1345</v>
      </c>
    </row>
    <row r="503" spans="1:5" x14ac:dyDescent="0.35">
      <c r="A503" s="20" t="s">
        <v>1164</v>
      </c>
      <c r="B503" s="27">
        <v>1</v>
      </c>
      <c r="C503" s="27">
        <v>1</v>
      </c>
      <c r="D503" s="27">
        <v>2</v>
      </c>
      <c r="E503" s="27">
        <v>4</v>
      </c>
    </row>
    <row r="504" spans="1:5" x14ac:dyDescent="0.35">
      <c r="A504" s="20" t="s">
        <v>1229</v>
      </c>
      <c r="B504" s="27"/>
      <c r="C504" s="27">
        <v>1</v>
      </c>
      <c r="D504" s="27">
        <v>1</v>
      </c>
      <c r="E504" s="27">
        <v>2</v>
      </c>
    </row>
    <row r="505" spans="1:5" x14ac:dyDescent="0.35">
      <c r="A505" s="20" t="s">
        <v>1203</v>
      </c>
      <c r="B505" s="27"/>
      <c r="C505" s="27"/>
      <c r="D505" s="27">
        <v>5</v>
      </c>
      <c r="E505" s="27">
        <v>5</v>
      </c>
    </row>
    <row r="506" spans="1:5" x14ac:dyDescent="0.35">
      <c r="A506" s="20" t="s">
        <v>3626</v>
      </c>
      <c r="B506" s="27"/>
      <c r="C506" s="27">
        <v>3</v>
      </c>
      <c r="D506" s="27"/>
      <c r="E506" s="27">
        <v>3</v>
      </c>
    </row>
    <row r="507" spans="1:5" x14ac:dyDescent="0.35">
      <c r="A507" s="20" t="s">
        <v>1113</v>
      </c>
      <c r="B507" s="27">
        <v>1</v>
      </c>
      <c r="C507" s="27">
        <v>3</v>
      </c>
      <c r="D507" s="27">
        <v>1</v>
      </c>
      <c r="E507" s="27">
        <v>5</v>
      </c>
    </row>
    <row r="508" spans="1:5" x14ac:dyDescent="0.35">
      <c r="A508" s="20" t="s">
        <v>3159</v>
      </c>
      <c r="B508" s="27"/>
      <c r="C508" s="27"/>
      <c r="D508" s="27">
        <v>4</v>
      </c>
      <c r="E508" s="27">
        <v>4</v>
      </c>
    </row>
    <row r="509" spans="1:5" x14ac:dyDescent="0.35">
      <c r="A509" s="20" t="s">
        <v>1345</v>
      </c>
      <c r="B509" s="27">
        <v>2</v>
      </c>
      <c r="C509" s="27">
        <v>8</v>
      </c>
      <c r="D509" s="27">
        <v>13</v>
      </c>
      <c r="E509" s="27">
        <v>23</v>
      </c>
    </row>
    <row r="510" spans="1:5" x14ac:dyDescent="0.35">
      <c r="A510" s="20"/>
      <c r="B510" s="27"/>
      <c r="C510" s="27"/>
      <c r="D510" s="27"/>
    </row>
    <row r="512" spans="1:5" x14ac:dyDescent="0.35">
      <c r="A512" t="s">
        <v>1689</v>
      </c>
    </row>
    <row r="513" spans="1:7" x14ac:dyDescent="0.35">
      <c r="A513" s="19" t="s">
        <v>1690</v>
      </c>
      <c r="B513" s="19" t="s">
        <v>1343</v>
      </c>
    </row>
    <row r="514" spans="1:7" x14ac:dyDescent="0.35">
      <c r="A514" s="19" t="s">
        <v>1344</v>
      </c>
      <c r="B514" t="s">
        <v>1122</v>
      </c>
      <c r="C514" t="s">
        <v>1147</v>
      </c>
      <c r="D514" t="s">
        <v>1145</v>
      </c>
      <c r="E514" t="s">
        <v>1345</v>
      </c>
    </row>
    <row r="515" spans="1:7" x14ac:dyDescent="0.35">
      <c r="A515" s="20" t="s">
        <v>1164</v>
      </c>
      <c r="B515" s="27">
        <v>1</v>
      </c>
      <c r="C515" s="27">
        <v>1</v>
      </c>
      <c r="D515" s="27">
        <v>1</v>
      </c>
      <c r="E515" s="27">
        <v>3</v>
      </c>
    </row>
    <row r="516" spans="1:7" x14ac:dyDescent="0.35">
      <c r="A516" s="20" t="s">
        <v>1229</v>
      </c>
      <c r="B516" s="27"/>
      <c r="C516" s="27"/>
      <c r="D516" s="27">
        <v>2</v>
      </c>
      <c r="E516" s="27">
        <v>2</v>
      </c>
    </row>
    <row r="517" spans="1:7" x14ac:dyDescent="0.35">
      <c r="A517" s="20" t="s">
        <v>1203</v>
      </c>
      <c r="B517" s="27"/>
      <c r="C517" s="27"/>
      <c r="D517" s="27">
        <v>5</v>
      </c>
      <c r="E517" s="27">
        <v>5</v>
      </c>
    </row>
    <row r="518" spans="1:7" x14ac:dyDescent="0.35">
      <c r="A518" s="20" t="s">
        <v>3626</v>
      </c>
      <c r="B518" s="27"/>
      <c r="C518" s="27">
        <v>1</v>
      </c>
      <c r="D518" s="27">
        <v>3</v>
      </c>
      <c r="E518" s="27">
        <v>4</v>
      </c>
    </row>
    <row r="519" spans="1:7" x14ac:dyDescent="0.35">
      <c r="A519" s="20" t="s">
        <v>1113</v>
      </c>
      <c r="B519" s="27"/>
      <c r="C519" s="27"/>
      <c r="D519" s="27">
        <v>4</v>
      </c>
      <c r="E519" s="27">
        <v>4</v>
      </c>
    </row>
    <row r="520" spans="1:7" x14ac:dyDescent="0.35">
      <c r="A520" s="20" t="s">
        <v>3159</v>
      </c>
      <c r="B520" s="27"/>
      <c r="C520" s="27"/>
      <c r="D520" s="27">
        <v>3</v>
      </c>
      <c r="E520" s="27">
        <v>3</v>
      </c>
    </row>
    <row r="521" spans="1:7" x14ac:dyDescent="0.35">
      <c r="A521" s="20" t="s">
        <v>1345</v>
      </c>
      <c r="B521" s="27">
        <v>1</v>
      </c>
      <c r="C521" s="27">
        <v>2</v>
      </c>
      <c r="D521" s="27">
        <v>18</v>
      </c>
      <c r="E521" s="27">
        <v>21</v>
      </c>
    </row>
    <row r="522" spans="1:7" x14ac:dyDescent="0.35">
      <c r="A522" s="20"/>
      <c r="B522" s="27"/>
      <c r="C522" s="27"/>
      <c r="D522" s="27"/>
    </row>
    <row r="523" spans="1:7" x14ac:dyDescent="0.35">
      <c r="A523" s="20"/>
      <c r="B523" s="27"/>
      <c r="C523" s="27"/>
      <c r="D523" s="27"/>
    </row>
    <row r="525" spans="1:7" x14ac:dyDescent="0.35">
      <c r="A525" t="s">
        <v>1691</v>
      </c>
    </row>
    <row r="526" spans="1:7" x14ac:dyDescent="0.35">
      <c r="A526" s="19" t="s">
        <v>1692</v>
      </c>
      <c r="B526" s="19" t="s">
        <v>1343</v>
      </c>
    </row>
    <row r="527" spans="1:7" x14ac:dyDescent="0.35">
      <c r="A527" s="19" t="s">
        <v>1344</v>
      </c>
      <c r="B527" t="s">
        <v>1122</v>
      </c>
      <c r="C527" t="s">
        <v>1147</v>
      </c>
      <c r="D527" t="s">
        <v>1145</v>
      </c>
      <c r="E527" t="s">
        <v>1168</v>
      </c>
      <c r="F527" t="s">
        <v>1154</v>
      </c>
      <c r="G527" t="s">
        <v>1345</v>
      </c>
    </row>
    <row r="528" spans="1:7" x14ac:dyDescent="0.35">
      <c r="A528" s="20" t="s">
        <v>1164</v>
      </c>
      <c r="B528" s="27">
        <v>1</v>
      </c>
      <c r="C528" s="27">
        <v>1</v>
      </c>
      <c r="D528" s="27">
        <v>1</v>
      </c>
      <c r="E528" s="27">
        <v>1</v>
      </c>
      <c r="F528" s="27"/>
      <c r="G528" s="27">
        <v>4</v>
      </c>
    </row>
    <row r="529" spans="1:7" x14ac:dyDescent="0.35">
      <c r="A529" s="20" t="s">
        <v>1229</v>
      </c>
      <c r="B529" s="27"/>
      <c r="C529" s="27"/>
      <c r="D529" s="27">
        <v>2</v>
      </c>
      <c r="E529" s="27"/>
      <c r="F529" s="27"/>
      <c r="G529" s="27">
        <v>2</v>
      </c>
    </row>
    <row r="530" spans="1:7" x14ac:dyDescent="0.35">
      <c r="A530" s="20" t="s">
        <v>1203</v>
      </c>
      <c r="B530" s="27"/>
      <c r="C530" s="27"/>
      <c r="D530" s="27">
        <v>5</v>
      </c>
      <c r="E530" s="27"/>
      <c r="F530" s="27"/>
      <c r="G530" s="27">
        <v>5</v>
      </c>
    </row>
    <row r="531" spans="1:7" x14ac:dyDescent="0.35">
      <c r="A531" s="20" t="s">
        <v>3626</v>
      </c>
      <c r="B531" s="27"/>
      <c r="C531" s="27">
        <v>2</v>
      </c>
      <c r="D531" s="27">
        <v>3</v>
      </c>
      <c r="E531" s="27"/>
      <c r="F531" s="27"/>
      <c r="G531" s="27">
        <v>5</v>
      </c>
    </row>
    <row r="532" spans="1:7" x14ac:dyDescent="0.35">
      <c r="A532" s="20" t="s">
        <v>1113</v>
      </c>
      <c r="B532" s="27"/>
      <c r="C532" s="27">
        <v>1</v>
      </c>
      <c r="D532" s="27">
        <v>3</v>
      </c>
      <c r="E532" s="27"/>
      <c r="F532" s="27">
        <v>1</v>
      </c>
      <c r="G532" s="27">
        <v>5</v>
      </c>
    </row>
    <row r="533" spans="1:7" x14ac:dyDescent="0.35">
      <c r="A533" s="20" t="s">
        <v>3159</v>
      </c>
      <c r="B533" s="27"/>
      <c r="C533" s="27"/>
      <c r="D533" s="27">
        <v>4</v>
      </c>
      <c r="E533" s="27"/>
      <c r="F533" s="27"/>
      <c r="G533" s="27">
        <v>4</v>
      </c>
    </row>
    <row r="534" spans="1:7" x14ac:dyDescent="0.35">
      <c r="A534" s="20" t="s">
        <v>1345</v>
      </c>
      <c r="B534" s="27">
        <v>1</v>
      </c>
      <c r="C534" s="27">
        <v>4</v>
      </c>
      <c r="D534" s="27">
        <v>18</v>
      </c>
      <c r="E534" s="27">
        <v>1</v>
      </c>
      <c r="F534" s="27">
        <v>1</v>
      </c>
      <c r="G534" s="27">
        <v>25</v>
      </c>
    </row>
    <row r="535" spans="1:7" x14ac:dyDescent="0.35">
      <c r="A535" s="20"/>
      <c r="B535" s="27"/>
      <c r="C535" s="27"/>
      <c r="D535" s="27"/>
    </row>
    <row r="536" spans="1:7" x14ac:dyDescent="0.35">
      <c r="A536" s="20"/>
      <c r="B536" s="27"/>
      <c r="C536" s="27"/>
      <c r="D536" s="27"/>
    </row>
    <row r="538" spans="1:7" x14ac:dyDescent="0.35">
      <c r="A538" t="s">
        <v>1693</v>
      </c>
    </row>
    <row r="539" spans="1:7" x14ac:dyDescent="0.35">
      <c r="A539" s="19" t="s">
        <v>1694</v>
      </c>
      <c r="B539" s="19" t="s">
        <v>1343</v>
      </c>
    </row>
    <row r="540" spans="1:7" x14ac:dyDescent="0.35">
      <c r="A540" s="19" t="s">
        <v>1344</v>
      </c>
      <c r="B540" t="s">
        <v>1122</v>
      </c>
      <c r="C540" t="s">
        <v>1147</v>
      </c>
      <c r="D540" t="s">
        <v>1145</v>
      </c>
      <c r="E540" t="s">
        <v>1345</v>
      </c>
    </row>
    <row r="541" spans="1:7" x14ac:dyDescent="0.35">
      <c r="A541" s="20" t="s">
        <v>1164</v>
      </c>
      <c r="B541" s="27">
        <v>1</v>
      </c>
      <c r="C541" s="27">
        <v>1</v>
      </c>
      <c r="D541" s="27">
        <v>2</v>
      </c>
      <c r="E541" s="27">
        <v>4</v>
      </c>
    </row>
    <row r="542" spans="1:7" x14ac:dyDescent="0.35">
      <c r="A542" s="20" t="s">
        <v>1229</v>
      </c>
      <c r="B542" s="27"/>
      <c r="C542" s="27"/>
      <c r="D542" s="27">
        <v>2</v>
      </c>
      <c r="E542" s="27">
        <v>2</v>
      </c>
    </row>
    <row r="543" spans="1:7" x14ac:dyDescent="0.35">
      <c r="A543" s="20" t="s">
        <v>1203</v>
      </c>
      <c r="B543" s="27"/>
      <c r="C543" s="27"/>
      <c r="D543" s="27">
        <v>5</v>
      </c>
      <c r="E543" s="27">
        <v>5</v>
      </c>
    </row>
    <row r="544" spans="1:7" x14ac:dyDescent="0.35">
      <c r="A544" s="20" t="s">
        <v>3626</v>
      </c>
      <c r="B544" s="27"/>
      <c r="C544" s="27">
        <v>1</v>
      </c>
      <c r="D544" s="27">
        <v>2</v>
      </c>
      <c r="E544" s="27">
        <v>3</v>
      </c>
    </row>
    <row r="545" spans="1:6" x14ac:dyDescent="0.35">
      <c r="A545" s="20" t="s">
        <v>1113</v>
      </c>
      <c r="B545" s="27"/>
      <c r="C545" s="27">
        <v>1</v>
      </c>
      <c r="D545" s="27">
        <v>3</v>
      </c>
      <c r="E545" s="27">
        <v>4</v>
      </c>
    </row>
    <row r="546" spans="1:6" x14ac:dyDescent="0.35">
      <c r="A546" s="20" t="s">
        <v>3159</v>
      </c>
      <c r="B546" s="27"/>
      <c r="C546" s="27"/>
      <c r="D546" s="27">
        <v>4</v>
      </c>
      <c r="E546" s="27">
        <v>4</v>
      </c>
    </row>
    <row r="547" spans="1:6" x14ac:dyDescent="0.35">
      <c r="A547" s="20" t="s">
        <v>1345</v>
      </c>
      <c r="B547" s="27">
        <v>1</v>
      </c>
      <c r="C547" s="27">
        <v>3</v>
      </c>
      <c r="D547" s="27">
        <v>18</v>
      </c>
      <c r="E547" s="27">
        <v>22</v>
      </c>
    </row>
    <row r="548" spans="1:6" x14ac:dyDescent="0.35">
      <c r="A548" s="20"/>
      <c r="B548" s="27"/>
      <c r="C548" s="27"/>
      <c r="D548" s="27"/>
      <c r="E548" s="27"/>
    </row>
    <row r="549" spans="1:6" x14ac:dyDescent="0.35">
      <c r="A549" s="20"/>
      <c r="B549" s="27"/>
      <c r="C549" s="27"/>
      <c r="D549" s="27"/>
      <c r="E549" s="27"/>
    </row>
    <row r="550" spans="1:6" x14ac:dyDescent="0.35">
      <c r="A550" s="20"/>
      <c r="B550" s="27"/>
      <c r="C550" s="27"/>
      <c r="D550" s="27"/>
      <c r="E550" s="27"/>
    </row>
    <row r="551" spans="1:6" x14ac:dyDescent="0.35">
      <c r="A551" s="20"/>
      <c r="B551" s="27"/>
      <c r="C551" s="27"/>
      <c r="D551" s="27"/>
      <c r="E551" s="27"/>
    </row>
    <row r="552" spans="1:6" x14ac:dyDescent="0.35">
      <c r="A552" t="s">
        <v>1695</v>
      </c>
    </row>
    <row r="553" spans="1:6" x14ac:dyDescent="0.35">
      <c r="A553" s="19" t="s">
        <v>1696</v>
      </c>
      <c r="B553" s="19" t="s">
        <v>1343</v>
      </c>
    </row>
    <row r="554" spans="1:6" x14ac:dyDescent="0.35">
      <c r="A554" s="19" t="s">
        <v>1344</v>
      </c>
      <c r="B554" t="s">
        <v>1122</v>
      </c>
      <c r="C554" t="s">
        <v>1147</v>
      </c>
      <c r="D554" t="s">
        <v>1145</v>
      </c>
      <c r="E554" t="s">
        <v>1154</v>
      </c>
      <c r="F554" t="s">
        <v>1345</v>
      </c>
    </row>
    <row r="555" spans="1:6" x14ac:dyDescent="0.35">
      <c r="A555" s="20" t="s">
        <v>1164</v>
      </c>
      <c r="B555" s="27">
        <v>1</v>
      </c>
      <c r="C555" s="27">
        <v>1</v>
      </c>
      <c r="D555" s="27">
        <v>2</v>
      </c>
      <c r="E555" s="27"/>
      <c r="F555" s="27">
        <v>4</v>
      </c>
    </row>
    <row r="556" spans="1:6" x14ac:dyDescent="0.35">
      <c r="A556" s="20" t="s">
        <v>1229</v>
      </c>
      <c r="B556" s="27"/>
      <c r="C556" s="27"/>
      <c r="D556" s="27">
        <v>1</v>
      </c>
      <c r="E556" s="27">
        <v>1</v>
      </c>
      <c r="F556" s="27">
        <v>2</v>
      </c>
    </row>
    <row r="557" spans="1:6" x14ac:dyDescent="0.35">
      <c r="A557" s="20" t="s">
        <v>1203</v>
      </c>
      <c r="B557" s="27"/>
      <c r="C557" s="27"/>
      <c r="D557" s="27">
        <v>5</v>
      </c>
      <c r="E557" s="27"/>
      <c r="F557" s="27">
        <v>5</v>
      </c>
    </row>
    <row r="558" spans="1:6" x14ac:dyDescent="0.35">
      <c r="A558" s="20" t="s">
        <v>3626</v>
      </c>
      <c r="B558" s="27"/>
      <c r="C558" s="27">
        <v>2</v>
      </c>
      <c r="D558" s="27"/>
      <c r="E558" s="27"/>
      <c r="F558" s="27">
        <v>2</v>
      </c>
    </row>
    <row r="559" spans="1:6" x14ac:dyDescent="0.35">
      <c r="A559" s="20" t="s">
        <v>1113</v>
      </c>
      <c r="B559" s="27"/>
      <c r="C559" s="27">
        <v>1</v>
      </c>
      <c r="D559" s="27">
        <v>2</v>
      </c>
      <c r="E559" s="27">
        <v>1</v>
      </c>
      <c r="F559" s="27">
        <v>4</v>
      </c>
    </row>
    <row r="560" spans="1:6" x14ac:dyDescent="0.35">
      <c r="A560" s="20" t="s">
        <v>3159</v>
      </c>
      <c r="B560" s="27"/>
      <c r="C560" s="27"/>
      <c r="D560" s="27">
        <v>4</v>
      </c>
      <c r="E560" s="27"/>
      <c r="F560" s="27">
        <v>4</v>
      </c>
    </row>
    <row r="561" spans="1:6" x14ac:dyDescent="0.35">
      <c r="A561" s="20" t="s">
        <v>1345</v>
      </c>
      <c r="B561" s="27">
        <v>1</v>
      </c>
      <c r="C561" s="27">
        <v>4</v>
      </c>
      <c r="D561" s="27">
        <v>14</v>
      </c>
      <c r="E561" s="27">
        <v>2</v>
      </c>
      <c r="F561" s="27">
        <v>21</v>
      </c>
    </row>
    <row r="565" spans="1:6" x14ac:dyDescent="0.35">
      <c r="A565" t="s">
        <v>1697</v>
      </c>
    </row>
    <row r="566" spans="1:6" x14ac:dyDescent="0.35">
      <c r="A566" s="19" t="s">
        <v>1698</v>
      </c>
      <c r="B566" s="19" t="s">
        <v>1343</v>
      </c>
    </row>
    <row r="567" spans="1:6" x14ac:dyDescent="0.35">
      <c r="A567" s="19" t="s">
        <v>1344</v>
      </c>
      <c r="B567" t="s">
        <v>1122</v>
      </c>
      <c r="C567" t="s">
        <v>1147</v>
      </c>
      <c r="D567" t="s">
        <v>1145</v>
      </c>
      <c r="E567" t="s">
        <v>1168</v>
      </c>
      <c r="F567" t="s">
        <v>1345</v>
      </c>
    </row>
    <row r="568" spans="1:6" x14ac:dyDescent="0.35">
      <c r="A568" s="20" t="s">
        <v>1164</v>
      </c>
      <c r="B568" s="27">
        <v>1</v>
      </c>
      <c r="C568" s="27">
        <v>1</v>
      </c>
      <c r="D568" s="27">
        <v>3</v>
      </c>
      <c r="E568" s="27"/>
      <c r="F568" s="27">
        <v>5</v>
      </c>
    </row>
    <row r="569" spans="1:6" x14ac:dyDescent="0.35">
      <c r="A569" s="20" t="s">
        <v>1229</v>
      </c>
      <c r="B569" s="27"/>
      <c r="C569" s="27"/>
      <c r="D569" s="27">
        <v>1</v>
      </c>
      <c r="E569" s="27"/>
      <c r="F569" s="27">
        <v>1</v>
      </c>
    </row>
    <row r="570" spans="1:6" x14ac:dyDescent="0.35">
      <c r="A570" s="20" t="s">
        <v>1203</v>
      </c>
      <c r="B570" s="27"/>
      <c r="C570" s="27"/>
      <c r="D570" s="27">
        <v>4</v>
      </c>
      <c r="E570" s="27"/>
      <c r="F570" s="27">
        <v>4</v>
      </c>
    </row>
    <row r="571" spans="1:6" x14ac:dyDescent="0.35">
      <c r="A571" s="20" t="s">
        <v>3626</v>
      </c>
      <c r="B571" s="27"/>
      <c r="C571" s="27">
        <v>4</v>
      </c>
      <c r="D571" s="27"/>
      <c r="E571" s="27"/>
      <c r="F571" s="27">
        <v>4</v>
      </c>
    </row>
    <row r="572" spans="1:6" x14ac:dyDescent="0.35">
      <c r="A572" s="20" t="s">
        <v>1113</v>
      </c>
      <c r="B572" s="27"/>
      <c r="C572" s="27">
        <v>1</v>
      </c>
      <c r="D572" s="27">
        <v>3</v>
      </c>
      <c r="E572" s="27"/>
      <c r="F572" s="27">
        <v>4</v>
      </c>
    </row>
    <row r="573" spans="1:6" x14ac:dyDescent="0.35">
      <c r="A573" s="20" t="s">
        <v>3159</v>
      </c>
      <c r="B573" s="27"/>
      <c r="C573" s="27"/>
      <c r="D573" s="27">
        <v>3</v>
      </c>
      <c r="E573" s="27">
        <v>1</v>
      </c>
      <c r="F573" s="27">
        <v>4</v>
      </c>
    </row>
    <row r="574" spans="1:6" x14ac:dyDescent="0.35">
      <c r="A574" s="20" t="s">
        <v>1345</v>
      </c>
      <c r="B574" s="27">
        <v>1</v>
      </c>
      <c r="C574" s="27">
        <v>6</v>
      </c>
      <c r="D574" s="27">
        <v>14</v>
      </c>
      <c r="E574" s="27">
        <v>1</v>
      </c>
      <c r="F574" s="27">
        <v>22</v>
      </c>
    </row>
    <row r="578" spans="1:5" x14ac:dyDescent="0.35">
      <c r="A578" t="s">
        <v>1699</v>
      </c>
    </row>
    <row r="579" spans="1:5" x14ac:dyDescent="0.35">
      <c r="A579" s="19" t="s">
        <v>1700</v>
      </c>
      <c r="B579" s="19" t="s">
        <v>1343</v>
      </c>
    </row>
    <row r="580" spans="1:5" x14ac:dyDescent="0.35">
      <c r="A580" s="19" t="s">
        <v>1344</v>
      </c>
      <c r="B580" t="s">
        <v>1147</v>
      </c>
      <c r="C580" t="s">
        <v>1145</v>
      </c>
      <c r="D580" t="s">
        <v>1168</v>
      </c>
      <c r="E580" t="s">
        <v>1345</v>
      </c>
    </row>
    <row r="581" spans="1:5" x14ac:dyDescent="0.35">
      <c r="A581" s="20" t="s">
        <v>1164</v>
      </c>
      <c r="B581" s="27">
        <v>4</v>
      </c>
      <c r="C581" s="27">
        <v>1</v>
      </c>
      <c r="D581" s="27"/>
      <c r="E581" s="27">
        <v>5</v>
      </c>
    </row>
    <row r="582" spans="1:5" x14ac:dyDescent="0.35">
      <c r="A582" s="20" t="s">
        <v>1229</v>
      </c>
      <c r="B582" s="27"/>
      <c r="C582" s="27">
        <v>2</v>
      </c>
      <c r="D582" s="27"/>
      <c r="E582" s="27">
        <v>2</v>
      </c>
    </row>
    <row r="583" spans="1:5" x14ac:dyDescent="0.35">
      <c r="A583" s="20" t="s">
        <v>1203</v>
      </c>
      <c r="B583" s="27"/>
      <c r="C583" s="27">
        <v>4</v>
      </c>
      <c r="D583" s="27"/>
      <c r="E583" s="27">
        <v>4</v>
      </c>
    </row>
    <row r="584" spans="1:5" x14ac:dyDescent="0.35">
      <c r="A584" s="20" t="s">
        <v>3626</v>
      </c>
      <c r="B584" s="27">
        <v>3</v>
      </c>
      <c r="C584" s="27"/>
      <c r="D584" s="27"/>
      <c r="E584" s="27">
        <v>3</v>
      </c>
    </row>
    <row r="585" spans="1:5" x14ac:dyDescent="0.35">
      <c r="A585" s="20" t="s">
        <v>1113</v>
      </c>
      <c r="B585" s="27">
        <v>1</v>
      </c>
      <c r="C585" s="27">
        <v>3</v>
      </c>
      <c r="D585" s="27"/>
      <c r="E585" s="27">
        <v>4</v>
      </c>
    </row>
    <row r="586" spans="1:5" x14ac:dyDescent="0.35">
      <c r="A586" s="20" t="s">
        <v>3159</v>
      </c>
      <c r="B586" s="27"/>
      <c r="C586" s="27">
        <v>3</v>
      </c>
      <c r="D586" s="27">
        <v>1</v>
      </c>
      <c r="E586" s="27">
        <v>4</v>
      </c>
    </row>
    <row r="587" spans="1:5" x14ac:dyDescent="0.35">
      <c r="A587" s="20" t="s">
        <v>1345</v>
      </c>
      <c r="B587" s="27">
        <v>8</v>
      </c>
      <c r="C587" s="27">
        <v>13</v>
      </c>
      <c r="D587" s="27">
        <v>1</v>
      </c>
      <c r="E587" s="27">
        <v>22</v>
      </c>
    </row>
    <row r="588" spans="1:5" x14ac:dyDescent="0.35">
      <c r="A588" s="20"/>
      <c r="B588" s="27"/>
      <c r="C588" s="27"/>
      <c r="D588" s="27"/>
    </row>
    <row r="589" spans="1:5" x14ac:dyDescent="0.35">
      <c r="A589" s="20"/>
      <c r="B589" s="27"/>
      <c r="C589" s="27"/>
      <c r="D589" s="27"/>
    </row>
    <row r="591" spans="1:5" x14ac:dyDescent="0.35">
      <c r="A591" t="s">
        <v>1701</v>
      </c>
    </row>
    <row r="592" spans="1:5" x14ac:dyDescent="0.35">
      <c r="A592" s="19" t="s">
        <v>1702</v>
      </c>
      <c r="B592" s="19" t="s">
        <v>1343</v>
      </c>
    </row>
    <row r="593" spans="1:5" x14ac:dyDescent="0.35">
      <c r="A593" s="19" t="s">
        <v>1344</v>
      </c>
      <c r="B593" t="s">
        <v>1147</v>
      </c>
      <c r="C593" t="s">
        <v>1145</v>
      </c>
      <c r="D593" t="s">
        <v>1345</v>
      </c>
    </row>
    <row r="594" spans="1:5" x14ac:dyDescent="0.35">
      <c r="A594" s="20" t="s">
        <v>1164</v>
      </c>
      <c r="B594" s="27">
        <v>2</v>
      </c>
      <c r="C594" s="27"/>
      <c r="D594" s="27">
        <v>2</v>
      </c>
    </row>
    <row r="595" spans="1:5" x14ac:dyDescent="0.35">
      <c r="A595" s="20" t="s">
        <v>1229</v>
      </c>
      <c r="B595" s="27"/>
      <c r="C595" s="27">
        <v>2</v>
      </c>
      <c r="D595" s="27">
        <v>2</v>
      </c>
    </row>
    <row r="596" spans="1:5" x14ac:dyDescent="0.35">
      <c r="A596" s="20" t="s">
        <v>1203</v>
      </c>
      <c r="B596" s="27"/>
      <c r="C596" s="27">
        <v>5</v>
      </c>
      <c r="D596" s="27">
        <v>5</v>
      </c>
    </row>
    <row r="597" spans="1:5" x14ac:dyDescent="0.35">
      <c r="A597" s="20" t="s">
        <v>1113</v>
      </c>
      <c r="B597" s="27">
        <v>1</v>
      </c>
      <c r="C597" s="27">
        <v>2</v>
      </c>
      <c r="D597" s="27">
        <v>3</v>
      </c>
    </row>
    <row r="598" spans="1:5" x14ac:dyDescent="0.35">
      <c r="A598" s="20" t="s">
        <v>3159</v>
      </c>
      <c r="B598" s="27"/>
      <c r="C598" s="27">
        <v>3</v>
      </c>
      <c r="D598" s="27">
        <v>3</v>
      </c>
    </row>
    <row r="599" spans="1:5" x14ac:dyDescent="0.35">
      <c r="A599" s="20" t="s">
        <v>1345</v>
      </c>
      <c r="B599" s="27">
        <v>3</v>
      </c>
      <c r="C599" s="27">
        <v>12</v>
      </c>
      <c r="D599" s="27">
        <v>15</v>
      </c>
    </row>
    <row r="604" spans="1:5" x14ac:dyDescent="0.35">
      <c r="A604" t="s">
        <v>1703</v>
      </c>
    </row>
    <row r="605" spans="1:5" x14ac:dyDescent="0.35">
      <c r="A605" s="19" t="s">
        <v>1704</v>
      </c>
      <c r="B605" s="19" t="s">
        <v>1343</v>
      </c>
    </row>
    <row r="606" spans="1:5" x14ac:dyDescent="0.35">
      <c r="A606" s="19" t="s">
        <v>1344</v>
      </c>
      <c r="B606" t="s">
        <v>1122</v>
      </c>
      <c r="C606" t="s">
        <v>1147</v>
      </c>
      <c r="D606" t="s">
        <v>1145</v>
      </c>
      <c r="E606" t="s">
        <v>1345</v>
      </c>
    </row>
    <row r="607" spans="1:5" x14ac:dyDescent="0.35">
      <c r="A607" s="20" t="s">
        <v>1164</v>
      </c>
      <c r="B607" s="27">
        <v>1</v>
      </c>
      <c r="C607" s="27">
        <v>3</v>
      </c>
      <c r="D607" s="27"/>
      <c r="E607" s="27">
        <v>4</v>
      </c>
    </row>
    <row r="608" spans="1:5" x14ac:dyDescent="0.35">
      <c r="A608" s="20" t="s">
        <v>1229</v>
      </c>
      <c r="B608" s="27"/>
      <c r="C608" s="27">
        <v>1</v>
      </c>
      <c r="D608" s="27"/>
      <c r="E608" s="27">
        <v>1</v>
      </c>
    </row>
    <row r="609" spans="1:5" x14ac:dyDescent="0.35">
      <c r="A609" s="20" t="s">
        <v>1203</v>
      </c>
      <c r="B609" s="27"/>
      <c r="C609" s="27"/>
      <c r="D609" s="27">
        <v>4</v>
      </c>
      <c r="E609" s="27">
        <v>4</v>
      </c>
    </row>
    <row r="610" spans="1:5" x14ac:dyDescent="0.35">
      <c r="A610" s="20" t="s">
        <v>3626</v>
      </c>
      <c r="B610" s="27"/>
      <c r="C610" s="27">
        <v>3</v>
      </c>
      <c r="D610" s="27"/>
      <c r="E610" s="27">
        <v>3</v>
      </c>
    </row>
    <row r="611" spans="1:5" x14ac:dyDescent="0.35">
      <c r="A611" s="20" t="s">
        <v>1113</v>
      </c>
      <c r="B611" s="27"/>
      <c r="C611" s="27"/>
      <c r="D611" s="27">
        <v>5</v>
      </c>
      <c r="E611" s="27">
        <v>5</v>
      </c>
    </row>
    <row r="612" spans="1:5" x14ac:dyDescent="0.35">
      <c r="A612" s="20" t="s">
        <v>3159</v>
      </c>
      <c r="B612" s="27"/>
      <c r="C612" s="27"/>
      <c r="D612" s="27">
        <v>4</v>
      </c>
      <c r="E612" s="27">
        <v>4</v>
      </c>
    </row>
    <row r="613" spans="1:5" x14ac:dyDescent="0.35">
      <c r="A613" s="20" t="s">
        <v>1345</v>
      </c>
      <c r="B613" s="27">
        <v>1</v>
      </c>
      <c r="C613" s="27">
        <v>7</v>
      </c>
      <c r="D613" s="27">
        <v>13</v>
      </c>
      <c r="E613" s="27">
        <v>21</v>
      </c>
    </row>
    <row r="614" spans="1:5" x14ac:dyDescent="0.35">
      <c r="A614" s="20"/>
      <c r="B614" s="27"/>
      <c r="C614" s="27"/>
      <c r="D614" s="27"/>
    </row>
    <row r="615" spans="1:5" x14ac:dyDescent="0.35">
      <c r="A615" s="20"/>
      <c r="B615" s="27"/>
      <c r="C615" s="27"/>
      <c r="D615" s="27"/>
    </row>
    <row r="617" spans="1:5" x14ac:dyDescent="0.35">
      <c r="A617" t="s">
        <v>1705</v>
      </c>
    </row>
    <row r="618" spans="1:5" x14ac:dyDescent="0.35">
      <c r="A618" s="19" t="s">
        <v>1706</v>
      </c>
      <c r="B618" s="19" t="s">
        <v>1343</v>
      </c>
    </row>
    <row r="619" spans="1:5" x14ac:dyDescent="0.35">
      <c r="A619" s="19" t="s">
        <v>1344</v>
      </c>
      <c r="B619" t="s">
        <v>1147</v>
      </c>
      <c r="C619" t="s">
        <v>1145</v>
      </c>
      <c r="D619" t="s">
        <v>1168</v>
      </c>
      <c r="E619" t="s">
        <v>1345</v>
      </c>
    </row>
    <row r="620" spans="1:5" x14ac:dyDescent="0.35">
      <c r="A620" s="20" t="s">
        <v>1164</v>
      </c>
      <c r="B620" s="27">
        <v>2</v>
      </c>
      <c r="C620" s="27"/>
      <c r="D620" s="27">
        <v>2</v>
      </c>
      <c r="E620" s="27">
        <v>4</v>
      </c>
    </row>
    <row r="621" spans="1:5" x14ac:dyDescent="0.35">
      <c r="A621" s="20" t="s">
        <v>1229</v>
      </c>
      <c r="B621" s="27"/>
      <c r="C621" s="27">
        <v>3</v>
      </c>
      <c r="D621" s="27"/>
      <c r="E621" s="27">
        <v>3</v>
      </c>
    </row>
    <row r="622" spans="1:5" x14ac:dyDescent="0.35">
      <c r="A622" s="20" t="s">
        <v>1203</v>
      </c>
      <c r="B622" s="27"/>
      <c r="C622" s="27">
        <v>4</v>
      </c>
      <c r="D622" s="27"/>
      <c r="E622" s="27">
        <v>4</v>
      </c>
    </row>
    <row r="623" spans="1:5" x14ac:dyDescent="0.35">
      <c r="A623" s="20" t="s">
        <v>3626</v>
      </c>
      <c r="B623" s="27">
        <v>1</v>
      </c>
      <c r="C623" s="27"/>
      <c r="D623" s="27"/>
      <c r="E623" s="27">
        <v>1</v>
      </c>
    </row>
    <row r="624" spans="1:5" x14ac:dyDescent="0.35">
      <c r="A624" s="20" t="s">
        <v>1113</v>
      </c>
      <c r="B624" s="27"/>
      <c r="C624" s="27">
        <v>4</v>
      </c>
      <c r="D624" s="27"/>
      <c r="E624" s="27">
        <v>4</v>
      </c>
    </row>
    <row r="625" spans="1:6" x14ac:dyDescent="0.35">
      <c r="A625" s="20" t="s">
        <v>3159</v>
      </c>
      <c r="B625" s="27"/>
      <c r="C625" s="27">
        <v>4</v>
      </c>
      <c r="D625" s="27"/>
      <c r="E625" s="27">
        <v>4</v>
      </c>
    </row>
    <row r="626" spans="1:6" x14ac:dyDescent="0.35">
      <c r="A626" s="20" t="s">
        <v>1345</v>
      </c>
      <c r="B626" s="27">
        <v>3</v>
      </c>
      <c r="C626" s="27">
        <v>15</v>
      </c>
      <c r="D626" s="27">
        <v>2</v>
      </c>
      <c r="E626" s="27">
        <v>20</v>
      </c>
    </row>
    <row r="627" spans="1:6" x14ac:dyDescent="0.35">
      <c r="A627" s="20"/>
      <c r="B627" s="27"/>
      <c r="C627" s="27"/>
      <c r="D627" s="27"/>
      <c r="E627" s="27"/>
    </row>
    <row r="628" spans="1:6" x14ac:dyDescent="0.35">
      <c r="A628" s="20"/>
      <c r="B628" s="27"/>
      <c r="C628" s="27"/>
      <c r="D628" s="27"/>
      <c r="E628" s="27"/>
    </row>
    <row r="630" spans="1:6" x14ac:dyDescent="0.35">
      <c r="A630" t="s">
        <v>1707</v>
      </c>
    </row>
    <row r="631" spans="1:6" x14ac:dyDescent="0.35">
      <c r="A631" s="19" t="s">
        <v>1708</v>
      </c>
      <c r="B631" s="19" t="s">
        <v>1343</v>
      </c>
    </row>
    <row r="632" spans="1:6" x14ac:dyDescent="0.35">
      <c r="A632" s="19" t="s">
        <v>1344</v>
      </c>
      <c r="B632" t="s">
        <v>1122</v>
      </c>
      <c r="C632" t="s">
        <v>1147</v>
      </c>
      <c r="D632" t="s">
        <v>1145</v>
      </c>
      <c r="E632" t="s">
        <v>1168</v>
      </c>
      <c r="F632" t="s">
        <v>1345</v>
      </c>
    </row>
    <row r="633" spans="1:6" x14ac:dyDescent="0.35">
      <c r="A633" s="20" t="s">
        <v>1164</v>
      </c>
      <c r="B633" s="27"/>
      <c r="C633" s="27">
        <v>2</v>
      </c>
      <c r="D633" s="27">
        <v>2</v>
      </c>
      <c r="E633" s="27"/>
      <c r="F633" s="27">
        <v>4</v>
      </c>
    </row>
    <row r="634" spans="1:6" x14ac:dyDescent="0.35">
      <c r="A634" s="20" t="s">
        <v>1229</v>
      </c>
      <c r="B634" s="27"/>
      <c r="C634" s="27">
        <v>2</v>
      </c>
      <c r="D634" s="27">
        <v>2</v>
      </c>
      <c r="E634" s="27"/>
      <c r="F634" s="27">
        <v>4</v>
      </c>
    </row>
    <row r="635" spans="1:6" x14ac:dyDescent="0.35">
      <c r="A635" s="20" t="s">
        <v>1203</v>
      </c>
      <c r="B635" s="27"/>
      <c r="C635" s="27"/>
      <c r="D635" s="27">
        <v>4</v>
      </c>
      <c r="E635" s="27"/>
      <c r="F635" s="27">
        <v>4</v>
      </c>
    </row>
    <row r="636" spans="1:6" x14ac:dyDescent="0.35">
      <c r="A636" s="20" t="s">
        <v>3626</v>
      </c>
      <c r="B636" s="27"/>
      <c r="C636" s="27">
        <v>1</v>
      </c>
      <c r="D636" s="27"/>
      <c r="E636" s="27"/>
      <c r="F636" s="27">
        <v>1</v>
      </c>
    </row>
    <row r="637" spans="1:6" x14ac:dyDescent="0.35">
      <c r="A637" s="20" t="s">
        <v>1113</v>
      </c>
      <c r="B637" s="27">
        <v>1</v>
      </c>
      <c r="C637" s="27">
        <v>2</v>
      </c>
      <c r="D637" s="27">
        <v>1</v>
      </c>
      <c r="E637" s="27"/>
      <c r="F637" s="27">
        <v>4</v>
      </c>
    </row>
    <row r="638" spans="1:6" x14ac:dyDescent="0.35">
      <c r="A638" s="20" t="s">
        <v>3159</v>
      </c>
      <c r="B638" s="27"/>
      <c r="C638" s="27"/>
      <c r="D638" s="27"/>
      <c r="E638" s="27">
        <v>4</v>
      </c>
      <c r="F638" s="27">
        <v>4</v>
      </c>
    </row>
    <row r="639" spans="1:6" x14ac:dyDescent="0.35">
      <c r="A639" s="20" t="s">
        <v>1345</v>
      </c>
      <c r="B639" s="27">
        <v>1</v>
      </c>
      <c r="C639" s="27">
        <v>7</v>
      </c>
      <c r="D639" s="27">
        <v>9</v>
      </c>
      <c r="E639" s="27">
        <v>4</v>
      </c>
      <c r="F639" s="27">
        <v>21</v>
      </c>
    </row>
  </sheetData>
  <pageMargins left="0.7" right="0.7" top="0.75" bottom="0.75" header="0.3" footer="0.3"/>
  <pageSetup paperSize="9" orientation="portrait" r:id="rId4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44D2-D715-4EF8-A999-9D2D626F222E}">
  <dimension ref="A2:AC81"/>
  <sheetViews>
    <sheetView zoomScale="80" zoomScaleNormal="80" workbookViewId="0">
      <selection activeCell="H79" sqref="H79"/>
    </sheetView>
  </sheetViews>
  <sheetFormatPr baseColWidth="10" defaultColWidth="11.453125" defaultRowHeight="14.5" x14ac:dyDescent="0.35"/>
  <cols>
    <col min="1" max="1" width="25.36328125" bestFit="1" customWidth="1"/>
    <col min="2" max="2" width="23.1796875" bestFit="1" customWidth="1"/>
    <col min="3" max="3" width="8.26953125" bestFit="1" customWidth="1"/>
    <col min="4" max="4" width="4.08984375" bestFit="1" customWidth="1"/>
    <col min="5" max="5" width="7.6328125" bestFit="1" customWidth="1"/>
    <col min="6" max="6" width="12.26953125" bestFit="1" customWidth="1"/>
    <col min="7" max="7" width="28.90625" bestFit="1" customWidth="1"/>
    <col min="8" max="8" width="37.453125" bestFit="1" customWidth="1"/>
    <col min="9" max="9" width="33.90625" bestFit="1" customWidth="1"/>
    <col min="10" max="10" width="28.6328125" bestFit="1" customWidth="1"/>
    <col min="11" max="11" width="26.54296875" bestFit="1" customWidth="1"/>
    <col min="12" max="12" width="31.36328125" bestFit="1" customWidth="1"/>
    <col min="13" max="13" width="33.54296875" bestFit="1" customWidth="1"/>
    <col min="14" max="14" width="27.54296875" bestFit="1" customWidth="1"/>
    <col min="15" max="15" width="27.36328125" bestFit="1" customWidth="1"/>
    <col min="16" max="16" width="29.81640625" bestFit="1" customWidth="1"/>
    <col min="17" max="17" width="27.26953125" bestFit="1" customWidth="1"/>
    <col min="18" max="18" width="33.6328125" bestFit="1" customWidth="1"/>
    <col min="19" max="19" width="42.36328125" bestFit="1" customWidth="1"/>
    <col min="20" max="20" width="42.81640625" bestFit="1" customWidth="1"/>
    <col min="21" max="21" width="37.08984375" bestFit="1" customWidth="1"/>
    <col min="22" max="22" width="34.7265625" bestFit="1" customWidth="1"/>
    <col min="23" max="23" width="35.26953125" bestFit="1" customWidth="1"/>
    <col min="24" max="24" width="34.36328125" bestFit="1" customWidth="1"/>
    <col min="25" max="25" width="33.26953125" bestFit="1" customWidth="1"/>
    <col min="26" max="26" width="34.6328125" bestFit="1" customWidth="1"/>
    <col min="27" max="27" width="33.54296875" bestFit="1" customWidth="1"/>
    <col min="28" max="28" width="31.36328125" bestFit="1" customWidth="1"/>
    <col min="29" max="29" width="34.08984375" bestFit="1" customWidth="1"/>
    <col min="30" max="30" width="60.1796875" bestFit="1" customWidth="1"/>
    <col min="31" max="31" width="33.26953125" bestFit="1" customWidth="1"/>
    <col min="32" max="32" width="28.1796875" bestFit="1" customWidth="1"/>
    <col min="33" max="33" width="33.26953125" bestFit="1" customWidth="1"/>
    <col min="34" max="34" width="28.1796875" bestFit="1" customWidth="1"/>
    <col min="35" max="35" width="33.26953125" bestFit="1" customWidth="1"/>
    <col min="36" max="36" width="28.1796875" bestFit="1" customWidth="1"/>
    <col min="37" max="37" width="33.26953125" bestFit="1" customWidth="1"/>
    <col min="38" max="38" width="28.1796875" bestFit="1" customWidth="1"/>
    <col min="39" max="39" width="33.26953125" bestFit="1" customWidth="1"/>
    <col min="40" max="40" width="28.1796875" bestFit="1" customWidth="1"/>
    <col min="41" max="41" width="33.26953125" bestFit="1" customWidth="1"/>
    <col min="42" max="42" width="28.1796875" bestFit="1" customWidth="1"/>
    <col min="43" max="43" width="33.26953125" bestFit="1" customWidth="1"/>
    <col min="44" max="44" width="28.1796875" bestFit="1" customWidth="1"/>
    <col min="45" max="45" width="33.26953125" bestFit="1" customWidth="1"/>
    <col min="46" max="46" width="28.1796875" bestFit="1" customWidth="1"/>
    <col min="47" max="47" width="33.26953125" bestFit="1" customWidth="1"/>
    <col min="48" max="48" width="28.1796875" bestFit="1" customWidth="1"/>
    <col min="49" max="49" width="33.26953125" bestFit="1" customWidth="1"/>
    <col min="50" max="50" width="28.1796875" bestFit="1" customWidth="1"/>
    <col min="51" max="51" width="33.26953125" bestFit="1" customWidth="1"/>
    <col min="52" max="52" width="28.1796875" bestFit="1" customWidth="1"/>
    <col min="53" max="54" width="33.26953125" bestFit="1" customWidth="1"/>
    <col min="55" max="55" width="38.1796875" bestFit="1" customWidth="1"/>
    <col min="56" max="56" width="8.7265625" bestFit="1" customWidth="1"/>
    <col min="57" max="57" width="26.7265625" bestFit="1" customWidth="1"/>
    <col min="58" max="58" width="12.26953125" bestFit="1" customWidth="1"/>
    <col min="59" max="65" width="21.26953125" bestFit="1" customWidth="1"/>
    <col min="66" max="66" width="66.453125" bestFit="1" customWidth="1"/>
    <col min="67" max="69" width="21.26953125" bestFit="1" customWidth="1"/>
    <col min="70" max="70" width="61.453125" bestFit="1" customWidth="1"/>
    <col min="71" max="71" width="21.26953125" bestFit="1" customWidth="1"/>
    <col min="72" max="72" width="66.453125" bestFit="1" customWidth="1"/>
    <col min="73" max="73" width="21.26953125" bestFit="1" customWidth="1"/>
    <col min="74" max="74" width="96.453125" bestFit="1" customWidth="1"/>
    <col min="75" max="75" width="21.26953125" bestFit="1" customWidth="1"/>
    <col min="76" max="76" width="94.1796875" bestFit="1" customWidth="1"/>
    <col min="77" max="77" width="21.26953125" bestFit="1" customWidth="1"/>
    <col min="78" max="78" width="75.54296875" bestFit="1" customWidth="1"/>
    <col min="79" max="79" width="21.26953125" bestFit="1" customWidth="1"/>
    <col min="80" max="80" width="108.453125" bestFit="1" customWidth="1"/>
    <col min="81" max="81" width="21.26953125" bestFit="1" customWidth="1"/>
    <col min="82" max="82" width="67.1796875" bestFit="1" customWidth="1"/>
    <col min="83" max="83" width="21.26953125" bestFit="1" customWidth="1"/>
    <col min="84" max="84" width="24.54296875" bestFit="1" customWidth="1"/>
    <col min="85" max="91" width="21.26953125" bestFit="1" customWidth="1"/>
    <col min="92" max="92" width="33" bestFit="1" customWidth="1"/>
    <col min="93" max="93" width="21.26953125" bestFit="1" customWidth="1"/>
    <col min="94" max="94" width="35.453125" bestFit="1" customWidth="1"/>
    <col min="95" max="95" width="21.26953125" bestFit="1" customWidth="1"/>
    <col min="96" max="96" width="54.1796875" bestFit="1" customWidth="1"/>
    <col min="97" max="97" width="21.26953125" bestFit="1" customWidth="1"/>
    <col min="98" max="98" width="27.26953125" bestFit="1" customWidth="1"/>
    <col min="99" max="105" width="21.26953125" bestFit="1" customWidth="1"/>
    <col min="106" max="106" width="75.81640625" bestFit="1" customWidth="1"/>
    <col min="107" max="107" width="21.26953125" bestFit="1" customWidth="1"/>
    <col min="108" max="108" width="27.81640625" bestFit="1" customWidth="1"/>
    <col min="109" max="111" width="21.26953125" bestFit="1" customWidth="1"/>
    <col min="112" max="112" width="26.7265625" bestFit="1" customWidth="1"/>
    <col min="113" max="113" width="21.26953125" bestFit="1" customWidth="1"/>
    <col min="114" max="115" width="26.1796875" bestFit="1" customWidth="1"/>
  </cols>
  <sheetData>
    <row r="2" spans="1:18" x14ac:dyDescent="0.35">
      <c r="A2" s="6" t="s">
        <v>1341</v>
      </c>
      <c r="B2" s="7"/>
      <c r="C2" s="7"/>
      <c r="D2" s="7"/>
      <c r="E2" s="7"/>
      <c r="F2" s="7"/>
      <c r="G2" s="7"/>
      <c r="H2" s="7"/>
      <c r="I2" s="7"/>
      <c r="J2" s="7"/>
      <c r="K2" s="8"/>
      <c r="L2" s="8"/>
      <c r="M2" s="9"/>
      <c r="N2" s="10"/>
      <c r="O2" s="10"/>
      <c r="P2" s="9"/>
      <c r="Q2" s="9"/>
      <c r="R2" s="9"/>
    </row>
    <row r="4" spans="1:18" x14ac:dyDescent="0.35">
      <c r="A4" s="19" t="s">
        <v>1342</v>
      </c>
      <c r="B4" s="19" t="s">
        <v>1343</v>
      </c>
    </row>
    <row r="5" spans="1:18" x14ac:dyDescent="0.35">
      <c r="A5" s="19" t="s">
        <v>1344</v>
      </c>
      <c r="B5" t="s">
        <v>1110</v>
      </c>
      <c r="C5" t="s">
        <v>1226</v>
      </c>
      <c r="D5" t="s">
        <v>3623</v>
      </c>
      <c r="E5" t="s">
        <v>1345</v>
      </c>
    </row>
    <row r="6" spans="1:18" x14ac:dyDescent="0.35">
      <c r="A6" s="20" t="s">
        <v>1164</v>
      </c>
      <c r="B6">
        <v>53</v>
      </c>
      <c r="E6">
        <v>53</v>
      </c>
    </row>
    <row r="7" spans="1:18" x14ac:dyDescent="0.35">
      <c r="A7" s="20" t="s">
        <v>1229</v>
      </c>
      <c r="C7">
        <v>13</v>
      </c>
      <c r="E7">
        <v>13</v>
      </c>
    </row>
    <row r="8" spans="1:18" x14ac:dyDescent="0.35">
      <c r="A8" s="20" t="s">
        <v>1203</v>
      </c>
      <c r="B8">
        <v>18</v>
      </c>
      <c r="E8">
        <v>18</v>
      </c>
    </row>
    <row r="9" spans="1:18" x14ac:dyDescent="0.35">
      <c r="A9" s="20" t="s">
        <v>3626</v>
      </c>
      <c r="D9">
        <v>23</v>
      </c>
      <c r="E9">
        <v>23</v>
      </c>
    </row>
    <row r="10" spans="1:18" x14ac:dyDescent="0.35">
      <c r="A10" s="20" t="s">
        <v>1113</v>
      </c>
      <c r="B10">
        <v>38</v>
      </c>
      <c r="E10">
        <v>38</v>
      </c>
    </row>
    <row r="11" spans="1:18" x14ac:dyDescent="0.35">
      <c r="A11" s="20" t="s">
        <v>3159</v>
      </c>
      <c r="C11">
        <v>19</v>
      </c>
      <c r="E11">
        <v>19</v>
      </c>
    </row>
    <row r="12" spans="1:18" x14ac:dyDescent="0.35">
      <c r="A12" s="20" t="s">
        <v>1345</v>
      </c>
      <c r="B12">
        <v>109</v>
      </c>
      <c r="C12">
        <v>32</v>
      </c>
      <c r="D12">
        <v>23</v>
      </c>
      <c r="E12">
        <v>164</v>
      </c>
    </row>
    <row r="17" spans="1:18" x14ac:dyDescent="0.35">
      <c r="A17" s="20"/>
    </row>
    <row r="18" spans="1:18" x14ac:dyDescent="0.35">
      <c r="A18" s="20"/>
    </row>
    <row r="19" spans="1:18" x14ac:dyDescent="0.35">
      <c r="A19" s="6" t="s">
        <v>1346</v>
      </c>
      <c r="B19" s="7"/>
      <c r="C19" s="7"/>
      <c r="D19" s="7"/>
      <c r="E19" s="7"/>
      <c r="F19" s="7"/>
      <c r="G19" s="7"/>
      <c r="H19" s="7"/>
      <c r="I19" s="7"/>
      <c r="J19" s="7"/>
      <c r="K19" s="8"/>
      <c r="L19" s="8"/>
      <c r="M19" s="9"/>
      <c r="N19" s="10"/>
      <c r="O19" s="10"/>
      <c r="P19" s="9"/>
      <c r="Q19" s="9"/>
      <c r="R19" s="9"/>
    </row>
    <row r="22" spans="1:18" x14ac:dyDescent="0.35">
      <c r="A22" s="19" t="s">
        <v>1347</v>
      </c>
      <c r="B22" s="19" t="s">
        <v>1343</v>
      </c>
    </row>
    <row r="23" spans="1:18" x14ac:dyDescent="0.35">
      <c r="A23" s="19" t="s">
        <v>1344</v>
      </c>
      <c r="B23" t="s">
        <v>1133</v>
      </c>
      <c r="C23" t="s">
        <v>1144</v>
      </c>
      <c r="D23" t="s">
        <v>1208</v>
      </c>
      <c r="E23" t="s">
        <v>1118</v>
      </c>
      <c r="F23" t="s">
        <v>1345</v>
      </c>
    </row>
    <row r="24" spans="1:18" x14ac:dyDescent="0.35">
      <c r="A24" s="20" t="s">
        <v>1164</v>
      </c>
      <c r="B24">
        <v>28</v>
      </c>
      <c r="C24">
        <v>25</v>
      </c>
      <c r="F24">
        <v>53</v>
      </c>
    </row>
    <row r="25" spans="1:18" x14ac:dyDescent="0.35">
      <c r="A25" s="20" t="s">
        <v>1229</v>
      </c>
      <c r="B25">
        <v>7</v>
      </c>
      <c r="C25">
        <v>6</v>
      </c>
      <c r="F25">
        <v>13</v>
      </c>
    </row>
    <row r="26" spans="1:18" x14ac:dyDescent="0.35">
      <c r="A26" s="20" t="s">
        <v>1203</v>
      </c>
      <c r="B26">
        <v>8</v>
      </c>
      <c r="C26">
        <v>10</v>
      </c>
      <c r="F26">
        <v>18</v>
      </c>
    </row>
    <row r="27" spans="1:18" x14ac:dyDescent="0.35">
      <c r="A27" s="20" t="s">
        <v>3626</v>
      </c>
      <c r="C27">
        <v>23</v>
      </c>
      <c r="F27">
        <v>23</v>
      </c>
    </row>
    <row r="28" spans="1:18" x14ac:dyDescent="0.35">
      <c r="A28" s="20" t="s">
        <v>1113</v>
      </c>
      <c r="B28">
        <v>19</v>
      </c>
      <c r="C28">
        <v>15</v>
      </c>
      <c r="E28">
        <v>4</v>
      </c>
      <c r="F28">
        <v>38</v>
      </c>
    </row>
    <row r="29" spans="1:18" x14ac:dyDescent="0.35">
      <c r="A29" s="20" t="s">
        <v>3159</v>
      </c>
      <c r="B29">
        <v>10</v>
      </c>
      <c r="C29">
        <v>8</v>
      </c>
      <c r="D29">
        <v>1</v>
      </c>
      <c r="F29">
        <v>19</v>
      </c>
    </row>
    <row r="30" spans="1:18" x14ac:dyDescent="0.35">
      <c r="A30" s="20" t="s">
        <v>1345</v>
      </c>
      <c r="B30">
        <v>72</v>
      </c>
      <c r="C30">
        <v>87</v>
      </c>
      <c r="D30">
        <v>1</v>
      </c>
      <c r="E30">
        <v>4</v>
      </c>
      <c r="F30">
        <v>164</v>
      </c>
    </row>
    <row r="35" spans="1:18" x14ac:dyDescent="0.35">
      <c r="A35" s="6" t="s">
        <v>1348</v>
      </c>
      <c r="B35" s="7"/>
      <c r="C35" s="7"/>
      <c r="D35" s="7"/>
      <c r="E35" s="7"/>
      <c r="F35" s="7"/>
      <c r="G35" s="7"/>
      <c r="H35" s="7"/>
      <c r="I35" s="7"/>
      <c r="J35" s="7"/>
      <c r="K35" s="8"/>
      <c r="L35" s="8"/>
      <c r="M35" s="9"/>
      <c r="N35" s="10"/>
      <c r="O35" s="10"/>
      <c r="P35" s="9"/>
      <c r="Q35" s="9"/>
      <c r="R35" s="9"/>
    </row>
    <row r="37" spans="1:18" x14ac:dyDescent="0.35">
      <c r="A37" s="66" t="s">
        <v>3409</v>
      </c>
      <c r="B37" s="89"/>
      <c r="C37" s="89"/>
      <c r="D37" s="89"/>
    </row>
    <row r="39" spans="1:18" x14ac:dyDescent="0.35">
      <c r="A39" s="19" t="s">
        <v>1344</v>
      </c>
      <c r="B39" t="s">
        <v>1349</v>
      </c>
      <c r="C39" t="s">
        <v>1350</v>
      </c>
      <c r="D39" t="s">
        <v>1351</v>
      </c>
      <c r="E39" t="s">
        <v>1352</v>
      </c>
    </row>
    <row r="40" spans="1:18" x14ac:dyDescent="0.35">
      <c r="A40" s="20" t="s">
        <v>1164</v>
      </c>
      <c r="B40">
        <v>4</v>
      </c>
      <c r="C40">
        <v>5</v>
      </c>
      <c r="D40">
        <v>5</v>
      </c>
      <c r="E40">
        <v>48</v>
      </c>
    </row>
    <row r="41" spans="1:18" x14ac:dyDescent="0.35">
      <c r="A41" s="20" t="s">
        <v>1229</v>
      </c>
      <c r="B41">
        <v>2</v>
      </c>
      <c r="C41">
        <v>0</v>
      </c>
      <c r="D41">
        <v>1</v>
      </c>
      <c r="E41">
        <v>10</v>
      </c>
    </row>
    <row r="42" spans="1:18" x14ac:dyDescent="0.35">
      <c r="A42" s="20" t="s">
        <v>1203</v>
      </c>
      <c r="B42">
        <v>4</v>
      </c>
      <c r="C42">
        <v>4</v>
      </c>
      <c r="D42">
        <v>4</v>
      </c>
      <c r="E42">
        <v>11</v>
      </c>
    </row>
    <row r="43" spans="1:18" x14ac:dyDescent="0.35">
      <c r="A43" s="20" t="s">
        <v>3626</v>
      </c>
      <c r="B43">
        <v>4</v>
      </c>
      <c r="C43">
        <v>3</v>
      </c>
      <c r="D43">
        <v>4</v>
      </c>
      <c r="E43">
        <v>16</v>
      </c>
    </row>
    <row r="44" spans="1:18" x14ac:dyDescent="0.35">
      <c r="A44" s="20" t="s">
        <v>1113</v>
      </c>
      <c r="B44">
        <v>4</v>
      </c>
      <c r="C44">
        <v>4</v>
      </c>
      <c r="D44">
        <v>5</v>
      </c>
      <c r="E44">
        <v>29</v>
      </c>
    </row>
    <row r="45" spans="1:18" x14ac:dyDescent="0.35">
      <c r="A45" s="20" t="s">
        <v>3159</v>
      </c>
      <c r="B45">
        <v>4</v>
      </c>
      <c r="C45">
        <v>0</v>
      </c>
      <c r="D45">
        <v>4</v>
      </c>
      <c r="E45">
        <v>15</v>
      </c>
    </row>
    <row r="46" spans="1:18" x14ac:dyDescent="0.35">
      <c r="A46" s="20" t="s">
        <v>1345</v>
      </c>
      <c r="B46">
        <v>22</v>
      </c>
      <c r="C46">
        <v>16</v>
      </c>
      <c r="D46">
        <v>23</v>
      </c>
      <c r="E46">
        <v>129</v>
      </c>
    </row>
    <row r="49" spans="1:17" x14ac:dyDescent="0.35">
      <c r="A49" s="66" t="s">
        <v>3410</v>
      </c>
      <c r="B49" s="89"/>
      <c r="C49" s="89"/>
      <c r="D49" s="89"/>
    </row>
    <row r="51" spans="1:17" x14ac:dyDescent="0.35">
      <c r="A51" s="19" t="s">
        <v>1344</v>
      </c>
      <c r="B51" t="s">
        <v>1353</v>
      </c>
      <c r="C51" t="s">
        <v>1354</v>
      </c>
      <c r="D51" t="s">
        <v>1355</v>
      </c>
      <c r="E51" t="s">
        <v>1356</v>
      </c>
      <c r="F51" t="s">
        <v>1357</v>
      </c>
    </row>
    <row r="52" spans="1:17" x14ac:dyDescent="0.35">
      <c r="A52" s="20" t="s">
        <v>1164</v>
      </c>
      <c r="B52">
        <v>5</v>
      </c>
      <c r="C52">
        <v>5</v>
      </c>
      <c r="D52">
        <v>5</v>
      </c>
      <c r="E52">
        <v>5</v>
      </c>
      <c r="F52">
        <v>44</v>
      </c>
    </row>
    <row r="53" spans="1:17" x14ac:dyDescent="0.35">
      <c r="A53" s="20" t="s">
        <v>1229</v>
      </c>
      <c r="B53">
        <v>3</v>
      </c>
      <c r="C53">
        <v>1</v>
      </c>
      <c r="D53">
        <v>2</v>
      </c>
      <c r="E53">
        <v>2</v>
      </c>
      <c r="F53">
        <v>10</v>
      </c>
    </row>
    <row r="54" spans="1:17" x14ac:dyDescent="0.35">
      <c r="A54" s="20" t="s">
        <v>1203</v>
      </c>
      <c r="B54">
        <v>5</v>
      </c>
      <c r="C54">
        <v>4</v>
      </c>
      <c r="D54">
        <v>4</v>
      </c>
      <c r="E54">
        <v>4</v>
      </c>
      <c r="F54">
        <v>9</v>
      </c>
    </row>
    <row r="55" spans="1:17" x14ac:dyDescent="0.35">
      <c r="A55" s="20" t="s">
        <v>3626</v>
      </c>
      <c r="B55">
        <v>5</v>
      </c>
      <c r="C55">
        <v>4</v>
      </c>
      <c r="D55">
        <v>1</v>
      </c>
      <c r="E55">
        <v>1</v>
      </c>
      <c r="F55">
        <v>18</v>
      </c>
    </row>
    <row r="56" spans="1:17" x14ac:dyDescent="0.35">
      <c r="A56" s="20" t="s">
        <v>1113</v>
      </c>
      <c r="B56">
        <v>6</v>
      </c>
      <c r="C56">
        <v>6</v>
      </c>
      <c r="D56">
        <v>4</v>
      </c>
      <c r="E56">
        <v>4</v>
      </c>
      <c r="F56">
        <v>29</v>
      </c>
    </row>
    <row r="57" spans="1:17" x14ac:dyDescent="0.35">
      <c r="A57" s="20" t="s">
        <v>3159</v>
      </c>
      <c r="B57">
        <v>4</v>
      </c>
      <c r="C57">
        <v>4</v>
      </c>
      <c r="D57">
        <v>4</v>
      </c>
      <c r="E57">
        <v>4</v>
      </c>
      <c r="F57">
        <v>15</v>
      </c>
    </row>
    <row r="58" spans="1:17" x14ac:dyDescent="0.35">
      <c r="A58" s="20" t="s">
        <v>1345</v>
      </c>
      <c r="B58">
        <v>28</v>
      </c>
      <c r="C58">
        <v>24</v>
      </c>
      <c r="D58">
        <v>20</v>
      </c>
      <c r="E58">
        <v>20</v>
      </c>
      <c r="F58">
        <v>125</v>
      </c>
    </row>
    <row r="60" spans="1:17" x14ac:dyDescent="0.35">
      <c r="A60" s="66" t="s">
        <v>3411</v>
      </c>
      <c r="B60" s="89"/>
      <c r="C60" s="89"/>
      <c r="D60" s="89"/>
    </row>
    <row r="63" spans="1:17" x14ac:dyDescent="0.35">
      <c r="A63" s="19" t="s">
        <v>1344</v>
      </c>
      <c r="B63" t="s">
        <v>1358</v>
      </c>
      <c r="C63" t="s">
        <v>1359</v>
      </c>
      <c r="D63" t="s">
        <v>1360</v>
      </c>
      <c r="E63" t="s">
        <v>1361</v>
      </c>
      <c r="F63" t="s">
        <v>1362</v>
      </c>
      <c r="G63" t="s">
        <v>1363</v>
      </c>
      <c r="H63" t="s">
        <v>1364</v>
      </c>
      <c r="I63" t="s">
        <v>1365</v>
      </c>
      <c r="J63" t="s">
        <v>1366</v>
      </c>
      <c r="K63" t="s">
        <v>1367</v>
      </c>
      <c r="L63" t="s">
        <v>1368</v>
      </c>
      <c r="M63" t="s">
        <v>1369</v>
      </c>
      <c r="N63" t="s">
        <v>1370</v>
      </c>
      <c r="O63" t="s">
        <v>1371</v>
      </c>
      <c r="P63" t="s">
        <v>1372</v>
      </c>
      <c r="Q63" t="s">
        <v>1373</v>
      </c>
    </row>
    <row r="64" spans="1:17" x14ac:dyDescent="0.35">
      <c r="A64" s="20" t="s">
        <v>1164</v>
      </c>
      <c r="B64">
        <v>4</v>
      </c>
      <c r="C64">
        <v>4</v>
      </c>
      <c r="D64">
        <v>4</v>
      </c>
      <c r="E64">
        <v>4</v>
      </c>
      <c r="F64">
        <v>4</v>
      </c>
      <c r="G64">
        <v>4</v>
      </c>
      <c r="H64">
        <v>4</v>
      </c>
      <c r="I64">
        <v>4</v>
      </c>
      <c r="J64">
        <v>4</v>
      </c>
      <c r="K64">
        <v>5</v>
      </c>
      <c r="L64">
        <v>5</v>
      </c>
      <c r="M64">
        <v>4</v>
      </c>
      <c r="N64">
        <v>4</v>
      </c>
      <c r="O64">
        <v>4</v>
      </c>
      <c r="P64">
        <v>4</v>
      </c>
      <c r="Q64">
        <v>32</v>
      </c>
    </row>
    <row r="65" spans="1:29" x14ac:dyDescent="0.35">
      <c r="A65" s="20" t="s">
        <v>1229</v>
      </c>
      <c r="B65">
        <v>3</v>
      </c>
      <c r="C65">
        <v>3</v>
      </c>
      <c r="D65">
        <v>3</v>
      </c>
      <c r="E65">
        <v>2</v>
      </c>
      <c r="F65">
        <v>2</v>
      </c>
      <c r="G65">
        <v>2</v>
      </c>
      <c r="H65">
        <v>2</v>
      </c>
      <c r="I65">
        <v>2</v>
      </c>
      <c r="J65">
        <v>2</v>
      </c>
      <c r="K65">
        <v>1</v>
      </c>
      <c r="L65">
        <v>3</v>
      </c>
      <c r="M65">
        <v>3</v>
      </c>
      <c r="N65">
        <v>1</v>
      </c>
      <c r="O65">
        <v>3</v>
      </c>
      <c r="P65">
        <v>4</v>
      </c>
      <c r="Q65">
        <v>0</v>
      </c>
    </row>
    <row r="66" spans="1:29" x14ac:dyDescent="0.35">
      <c r="A66" s="20" t="s">
        <v>1203</v>
      </c>
      <c r="B66">
        <v>1</v>
      </c>
      <c r="C66">
        <v>2</v>
      </c>
      <c r="D66">
        <v>4</v>
      </c>
      <c r="E66">
        <v>5</v>
      </c>
      <c r="F66">
        <v>5</v>
      </c>
      <c r="G66">
        <v>5</v>
      </c>
      <c r="H66">
        <v>5</v>
      </c>
      <c r="I66">
        <v>5</v>
      </c>
      <c r="J66">
        <v>5</v>
      </c>
      <c r="K66">
        <v>4</v>
      </c>
      <c r="L66">
        <v>4</v>
      </c>
      <c r="M66">
        <v>5</v>
      </c>
      <c r="N66">
        <v>4</v>
      </c>
      <c r="O66">
        <v>4</v>
      </c>
      <c r="P66">
        <v>4</v>
      </c>
      <c r="Q66">
        <v>4</v>
      </c>
    </row>
    <row r="67" spans="1:29" x14ac:dyDescent="0.35">
      <c r="A67" s="20" t="s">
        <v>3626</v>
      </c>
      <c r="B67">
        <v>3</v>
      </c>
      <c r="C67">
        <v>3</v>
      </c>
      <c r="D67">
        <v>3</v>
      </c>
      <c r="E67">
        <v>3</v>
      </c>
      <c r="F67">
        <v>3</v>
      </c>
      <c r="G67">
        <v>4</v>
      </c>
      <c r="H67">
        <v>5</v>
      </c>
      <c r="I67">
        <v>3</v>
      </c>
      <c r="J67">
        <v>2</v>
      </c>
      <c r="K67">
        <v>4</v>
      </c>
      <c r="L67">
        <v>3</v>
      </c>
      <c r="M67">
        <v>0</v>
      </c>
      <c r="N67">
        <v>3</v>
      </c>
      <c r="O67">
        <v>1</v>
      </c>
      <c r="P67">
        <v>1</v>
      </c>
      <c r="Q67">
        <v>3</v>
      </c>
    </row>
    <row r="68" spans="1:29" x14ac:dyDescent="0.35">
      <c r="A68" s="20" t="s">
        <v>1113</v>
      </c>
      <c r="B68">
        <v>4</v>
      </c>
      <c r="C68">
        <v>4</v>
      </c>
      <c r="D68">
        <v>6</v>
      </c>
      <c r="E68">
        <v>5</v>
      </c>
      <c r="F68">
        <v>5</v>
      </c>
      <c r="G68">
        <v>4</v>
      </c>
      <c r="H68">
        <v>5</v>
      </c>
      <c r="I68">
        <v>4</v>
      </c>
      <c r="J68">
        <v>4</v>
      </c>
      <c r="K68">
        <v>4</v>
      </c>
      <c r="L68">
        <v>4</v>
      </c>
      <c r="M68">
        <v>3</v>
      </c>
      <c r="N68">
        <v>5</v>
      </c>
      <c r="O68">
        <v>4</v>
      </c>
      <c r="P68">
        <v>4</v>
      </c>
      <c r="Q68">
        <v>9</v>
      </c>
    </row>
    <row r="69" spans="1:29" x14ac:dyDescent="0.35">
      <c r="A69" s="20" t="s">
        <v>3159</v>
      </c>
      <c r="B69">
        <v>0</v>
      </c>
      <c r="C69">
        <v>2</v>
      </c>
      <c r="D69">
        <v>2</v>
      </c>
      <c r="E69">
        <v>4</v>
      </c>
      <c r="F69">
        <v>4</v>
      </c>
      <c r="G69">
        <v>4</v>
      </c>
      <c r="H69">
        <v>4</v>
      </c>
      <c r="I69">
        <v>4</v>
      </c>
      <c r="J69">
        <v>4</v>
      </c>
      <c r="K69">
        <v>4</v>
      </c>
      <c r="L69">
        <v>4</v>
      </c>
      <c r="M69">
        <v>4</v>
      </c>
      <c r="N69">
        <v>4</v>
      </c>
      <c r="O69">
        <v>4</v>
      </c>
      <c r="P69">
        <v>4</v>
      </c>
      <c r="Q69">
        <v>8</v>
      </c>
    </row>
    <row r="70" spans="1:29" x14ac:dyDescent="0.35">
      <c r="A70" s="20" t="s">
        <v>1345</v>
      </c>
      <c r="B70">
        <v>15</v>
      </c>
      <c r="C70">
        <v>18</v>
      </c>
      <c r="D70">
        <v>22</v>
      </c>
      <c r="E70">
        <v>23</v>
      </c>
      <c r="F70">
        <v>23</v>
      </c>
      <c r="G70">
        <v>23</v>
      </c>
      <c r="H70">
        <v>25</v>
      </c>
      <c r="I70">
        <v>22</v>
      </c>
      <c r="J70">
        <v>21</v>
      </c>
      <c r="K70">
        <v>22</v>
      </c>
      <c r="L70">
        <v>23</v>
      </c>
      <c r="M70">
        <v>19</v>
      </c>
      <c r="N70">
        <v>21</v>
      </c>
      <c r="O70">
        <v>20</v>
      </c>
      <c r="P70">
        <v>21</v>
      </c>
      <c r="Q70">
        <v>56</v>
      </c>
    </row>
    <row r="75" spans="1:29" x14ac:dyDescent="0.35">
      <c r="A75" s="3" t="s">
        <v>3412</v>
      </c>
      <c r="B75" s="28"/>
    </row>
    <row r="79" spans="1:29" x14ac:dyDescent="0.35">
      <c r="A79" s="19" t="s">
        <v>1344</v>
      </c>
      <c r="B79" t="s">
        <v>1374</v>
      </c>
      <c r="C79" t="s">
        <v>1375</v>
      </c>
      <c r="D79" t="s">
        <v>1376</v>
      </c>
      <c r="E79" t="s">
        <v>1377</v>
      </c>
      <c r="F79" t="s">
        <v>1378</v>
      </c>
      <c r="G79" t="s">
        <v>1379</v>
      </c>
      <c r="H79" t="s">
        <v>1380</v>
      </c>
      <c r="I79" t="s">
        <v>1381</v>
      </c>
      <c r="J79" t="s">
        <v>1382</v>
      </c>
      <c r="K79" t="s">
        <v>1383</v>
      </c>
      <c r="L79" t="s">
        <v>1384</v>
      </c>
      <c r="M79" t="s">
        <v>1385</v>
      </c>
      <c r="N79" t="s">
        <v>1386</v>
      </c>
      <c r="O79" t="s">
        <v>1387</v>
      </c>
      <c r="P79" t="s">
        <v>1388</v>
      </c>
      <c r="Q79" t="s">
        <v>1389</v>
      </c>
      <c r="R79" t="s">
        <v>1390</v>
      </c>
      <c r="S79" t="s">
        <v>1391</v>
      </c>
      <c r="T79" t="s">
        <v>1392</v>
      </c>
      <c r="U79" t="s">
        <v>1393</v>
      </c>
      <c r="V79" t="s">
        <v>1394</v>
      </c>
      <c r="W79" t="s">
        <v>1395</v>
      </c>
      <c r="X79" t="s">
        <v>1396</v>
      </c>
      <c r="Y79" t="s">
        <v>1397</v>
      </c>
      <c r="Z79" t="s">
        <v>1398</v>
      </c>
      <c r="AA79" t="s">
        <v>1399</v>
      </c>
      <c r="AB79" t="s">
        <v>1400</v>
      </c>
      <c r="AC79" t="s">
        <v>1401</v>
      </c>
    </row>
    <row r="80" spans="1:29" x14ac:dyDescent="0.35">
      <c r="A80" s="20" t="s">
        <v>1164</v>
      </c>
      <c r="B80">
        <v>4</v>
      </c>
      <c r="C80">
        <v>4</v>
      </c>
      <c r="D80">
        <v>4</v>
      </c>
      <c r="E80">
        <v>4</v>
      </c>
      <c r="F80">
        <v>4</v>
      </c>
      <c r="G80">
        <v>4</v>
      </c>
      <c r="H80">
        <v>0</v>
      </c>
      <c r="I80">
        <v>4</v>
      </c>
      <c r="J80">
        <v>4</v>
      </c>
      <c r="K80">
        <v>1</v>
      </c>
      <c r="L80">
        <v>5</v>
      </c>
      <c r="M80">
        <v>4</v>
      </c>
      <c r="N80">
        <v>4</v>
      </c>
      <c r="O80">
        <v>4</v>
      </c>
      <c r="P80">
        <v>4</v>
      </c>
      <c r="Q80">
        <v>4</v>
      </c>
      <c r="R80">
        <v>4</v>
      </c>
      <c r="S80">
        <v>4</v>
      </c>
      <c r="T80">
        <v>4</v>
      </c>
      <c r="U80">
        <v>4</v>
      </c>
      <c r="V80">
        <v>4</v>
      </c>
      <c r="W80">
        <v>4</v>
      </c>
      <c r="X80">
        <v>4</v>
      </c>
      <c r="Y80">
        <v>4</v>
      </c>
      <c r="Z80">
        <v>4</v>
      </c>
      <c r="AA80">
        <v>4</v>
      </c>
      <c r="AB80">
        <v>4</v>
      </c>
      <c r="AC80">
        <v>24</v>
      </c>
    </row>
    <row r="81" spans="1:29" x14ac:dyDescent="0.35">
      <c r="A81" s="20" t="s">
        <v>1345</v>
      </c>
      <c r="B81">
        <v>4</v>
      </c>
      <c r="C81">
        <v>4</v>
      </c>
      <c r="D81">
        <v>4</v>
      </c>
      <c r="E81">
        <v>4</v>
      </c>
      <c r="F81">
        <v>4</v>
      </c>
      <c r="G81">
        <v>4</v>
      </c>
      <c r="H81">
        <v>0</v>
      </c>
      <c r="I81">
        <v>4</v>
      </c>
      <c r="J81">
        <v>4</v>
      </c>
      <c r="K81">
        <v>1</v>
      </c>
      <c r="L81">
        <v>5</v>
      </c>
      <c r="M81">
        <v>4</v>
      </c>
      <c r="N81">
        <v>4</v>
      </c>
      <c r="O81">
        <v>4</v>
      </c>
      <c r="P81">
        <v>4</v>
      </c>
      <c r="Q81">
        <v>4</v>
      </c>
      <c r="R81">
        <v>4</v>
      </c>
      <c r="S81">
        <v>4</v>
      </c>
      <c r="T81">
        <v>4</v>
      </c>
      <c r="U81">
        <v>4</v>
      </c>
      <c r="V81">
        <v>4</v>
      </c>
      <c r="W81">
        <v>4</v>
      </c>
      <c r="X81">
        <v>4</v>
      </c>
      <c r="Y81">
        <v>4</v>
      </c>
      <c r="Z81">
        <v>4</v>
      </c>
      <c r="AA81">
        <v>4</v>
      </c>
      <c r="AB81">
        <v>4</v>
      </c>
      <c r="AC81">
        <v>24</v>
      </c>
    </row>
  </sheetData>
  <pageMargins left="0.7" right="0.7" top="0.75" bottom="0.75" header="0.3" footer="0.3"/>
  <pageSetup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AA7-D219-4014-9AB1-94E36F71713C}">
  <dimension ref="A3:R69"/>
  <sheetViews>
    <sheetView zoomScale="80" zoomScaleNormal="80" workbookViewId="0">
      <selection activeCell="G38" sqref="G38"/>
    </sheetView>
  </sheetViews>
  <sheetFormatPr baseColWidth="10" defaultColWidth="11.453125" defaultRowHeight="14.5" x14ac:dyDescent="0.35"/>
  <cols>
    <col min="1" max="1" width="20.7265625" bestFit="1" customWidth="1"/>
    <col min="2" max="2" width="45.54296875" bestFit="1" customWidth="1"/>
    <col min="3" max="3" width="40.1796875" bestFit="1" customWidth="1"/>
    <col min="4" max="4" width="34.36328125" bestFit="1" customWidth="1"/>
    <col min="5" max="5" width="35.453125" bestFit="1" customWidth="1"/>
    <col min="6" max="6" width="36.90625" bestFit="1" customWidth="1"/>
    <col min="7" max="7" width="33.6328125" bestFit="1" customWidth="1"/>
    <col min="8" max="8" width="29.81640625" bestFit="1" customWidth="1"/>
    <col min="9" max="9" width="28.1796875" bestFit="1" customWidth="1"/>
    <col min="10" max="10" width="32.1796875" bestFit="1" customWidth="1"/>
  </cols>
  <sheetData>
    <row r="3" spans="1:18" x14ac:dyDescent="0.35">
      <c r="A3" s="15" t="s">
        <v>1839</v>
      </c>
      <c r="B3" s="16"/>
      <c r="C3" s="16"/>
      <c r="D3" s="16"/>
      <c r="E3" s="16"/>
      <c r="F3" s="17"/>
      <c r="G3" s="17"/>
      <c r="H3" s="17"/>
      <c r="I3" s="17"/>
      <c r="J3" s="17"/>
      <c r="K3" s="18"/>
      <c r="L3" s="18"/>
      <c r="M3" s="9"/>
      <c r="N3" s="10"/>
      <c r="O3" s="10"/>
      <c r="P3" s="9"/>
      <c r="Q3" s="9"/>
      <c r="R3" s="9"/>
    </row>
    <row r="4" spans="1:18" x14ac:dyDescent="0.35">
      <c r="A4" t="s">
        <v>1840</v>
      </c>
    </row>
    <row r="6" spans="1:18" x14ac:dyDescent="0.35">
      <c r="A6" s="19" t="s">
        <v>1344</v>
      </c>
      <c r="B6" t="s">
        <v>1841</v>
      </c>
      <c r="C6" t="s">
        <v>1842</v>
      </c>
      <c r="D6" t="s">
        <v>1843</v>
      </c>
      <c r="E6" t="s">
        <v>1844</v>
      </c>
      <c r="F6" t="s">
        <v>1845</v>
      </c>
      <c r="G6" t="s">
        <v>1846</v>
      </c>
      <c r="H6" t="s">
        <v>1847</v>
      </c>
    </row>
    <row r="7" spans="1:18" x14ac:dyDescent="0.35">
      <c r="A7" s="20" t="s">
        <v>1164</v>
      </c>
      <c r="B7" s="27">
        <v>52</v>
      </c>
      <c r="C7" s="27">
        <v>1</v>
      </c>
      <c r="D7" s="27">
        <v>0</v>
      </c>
      <c r="E7" s="27">
        <v>16</v>
      </c>
      <c r="F7" s="27">
        <v>0</v>
      </c>
      <c r="G7" s="27">
        <v>0</v>
      </c>
      <c r="H7" s="27"/>
    </row>
    <row r="8" spans="1:18" x14ac:dyDescent="0.35">
      <c r="A8" s="20" t="s">
        <v>1229</v>
      </c>
      <c r="B8" s="27">
        <v>13</v>
      </c>
      <c r="C8" s="27">
        <v>0</v>
      </c>
      <c r="D8" s="27">
        <v>0</v>
      </c>
      <c r="E8" s="27">
        <v>1</v>
      </c>
      <c r="F8" s="27">
        <v>0</v>
      </c>
      <c r="G8" s="27">
        <v>0</v>
      </c>
      <c r="H8" s="27"/>
    </row>
    <row r="9" spans="1:18" x14ac:dyDescent="0.35">
      <c r="A9" s="20" t="s">
        <v>1203</v>
      </c>
      <c r="B9" s="27">
        <v>18</v>
      </c>
      <c r="C9" s="27">
        <v>0</v>
      </c>
      <c r="D9" s="27">
        <v>1</v>
      </c>
      <c r="E9" s="27">
        <v>12</v>
      </c>
      <c r="F9" s="27">
        <v>0</v>
      </c>
      <c r="G9" s="27">
        <v>0</v>
      </c>
      <c r="H9" s="27"/>
    </row>
    <row r="10" spans="1:18" x14ac:dyDescent="0.35">
      <c r="A10" s="20" t="s">
        <v>3626</v>
      </c>
      <c r="B10" s="27">
        <v>23</v>
      </c>
      <c r="C10" s="27">
        <v>0</v>
      </c>
      <c r="D10" s="27">
        <v>0</v>
      </c>
      <c r="E10" s="27">
        <v>0</v>
      </c>
      <c r="F10" s="27">
        <v>0</v>
      </c>
      <c r="G10" s="27">
        <v>0</v>
      </c>
      <c r="H10" s="27"/>
    </row>
    <row r="11" spans="1:18" x14ac:dyDescent="0.35">
      <c r="A11" s="20" t="s">
        <v>1113</v>
      </c>
      <c r="B11" s="27">
        <v>38</v>
      </c>
      <c r="C11" s="27">
        <v>0</v>
      </c>
      <c r="D11" s="27">
        <v>1</v>
      </c>
      <c r="E11" s="27">
        <v>16</v>
      </c>
      <c r="F11" s="27">
        <v>0</v>
      </c>
      <c r="G11" s="27">
        <v>0</v>
      </c>
      <c r="H11" s="27"/>
    </row>
    <row r="12" spans="1:18" x14ac:dyDescent="0.35">
      <c r="A12" s="20" t="s">
        <v>3159</v>
      </c>
      <c r="B12" s="27">
        <v>19</v>
      </c>
      <c r="C12" s="27">
        <v>0</v>
      </c>
      <c r="D12" s="27">
        <v>0</v>
      </c>
      <c r="E12" s="27">
        <v>17</v>
      </c>
      <c r="F12" s="27">
        <v>0</v>
      </c>
      <c r="G12" s="27">
        <v>0</v>
      </c>
      <c r="H12" s="27"/>
    </row>
    <row r="13" spans="1:18" x14ac:dyDescent="0.35">
      <c r="A13" s="20" t="s">
        <v>1345</v>
      </c>
      <c r="B13" s="27">
        <v>163</v>
      </c>
      <c r="C13" s="27">
        <v>1</v>
      </c>
      <c r="D13" s="27">
        <v>2</v>
      </c>
      <c r="E13" s="27">
        <v>62</v>
      </c>
      <c r="F13" s="27">
        <v>0</v>
      </c>
      <c r="G13" s="27">
        <v>0</v>
      </c>
      <c r="H13" s="27"/>
    </row>
    <row r="14" spans="1:18" x14ac:dyDescent="0.35">
      <c r="F14">
        <f>F13/164</f>
        <v>0</v>
      </c>
    </row>
    <row r="22" spans="1:18" x14ac:dyDescent="0.35">
      <c r="A22" s="15" t="s">
        <v>1848</v>
      </c>
      <c r="B22" s="16"/>
      <c r="C22" s="16"/>
      <c r="D22" s="16"/>
      <c r="E22" s="16"/>
      <c r="F22" s="17"/>
      <c r="G22" s="17"/>
      <c r="H22" s="17"/>
      <c r="I22" s="17"/>
      <c r="J22" s="17"/>
      <c r="K22" s="18"/>
      <c r="L22" s="18"/>
      <c r="M22" s="9"/>
      <c r="N22" s="10"/>
      <c r="O22" s="10"/>
      <c r="P22" s="9"/>
      <c r="Q22" s="9"/>
      <c r="R22" s="9"/>
    </row>
    <row r="23" spans="1:18" ht="17.5" customHeight="1" x14ac:dyDescent="0.35"/>
    <row r="24" spans="1:18" x14ac:dyDescent="0.35">
      <c r="A24" s="19" t="s">
        <v>1849</v>
      </c>
      <c r="B24" s="19" t="s">
        <v>1343</v>
      </c>
    </row>
    <row r="25" spans="1:18" x14ac:dyDescent="0.35">
      <c r="A25" s="19" t="s">
        <v>1344</v>
      </c>
      <c r="B25" t="s">
        <v>1141</v>
      </c>
      <c r="C25" t="s">
        <v>1208</v>
      </c>
      <c r="D25" t="s">
        <v>1150</v>
      </c>
      <c r="E25" t="s">
        <v>1128</v>
      </c>
      <c r="F25" t="s">
        <v>1345</v>
      </c>
    </row>
    <row r="26" spans="1:18" x14ac:dyDescent="0.35">
      <c r="A26" s="20" t="s">
        <v>1164</v>
      </c>
      <c r="B26" s="27">
        <v>12</v>
      </c>
      <c r="C26" s="27"/>
      <c r="D26" s="27"/>
      <c r="E26" s="27">
        <v>41</v>
      </c>
      <c r="F26" s="27">
        <v>53</v>
      </c>
    </row>
    <row r="27" spans="1:18" x14ac:dyDescent="0.35">
      <c r="A27" s="20" t="s">
        <v>1229</v>
      </c>
      <c r="B27" s="27">
        <v>6</v>
      </c>
      <c r="C27" s="27"/>
      <c r="D27" s="27">
        <v>3</v>
      </c>
      <c r="E27" s="27">
        <v>4</v>
      </c>
      <c r="F27" s="27">
        <v>13</v>
      </c>
    </row>
    <row r="28" spans="1:18" x14ac:dyDescent="0.35">
      <c r="A28" s="20" t="s">
        <v>1203</v>
      </c>
      <c r="B28" s="27">
        <v>6</v>
      </c>
      <c r="C28" s="27"/>
      <c r="D28" s="27">
        <v>10</v>
      </c>
      <c r="E28" s="27">
        <v>2</v>
      </c>
      <c r="F28" s="27">
        <v>18</v>
      </c>
    </row>
    <row r="29" spans="1:18" x14ac:dyDescent="0.35">
      <c r="A29" s="20" t="s">
        <v>3626</v>
      </c>
      <c r="B29" s="27">
        <v>22</v>
      </c>
      <c r="C29" s="27">
        <v>1</v>
      </c>
      <c r="D29" s="27"/>
      <c r="E29" s="27"/>
      <c r="F29" s="27">
        <v>23</v>
      </c>
    </row>
    <row r="30" spans="1:18" x14ac:dyDescent="0.35">
      <c r="A30" s="20" t="s">
        <v>1113</v>
      </c>
      <c r="B30" s="27">
        <v>11</v>
      </c>
      <c r="C30" s="27"/>
      <c r="D30" s="27">
        <v>6</v>
      </c>
      <c r="E30" s="27">
        <v>21</v>
      </c>
      <c r="F30" s="27">
        <v>38</v>
      </c>
    </row>
    <row r="31" spans="1:18" x14ac:dyDescent="0.35">
      <c r="A31" s="20" t="s">
        <v>3159</v>
      </c>
      <c r="B31" s="27"/>
      <c r="C31" s="27">
        <v>1</v>
      </c>
      <c r="D31" s="27">
        <v>17</v>
      </c>
      <c r="E31" s="27">
        <v>1</v>
      </c>
      <c r="F31" s="27">
        <v>19</v>
      </c>
    </row>
    <row r="32" spans="1:18" x14ac:dyDescent="0.35">
      <c r="A32" s="20" t="s">
        <v>1345</v>
      </c>
      <c r="B32" s="27">
        <v>57</v>
      </c>
      <c r="C32" s="27">
        <v>2</v>
      </c>
      <c r="D32" s="27">
        <v>36</v>
      </c>
      <c r="E32" s="27">
        <v>69</v>
      </c>
      <c r="F32" s="27">
        <v>164</v>
      </c>
    </row>
    <row r="33" spans="1:18" x14ac:dyDescent="0.35">
      <c r="B33" s="65"/>
      <c r="C33" s="65"/>
      <c r="D33" s="65"/>
      <c r="E33" s="65"/>
    </row>
    <row r="34" spans="1:18" x14ac:dyDescent="0.35">
      <c r="A34" s="90" t="s">
        <v>3404</v>
      </c>
      <c r="B34" s="17"/>
      <c r="C34" s="17"/>
      <c r="D34" s="17"/>
      <c r="E34" s="17"/>
      <c r="F34" s="17"/>
      <c r="G34" s="17"/>
      <c r="H34" s="17"/>
      <c r="I34" s="17"/>
      <c r="J34" s="17"/>
      <c r="K34" s="18"/>
      <c r="L34" s="18"/>
      <c r="M34" s="9"/>
      <c r="N34" s="10"/>
      <c r="O34" s="10"/>
      <c r="P34" s="9"/>
      <c r="Q34" s="9"/>
      <c r="R34" s="9"/>
    </row>
    <row r="35" spans="1:18" x14ac:dyDescent="0.35">
      <c r="A35" t="s">
        <v>1850</v>
      </c>
    </row>
    <row r="36" spans="1:18" x14ac:dyDescent="0.35">
      <c r="A36" t="s">
        <v>1851</v>
      </c>
      <c r="B36" t="s">
        <v>1343</v>
      </c>
    </row>
    <row r="37" spans="1:18" x14ac:dyDescent="0.35">
      <c r="A37" t="s">
        <v>1344</v>
      </c>
      <c r="B37" t="s">
        <v>1140</v>
      </c>
      <c r="C37" t="s">
        <v>1208</v>
      </c>
      <c r="D37" t="s">
        <v>1345</v>
      </c>
    </row>
    <row r="38" spans="1:18" x14ac:dyDescent="0.35">
      <c r="A38" s="20" t="s">
        <v>1164</v>
      </c>
      <c r="B38" s="127">
        <v>0.32317073170731708</v>
      </c>
      <c r="C38" s="127">
        <v>0</v>
      </c>
      <c r="D38" s="127">
        <v>0.32317073170731708</v>
      </c>
    </row>
    <row r="39" spans="1:18" x14ac:dyDescent="0.35">
      <c r="A39" s="20" t="s">
        <v>1229</v>
      </c>
      <c r="B39" s="127">
        <v>7.926829268292683E-2</v>
      </c>
      <c r="C39" s="127">
        <v>0</v>
      </c>
      <c r="D39" s="127">
        <v>7.926829268292683E-2</v>
      </c>
    </row>
    <row r="40" spans="1:18" x14ac:dyDescent="0.35">
      <c r="A40" s="20" t="s">
        <v>1203</v>
      </c>
      <c r="B40" s="127">
        <v>0.10975609756097561</v>
      </c>
      <c r="C40" s="127">
        <v>0</v>
      </c>
      <c r="D40" s="127">
        <v>0.10975609756097561</v>
      </c>
    </row>
    <row r="41" spans="1:18" x14ac:dyDescent="0.35">
      <c r="A41" s="20" t="s">
        <v>3626</v>
      </c>
      <c r="B41" s="127">
        <v>0.12195121951219512</v>
      </c>
      <c r="C41" s="127">
        <v>1.8292682926829267E-2</v>
      </c>
      <c r="D41" s="127">
        <v>0.1402439024390244</v>
      </c>
    </row>
    <row r="42" spans="1:18" x14ac:dyDescent="0.35">
      <c r="A42" s="20" t="s">
        <v>1113</v>
      </c>
      <c r="B42" s="127">
        <v>0.23170731707317074</v>
      </c>
      <c r="C42" s="127">
        <v>0</v>
      </c>
      <c r="D42" s="127">
        <v>0.23170731707317074</v>
      </c>
    </row>
    <row r="43" spans="1:18" x14ac:dyDescent="0.35">
      <c r="A43" s="20" t="s">
        <v>3159</v>
      </c>
      <c r="B43" s="127">
        <v>0.11585365853658537</v>
      </c>
      <c r="C43" s="127">
        <v>0</v>
      </c>
      <c r="D43" s="127">
        <v>0.11585365853658537</v>
      </c>
    </row>
    <row r="44" spans="1:18" x14ac:dyDescent="0.35">
      <c r="A44" s="20" t="s">
        <v>1345</v>
      </c>
      <c r="B44" s="127">
        <v>0.98170731707317072</v>
      </c>
      <c r="C44" s="127">
        <v>1.8292682926829267E-2</v>
      </c>
      <c r="D44" s="127">
        <v>1</v>
      </c>
    </row>
    <row r="47" spans="1:18" x14ac:dyDescent="0.35">
      <c r="A47" s="15" t="s">
        <v>1852</v>
      </c>
      <c r="B47" s="16"/>
      <c r="C47" s="16"/>
      <c r="D47" s="16"/>
      <c r="E47" s="16"/>
      <c r="F47" s="17"/>
      <c r="G47" s="17"/>
      <c r="H47" s="17"/>
      <c r="I47" s="17"/>
      <c r="J47" s="17"/>
      <c r="K47" s="18"/>
      <c r="L47" s="18"/>
      <c r="M47" s="9"/>
      <c r="N47" s="10"/>
      <c r="O47" s="10"/>
      <c r="P47" s="9"/>
      <c r="Q47" s="9"/>
      <c r="R47" s="9"/>
    </row>
    <row r="49" spans="1:18" x14ac:dyDescent="0.35">
      <c r="A49" s="19" t="s">
        <v>1344</v>
      </c>
      <c r="B49" t="s">
        <v>1853</v>
      </c>
      <c r="C49" t="s">
        <v>1854</v>
      </c>
      <c r="D49" t="s">
        <v>1855</v>
      </c>
      <c r="E49" t="s">
        <v>1856</v>
      </c>
      <c r="F49" t="s">
        <v>1857</v>
      </c>
      <c r="G49" t="s">
        <v>1858</v>
      </c>
      <c r="H49" t="s">
        <v>1859</v>
      </c>
      <c r="I49" t="s">
        <v>1860</v>
      </c>
      <c r="J49" t="s">
        <v>1861</v>
      </c>
    </row>
    <row r="50" spans="1:18" x14ac:dyDescent="0.35">
      <c r="A50" s="20" t="s">
        <v>1164</v>
      </c>
      <c r="B50" s="27"/>
      <c r="C50" s="27"/>
      <c r="D50" s="27"/>
      <c r="E50" s="27"/>
      <c r="F50" s="27"/>
      <c r="G50" s="27"/>
      <c r="H50" s="27"/>
      <c r="I50" s="27"/>
      <c r="J50" s="27"/>
    </row>
    <row r="51" spans="1:18" x14ac:dyDescent="0.35">
      <c r="A51" s="20" t="s">
        <v>1229</v>
      </c>
      <c r="B51" s="27"/>
      <c r="C51" s="27"/>
      <c r="D51" s="27"/>
      <c r="E51" s="27"/>
      <c r="F51" s="27"/>
      <c r="G51" s="27"/>
      <c r="H51" s="27"/>
      <c r="I51" s="27"/>
      <c r="J51" s="27"/>
    </row>
    <row r="52" spans="1:18" x14ac:dyDescent="0.35">
      <c r="A52" s="20" t="s">
        <v>1203</v>
      </c>
      <c r="B52" s="27"/>
      <c r="C52" s="27"/>
      <c r="D52" s="27"/>
      <c r="E52" s="27"/>
      <c r="F52" s="27"/>
      <c r="G52" s="27"/>
      <c r="H52" s="27"/>
      <c r="I52" s="27"/>
      <c r="J52" s="27"/>
    </row>
    <row r="53" spans="1:18" x14ac:dyDescent="0.35">
      <c r="A53" s="20" t="s">
        <v>3626</v>
      </c>
      <c r="B53" s="27"/>
      <c r="C53" s="27"/>
      <c r="D53" s="27"/>
      <c r="E53" s="27"/>
      <c r="F53" s="27"/>
      <c r="G53" s="27"/>
      <c r="H53" s="27"/>
      <c r="I53" s="27"/>
      <c r="J53" s="27"/>
    </row>
    <row r="54" spans="1:18" x14ac:dyDescent="0.35">
      <c r="A54" s="20" t="s">
        <v>1113</v>
      </c>
      <c r="B54" s="27"/>
      <c r="C54" s="27"/>
      <c r="D54" s="27"/>
      <c r="E54" s="27"/>
      <c r="F54" s="27"/>
      <c r="G54" s="27"/>
      <c r="H54" s="27"/>
      <c r="I54" s="27"/>
      <c r="J54" s="27"/>
    </row>
    <row r="55" spans="1:18" x14ac:dyDescent="0.35">
      <c r="A55" s="20" t="s">
        <v>3159</v>
      </c>
      <c r="B55" s="27"/>
      <c r="C55" s="27"/>
      <c r="D55" s="27"/>
      <c r="E55" s="27"/>
      <c r="F55" s="27"/>
      <c r="G55" s="27"/>
      <c r="H55" s="27"/>
      <c r="I55" s="27"/>
      <c r="J55" s="27"/>
    </row>
    <row r="56" spans="1:18" x14ac:dyDescent="0.35">
      <c r="A56" s="20" t="s">
        <v>1345</v>
      </c>
      <c r="B56" s="27"/>
      <c r="C56" s="27"/>
      <c r="D56" s="27"/>
      <c r="E56" s="27"/>
      <c r="F56" s="27"/>
      <c r="G56" s="27"/>
      <c r="H56" s="27"/>
      <c r="I56" s="27"/>
      <c r="J56" s="27"/>
    </row>
    <row r="60" spans="1:18" x14ac:dyDescent="0.35">
      <c r="A60" s="15" t="s">
        <v>1862</v>
      </c>
      <c r="B60" s="16"/>
      <c r="C60" s="16"/>
      <c r="D60" s="16"/>
      <c r="E60" s="16"/>
      <c r="F60" s="17"/>
      <c r="G60" s="17"/>
      <c r="H60" s="17"/>
      <c r="I60" s="17"/>
      <c r="J60" s="17"/>
      <c r="K60" s="18"/>
      <c r="L60" s="18"/>
      <c r="M60" s="9"/>
      <c r="N60" s="10"/>
      <c r="O60" s="10"/>
      <c r="P60" s="9"/>
      <c r="Q60" s="9"/>
      <c r="R60" s="9"/>
    </row>
    <row r="62" spans="1:18" x14ac:dyDescent="0.35">
      <c r="A62" s="19" t="s">
        <v>1344</v>
      </c>
      <c r="B62" t="s">
        <v>1863</v>
      </c>
      <c r="C62" t="s">
        <v>1864</v>
      </c>
      <c r="D62" t="s">
        <v>1865</v>
      </c>
      <c r="E62" t="s">
        <v>1866</v>
      </c>
      <c r="F62" t="s">
        <v>1867</v>
      </c>
      <c r="G62" t="s">
        <v>1868</v>
      </c>
      <c r="H62" t="s">
        <v>1869</v>
      </c>
      <c r="I62" t="s">
        <v>1870</v>
      </c>
      <c r="J62" t="s">
        <v>1871</v>
      </c>
    </row>
    <row r="63" spans="1:18" x14ac:dyDescent="0.35">
      <c r="A63" s="20" t="s">
        <v>1164</v>
      </c>
      <c r="B63" s="27">
        <v>1</v>
      </c>
      <c r="C63" s="27">
        <v>0</v>
      </c>
      <c r="D63" s="27">
        <v>0</v>
      </c>
      <c r="E63" s="27">
        <v>0</v>
      </c>
      <c r="F63" s="27">
        <v>0</v>
      </c>
      <c r="G63" s="27">
        <v>0</v>
      </c>
      <c r="H63" s="27">
        <v>0</v>
      </c>
      <c r="I63" s="27">
        <v>52</v>
      </c>
      <c r="J63" s="27">
        <v>0</v>
      </c>
    </row>
    <row r="64" spans="1:18" x14ac:dyDescent="0.35">
      <c r="A64" s="20" t="s">
        <v>1229</v>
      </c>
      <c r="B64" s="27">
        <v>0</v>
      </c>
      <c r="C64" s="27">
        <v>0</v>
      </c>
      <c r="D64" s="27">
        <v>0</v>
      </c>
      <c r="E64" s="27">
        <v>0</v>
      </c>
      <c r="F64" s="27">
        <v>0</v>
      </c>
      <c r="G64" s="27">
        <v>0</v>
      </c>
      <c r="H64" s="27">
        <v>0</v>
      </c>
      <c r="I64" s="27">
        <v>13</v>
      </c>
      <c r="J64" s="27">
        <v>0</v>
      </c>
    </row>
    <row r="65" spans="1:10" x14ac:dyDescent="0.35">
      <c r="A65" s="20" t="s">
        <v>1203</v>
      </c>
      <c r="B65" s="27">
        <v>1</v>
      </c>
      <c r="C65" s="27">
        <v>0</v>
      </c>
      <c r="D65" s="27">
        <v>0</v>
      </c>
      <c r="E65" s="27">
        <v>4</v>
      </c>
      <c r="F65" s="27">
        <v>5</v>
      </c>
      <c r="G65" s="27">
        <v>6</v>
      </c>
      <c r="H65" s="27">
        <v>0</v>
      </c>
      <c r="I65" s="27">
        <v>12</v>
      </c>
      <c r="J65" s="27">
        <v>0</v>
      </c>
    </row>
    <row r="66" spans="1:10" x14ac:dyDescent="0.35">
      <c r="A66" s="20" t="s">
        <v>3626</v>
      </c>
      <c r="B66" s="27">
        <v>0</v>
      </c>
      <c r="C66" s="27">
        <v>0</v>
      </c>
      <c r="D66" s="27">
        <v>0</v>
      </c>
      <c r="E66" s="27">
        <v>0</v>
      </c>
      <c r="F66" s="27">
        <v>0</v>
      </c>
      <c r="G66" s="27">
        <v>0</v>
      </c>
      <c r="H66" s="27">
        <v>0</v>
      </c>
      <c r="I66" s="27">
        <v>21</v>
      </c>
      <c r="J66" s="27">
        <v>2</v>
      </c>
    </row>
    <row r="67" spans="1:10" x14ac:dyDescent="0.35">
      <c r="A67" s="20" t="s">
        <v>1113</v>
      </c>
      <c r="B67" s="27">
        <v>0</v>
      </c>
      <c r="C67" s="27">
        <v>0</v>
      </c>
      <c r="D67" s="27">
        <v>0</v>
      </c>
      <c r="E67" s="27">
        <v>0</v>
      </c>
      <c r="F67" s="27">
        <v>0</v>
      </c>
      <c r="G67" s="27">
        <v>0</v>
      </c>
      <c r="H67" s="27">
        <v>0</v>
      </c>
      <c r="I67" s="27">
        <v>38</v>
      </c>
      <c r="J67" s="27">
        <v>0</v>
      </c>
    </row>
    <row r="68" spans="1:10" x14ac:dyDescent="0.35">
      <c r="A68" s="20" t="s">
        <v>3159</v>
      </c>
      <c r="B68" s="27">
        <v>0</v>
      </c>
      <c r="C68" s="27">
        <v>0</v>
      </c>
      <c r="D68" s="27">
        <v>0</v>
      </c>
      <c r="E68" s="27">
        <v>0</v>
      </c>
      <c r="F68" s="27">
        <v>0</v>
      </c>
      <c r="G68" s="27">
        <v>0</v>
      </c>
      <c r="H68" s="27">
        <v>0</v>
      </c>
      <c r="I68" s="27">
        <v>0</v>
      </c>
      <c r="J68" s="27">
        <v>19</v>
      </c>
    </row>
    <row r="69" spans="1:10" x14ac:dyDescent="0.35">
      <c r="A69" s="20" t="s">
        <v>1345</v>
      </c>
      <c r="B69" s="27">
        <v>2</v>
      </c>
      <c r="C69" s="27">
        <v>0</v>
      </c>
      <c r="D69" s="27">
        <v>0</v>
      </c>
      <c r="E69" s="27">
        <v>4</v>
      </c>
      <c r="F69" s="27">
        <v>5</v>
      </c>
      <c r="G69" s="27">
        <v>6</v>
      </c>
      <c r="H69" s="27">
        <v>0</v>
      </c>
      <c r="I69" s="27">
        <v>136</v>
      </c>
      <c r="J69" s="27">
        <v>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314B-A3C0-4AC1-9D39-1E949A4EFC82}">
  <dimension ref="A1:BB1012"/>
  <sheetViews>
    <sheetView topLeftCell="A16" workbookViewId="0">
      <selection activeCell="B22" sqref="B22"/>
    </sheetView>
  </sheetViews>
  <sheetFormatPr baseColWidth="10" defaultColWidth="8.81640625" defaultRowHeight="14.5" x14ac:dyDescent="0.35"/>
  <cols>
    <col min="1" max="1" width="36.54296875" bestFit="1" customWidth="1"/>
    <col min="2" max="2" width="41" customWidth="1"/>
    <col min="3" max="3" width="63.1796875" customWidth="1"/>
    <col min="6" max="6" width="17.54296875" customWidth="1"/>
    <col min="7" max="7" width="101.54296875" bestFit="1" customWidth="1"/>
    <col min="8" max="8" width="100.54296875" customWidth="1"/>
    <col min="12" max="12" width="33.54296875" customWidth="1"/>
  </cols>
  <sheetData>
    <row r="1" spans="1:15" s="29" customFormat="1" ht="14" x14ac:dyDescent="0.3">
      <c r="A1" s="29" t="s">
        <v>1872</v>
      </c>
      <c r="B1" s="29" t="s">
        <v>1873</v>
      </c>
      <c r="C1" s="29" t="s">
        <v>1874</v>
      </c>
      <c r="D1" s="29" t="s">
        <v>1875</v>
      </c>
      <c r="E1" s="29" t="s">
        <v>1876</v>
      </c>
      <c r="F1" s="29" t="s">
        <v>1877</v>
      </c>
      <c r="G1" s="29" t="s">
        <v>1878</v>
      </c>
      <c r="H1" s="29" t="s">
        <v>1879</v>
      </c>
      <c r="I1" s="29" t="s">
        <v>1880</v>
      </c>
      <c r="J1" s="29" t="s">
        <v>1881</v>
      </c>
      <c r="K1" s="29" t="s">
        <v>1882</v>
      </c>
      <c r="L1" s="29" t="s">
        <v>1883</v>
      </c>
      <c r="M1" s="29" t="s">
        <v>1884</v>
      </c>
      <c r="N1" s="29" t="s">
        <v>1885</v>
      </c>
      <c r="O1" s="29" t="s">
        <v>1886</v>
      </c>
    </row>
    <row r="2" spans="1:15" s="30" customFormat="1" ht="14" x14ac:dyDescent="0.3">
      <c r="A2" s="30" t="s">
        <v>45</v>
      </c>
      <c r="B2" s="30" t="s">
        <v>45</v>
      </c>
      <c r="C2" s="30" t="s">
        <v>1887</v>
      </c>
    </row>
    <row r="3" spans="1:15" s="30" customFormat="1" ht="14" x14ac:dyDescent="0.3">
      <c r="A3" s="30" t="s">
        <v>46</v>
      </c>
      <c r="B3" s="30" t="s">
        <v>46</v>
      </c>
      <c r="C3" s="30" t="s">
        <v>1888</v>
      </c>
    </row>
    <row r="4" spans="1:15" s="30" customFormat="1" ht="14" x14ac:dyDescent="0.3">
      <c r="A4" s="30" t="s">
        <v>43</v>
      </c>
      <c r="B4" s="30" t="s">
        <v>43</v>
      </c>
      <c r="C4" s="30" t="s">
        <v>1889</v>
      </c>
    </row>
    <row r="5" spans="1:15" x14ac:dyDescent="0.35">
      <c r="A5" t="s">
        <v>1890</v>
      </c>
      <c r="B5" s="30" t="s">
        <v>1890</v>
      </c>
      <c r="C5" s="30" t="s">
        <v>1891</v>
      </c>
      <c r="I5" s="31"/>
    </row>
    <row r="6" spans="1:15" x14ac:dyDescent="0.35">
      <c r="A6" t="s">
        <v>47</v>
      </c>
      <c r="B6" s="30" t="s">
        <v>47</v>
      </c>
      <c r="C6" s="30" t="s">
        <v>1892</v>
      </c>
      <c r="I6" s="31"/>
    </row>
    <row r="7" spans="1:15" s="30" customFormat="1" ht="14" x14ac:dyDescent="0.3">
      <c r="A7" s="30" t="s">
        <v>1893</v>
      </c>
      <c r="B7" s="30" t="s">
        <v>48</v>
      </c>
      <c r="C7" s="30" t="s">
        <v>1894</v>
      </c>
      <c r="D7" s="30" t="s">
        <v>1895</v>
      </c>
    </row>
    <row r="8" spans="1:15" s="32" customFormat="1" ht="14" x14ac:dyDescent="0.3">
      <c r="A8" s="32" t="s">
        <v>1896</v>
      </c>
      <c r="B8" s="32" t="s">
        <v>1897</v>
      </c>
      <c r="C8" s="32" t="s">
        <v>1898</v>
      </c>
    </row>
    <row r="9" spans="1:15" s="30" customFormat="1" ht="14" x14ac:dyDescent="0.3">
      <c r="A9" s="30" t="s">
        <v>1893</v>
      </c>
      <c r="B9" s="30" t="s">
        <v>49</v>
      </c>
      <c r="C9" s="30" t="s">
        <v>1899</v>
      </c>
      <c r="D9" s="30" t="s">
        <v>1895</v>
      </c>
    </row>
    <row r="10" spans="1:15" s="30" customFormat="1" ht="14" x14ac:dyDescent="0.3">
      <c r="A10" s="30" t="s">
        <v>1900</v>
      </c>
      <c r="B10" s="30" t="s">
        <v>1901</v>
      </c>
      <c r="C10" s="33" t="s">
        <v>1902</v>
      </c>
      <c r="D10" s="30" t="s">
        <v>1903</v>
      </c>
      <c r="H10" s="30" t="s">
        <v>1904</v>
      </c>
    </row>
    <row r="11" spans="1:15" s="30" customFormat="1" ht="14" x14ac:dyDescent="0.3">
      <c r="A11" s="30" t="s">
        <v>1905</v>
      </c>
      <c r="B11" s="30" t="s">
        <v>50</v>
      </c>
      <c r="C11" s="30" t="s">
        <v>1906</v>
      </c>
      <c r="D11" s="30" t="s">
        <v>1903</v>
      </c>
    </row>
    <row r="12" spans="1:15" s="30" customFormat="1" ht="14" x14ac:dyDescent="0.3">
      <c r="A12" s="30" t="s">
        <v>1907</v>
      </c>
      <c r="B12" s="30" t="s">
        <v>51</v>
      </c>
      <c r="C12" s="30" t="s">
        <v>1908</v>
      </c>
      <c r="D12" s="30" t="s">
        <v>1903</v>
      </c>
      <c r="F12" s="30" t="s">
        <v>1909</v>
      </c>
      <c r="G12" s="30" t="s">
        <v>1910</v>
      </c>
    </row>
    <row r="13" spans="1:15" s="30" customFormat="1" ht="14" x14ac:dyDescent="0.3">
      <c r="A13" s="30" t="s">
        <v>1911</v>
      </c>
      <c r="B13" s="30" t="s">
        <v>52</v>
      </c>
      <c r="C13" s="30" t="s">
        <v>1912</v>
      </c>
      <c r="D13" s="30" t="s">
        <v>1903</v>
      </c>
      <c r="J13" s="34"/>
    </row>
    <row r="14" spans="1:15" s="30" customFormat="1" ht="14" x14ac:dyDescent="0.3">
      <c r="A14" s="30" t="s">
        <v>1913</v>
      </c>
      <c r="B14" s="30" t="s">
        <v>53</v>
      </c>
      <c r="C14" s="30" t="s">
        <v>1914</v>
      </c>
      <c r="D14" s="30" t="s">
        <v>1903</v>
      </c>
      <c r="I14" s="30" t="s">
        <v>1915</v>
      </c>
      <c r="J14" s="34"/>
    </row>
    <row r="15" spans="1:15" s="30" customFormat="1" ht="14" x14ac:dyDescent="0.3">
      <c r="A15" s="30" t="s">
        <v>1916</v>
      </c>
      <c r="B15" s="30" t="s">
        <v>44</v>
      </c>
      <c r="C15" s="30" t="s">
        <v>1917</v>
      </c>
      <c r="D15" s="30" t="s">
        <v>1903</v>
      </c>
      <c r="I15" s="30" t="s">
        <v>1918</v>
      </c>
      <c r="J15" s="34"/>
    </row>
    <row r="16" spans="1:15" s="30" customFormat="1" ht="14" x14ac:dyDescent="0.3">
      <c r="A16" s="30" t="s">
        <v>1919</v>
      </c>
      <c r="B16" s="30" t="s">
        <v>54</v>
      </c>
      <c r="C16" s="30" t="s">
        <v>1920</v>
      </c>
      <c r="D16" s="30" t="s">
        <v>1903</v>
      </c>
      <c r="I16" s="30" t="s">
        <v>1921</v>
      </c>
      <c r="J16" s="34"/>
    </row>
    <row r="17" spans="1:13" s="30" customFormat="1" ht="14" x14ac:dyDescent="0.3">
      <c r="A17" s="30" t="s">
        <v>1922</v>
      </c>
      <c r="B17" s="30" t="s">
        <v>55</v>
      </c>
      <c r="C17" s="30" t="s">
        <v>1923</v>
      </c>
      <c r="D17" s="30" t="s">
        <v>1903</v>
      </c>
    </row>
    <row r="18" spans="1:13" s="32" customFormat="1" ht="14" x14ac:dyDescent="0.3">
      <c r="A18" s="32" t="s">
        <v>1924</v>
      </c>
      <c r="B18" s="32" t="s">
        <v>1897</v>
      </c>
    </row>
    <row r="19" spans="1:13" s="30" customFormat="1" ht="14" x14ac:dyDescent="0.3">
      <c r="A19" s="30" t="s">
        <v>1893</v>
      </c>
      <c r="B19" s="30" t="s">
        <v>56</v>
      </c>
      <c r="C19" s="30" t="s">
        <v>1925</v>
      </c>
      <c r="E19" s="30" t="s">
        <v>1926</v>
      </c>
    </row>
    <row r="20" spans="1:13" s="30" customFormat="1" ht="14" x14ac:dyDescent="0.3">
      <c r="A20" s="30" t="s">
        <v>1893</v>
      </c>
      <c r="B20" s="30" t="s">
        <v>57</v>
      </c>
      <c r="C20" s="30" t="s">
        <v>1927</v>
      </c>
      <c r="E20" s="30" t="s">
        <v>1928</v>
      </c>
    </row>
    <row r="21" spans="1:13" s="30" customFormat="1" ht="14" x14ac:dyDescent="0.3">
      <c r="A21" s="30" t="s">
        <v>1929</v>
      </c>
      <c r="B21" s="30" t="s">
        <v>58</v>
      </c>
      <c r="C21" s="30" t="s">
        <v>1930</v>
      </c>
      <c r="D21" s="30" t="s">
        <v>1903</v>
      </c>
      <c r="M21" s="30" t="s">
        <v>1931</v>
      </c>
    </row>
    <row r="22" spans="1:13" x14ac:dyDescent="0.35">
      <c r="A22" s="30" t="s">
        <v>1929</v>
      </c>
      <c r="B22" s="30" t="s">
        <v>59</v>
      </c>
      <c r="C22" s="30" t="s">
        <v>1932</v>
      </c>
      <c r="D22" s="30" t="s">
        <v>1903</v>
      </c>
      <c r="J22" s="31"/>
      <c r="M22" t="s">
        <v>1933</v>
      </c>
    </row>
    <row r="23" spans="1:13" s="30" customFormat="1" ht="14" x14ac:dyDescent="0.3">
      <c r="A23" s="30" t="s">
        <v>1893</v>
      </c>
      <c r="B23" s="30" t="s">
        <v>60</v>
      </c>
      <c r="C23" s="30" t="s">
        <v>1934</v>
      </c>
      <c r="D23" s="30" t="s">
        <v>1895</v>
      </c>
    </row>
    <row r="24" spans="1:13" s="30" customFormat="1" ht="14" x14ac:dyDescent="0.3">
      <c r="A24" s="30" t="s">
        <v>1935</v>
      </c>
      <c r="B24" s="30" t="s">
        <v>61</v>
      </c>
      <c r="C24" s="30" t="s">
        <v>1936</v>
      </c>
      <c r="D24" s="30" t="s">
        <v>1903</v>
      </c>
      <c r="H24" s="30" t="s">
        <v>1937</v>
      </c>
    </row>
    <row r="25" spans="1:13" s="35" customFormat="1" x14ac:dyDescent="0.35">
      <c r="A25" s="35" t="s">
        <v>1896</v>
      </c>
      <c r="B25" s="35" t="s">
        <v>1938</v>
      </c>
      <c r="C25" s="35" t="s">
        <v>1939</v>
      </c>
      <c r="E25" s="35" t="s">
        <v>1940</v>
      </c>
      <c r="J25" s="36"/>
    </row>
    <row r="26" spans="1:13" s="32" customFormat="1" ht="14" x14ac:dyDescent="0.3">
      <c r="A26" s="32" t="s">
        <v>1896</v>
      </c>
      <c r="B26" s="32" t="s">
        <v>1941</v>
      </c>
      <c r="C26" s="32" t="s">
        <v>1942</v>
      </c>
    </row>
    <row r="27" spans="1:13" s="30" customFormat="1" ht="14" x14ac:dyDescent="0.3">
      <c r="A27" s="30" t="s">
        <v>1893</v>
      </c>
      <c r="B27" s="30" t="s">
        <v>62</v>
      </c>
      <c r="C27" s="30" t="s">
        <v>1943</v>
      </c>
      <c r="D27" s="30" t="s">
        <v>1895</v>
      </c>
    </row>
    <row r="28" spans="1:13" s="30" customFormat="1" x14ac:dyDescent="0.35">
      <c r="A28" s="30" t="s">
        <v>1944</v>
      </c>
      <c r="B28" s="30" t="s">
        <v>1945</v>
      </c>
      <c r="C28" s="30" t="s">
        <v>1946</v>
      </c>
      <c r="D28" s="30" t="s">
        <v>1903</v>
      </c>
      <c r="F28" s="31"/>
      <c r="G28"/>
    </row>
    <row r="29" spans="1:13" s="30" customFormat="1" ht="14" x14ac:dyDescent="0.3">
      <c r="A29" s="30" t="s">
        <v>1947</v>
      </c>
      <c r="B29" s="30" t="s">
        <v>1948</v>
      </c>
      <c r="C29" s="30" t="s">
        <v>1949</v>
      </c>
      <c r="D29" s="30" t="s">
        <v>1903</v>
      </c>
    </row>
    <row r="30" spans="1:13" s="30" customFormat="1" ht="14" x14ac:dyDescent="0.3">
      <c r="A30" s="30" t="s">
        <v>1900</v>
      </c>
      <c r="B30" s="30" t="s">
        <v>1950</v>
      </c>
      <c r="C30" s="30" t="s">
        <v>1951</v>
      </c>
      <c r="D30" s="30" t="s">
        <v>1903</v>
      </c>
      <c r="H30" s="30" t="s">
        <v>1952</v>
      </c>
    </row>
    <row r="31" spans="1:13" s="30" customFormat="1" ht="14" x14ac:dyDescent="0.3">
      <c r="A31" s="30" t="s">
        <v>1953</v>
      </c>
      <c r="B31" s="30" t="s">
        <v>63</v>
      </c>
      <c r="C31" s="30" t="s">
        <v>1954</v>
      </c>
      <c r="D31" s="30" t="s">
        <v>1903</v>
      </c>
    </row>
    <row r="32" spans="1:13" s="30" customFormat="1" ht="14" x14ac:dyDescent="0.3">
      <c r="A32" s="30" t="s">
        <v>1955</v>
      </c>
      <c r="B32" s="30" t="s">
        <v>1956</v>
      </c>
      <c r="C32" s="30" t="s">
        <v>1957</v>
      </c>
      <c r="D32" s="30" t="s">
        <v>1903</v>
      </c>
      <c r="H32" s="30" t="s">
        <v>1958</v>
      </c>
    </row>
    <row r="33" spans="1:18" s="32" customFormat="1" ht="14" x14ac:dyDescent="0.3">
      <c r="A33" s="32" t="s">
        <v>1924</v>
      </c>
      <c r="B33" s="32" t="s">
        <v>1941</v>
      </c>
    </row>
    <row r="34" spans="1:18" s="37" customFormat="1" ht="14" x14ac:dyDescent="0.3">
      <c r="A34" s="37" t="s">
        <v>1896</v>
      </c>
      <c r="B34" s="37" t="s">
        <v>1959</v>
      </c>
      <c r="C34" s="37" t="s">
        <v>1960</v>
      </c>
      <c r="E34" s="37" t="s">
        <v>1961</v>
      </c>
    </row>
    <row r="35" spans="1:18" s="30" customFormat="1" ht="14" x14ac:dyDescent="0.3">
      <c r="A35" s="30" t="s">
        <v>1893</v>
      </c>
      <c r="B35" s="30" t="s">
        <v>64</v>
      </c>
      <c r="C35" s="30" t="s">
        <v>1962</v>
      </c>
    </row>
    <row r="36" spans="1:18" s="32" customFormat="1" ht="14" x14ac:dyDescent="0.3">
      <c r="A36" s="32" t="s">
        <v>1896</v>
      </c>
      <c r="B36" s="32" t="s">
        <v>1963</v>
      </c>
      <c r="C36" s="32" t="s">
        <v>1964</v>
      </c>
    </row>
    <row r="37" spans="1:18" s="30" customFormat="1" ht="14" x14ac:dyDescent="0.3">
      <c r="A37" s="30" t="s">
        <v>1893</v>
      </c>
      <c r="B37" s="30" t="s">
        <v>65</v>
      </c>
      <c r="C37" s="30" t="s">
        <v>1965</v>
      </c>
      <c r="D37" s="30" t="s">
        <v>1895</v>
      </c>
    </row>
    <row r="38" spans="1:18" s="30" customFormat="1" ht="14" x14ac:dyDescent="0.3">
      <c r="A38" s="30" t="s">
        <v>1966</v>
      </c>
      <c r="B38" s="30" t="s">
        <v>66</v>
      </c>
      <c r="C38" s="30" t="s">
        <v>1967</v>
      </c>
      <c r="D38" s="30" t="s">
        <v>1903</v>
      </c>
      <c r="H38" s="30" t="s">
        <v>1968</v>
      </c>
    </row>
    <row r="39" spans="1:18" s="30" customFormat="1" ht="14" x14ac:dyDescent="0.3">
      <c r="A39" s="30" t="s">
        <v>1929</v>
      </c>
      <c r="B39" s="30" t="s">
        <v>71</v>
      </c>
      <c r="C39" s="30" t="s">
        <v>1969</v>
      </c>
      <c r="D39" s="30" t="s">
        <v>1903</v>
      </c>
      <c r="M39" s="30" t="s">
        <v>1970</v>
      </c>
    </row>
    <row r="40" spans="1:18" s="38" customFormat="1" ht="14" x14ac:dyDescent="0.3">
      <c r="A40" s="38" t="s">
        <v>1896</v>
      </c>
      <c r="B40" s="38" t="s">
        <v>1971</v>
      </c>
      <c r="C40" s="38" t="s">
        <v>1972</v>
      </c>
      <c r="E40" s="38" t="s">
        <v>1973</v>
      </c>
    </row>
    <row r="41" spans="1:18" s="34" customFormat="1" ht="14" x14ac:dyDescent="0.3">
      <c r="A41" s="34" t="s">
        <v>1893</v>
      </c>
      <c r="B41" s="34" t="s">
        <v>72</v>
      </c>
      <c r="C41" s="34" t="s">
        <v>1974</v>
      </c>
      <c r="D41" s="34" t="s">
        <v>1895</v>
      </c>
    </row>
    <row r="42" spans="1:18" s="34" customFormat="1" x14ac:dyDescent="0.35">
      <c r="A42" s="34" t="s">
        <v>1975</v>
      </c>
      <c r="B42" s="34" t="s">
        <v>73</v>
      </c>
      <c r="C42" s="30" t="s">
        <v>1976</v>
      </c>
      <c r="D42" s="34" t="s">
        <v>1903</v>
      </c>
      <c r="Q42"/>
      <c r="R42"/>
    </row>
    <row r="43" spans="1:18" s="39" customFormat="1" ht="14" x14ac:dyDescent="0.3">
      <c r="A43" s="39" t="s">
        <v>1896</v>
      </c>
      <c r="B43" s="39" t="s">
        <v>1977</v>
      </c>
      <c r="C43" s="39" t="s">
        <v>1978</v>
      </c>
      <c r="E43" s="39" t="s">
        <v>1979</v>
      </c>
    </row>
    <row r="44" spans="1:18" s="31" customFormat="1" x14ac:dyDescent="0.35">
      <c r="A44" s="34" t="s">
        <v>1980</v>
      </c>
      <c r="B44" s="34" t="s">
        <v>74</v>
      </c>
      <c r="C44" s="30" t="s">
        <v>1981</v>
      </c>
      <c r="D44" s="34" t="s">
        <v>1903</v>
      </c>
      <c r="E44" s="34"/>
      <c r="F44" s="34" t="s">
        <v>1982</v>
      </c>
      <c r="G44" s="34" t="s">
        <v>1983</v>
      </c>
      <c r="H44" s="34" t="s">
        <v>1984</v>
      </c>
      <c r="I44" s="34"/>
      <c r="J44" s="34"/>
      <c r="K44" s="34"/>
      <c r="L44" s="34"/>
      <c r="M44" s="34"/>
      <c r="Q44"/>
    </row>
    <row r="45" spans="1:18" s="41" customFormat="1" x14ac:dyDescent="0.35">
      <c r="A45" s="39" t="s">
        <v>1924</v>
      </c>
      <c r="B45" s="39" t="s">
        <v>1977</v>
      </c>
      <c r="C45" s="39"/>
      <c r="D45" s="39"/>
      <c r="E45" s="39"/>
      <c r="F45" s="39"/>
      <c r="G45" s="39"/>
      <c r="H45" s="39"/>
      <c r="I45" s="39"/>
      <c r="J45" s="39"/>
      <c r="K45" s="39"/>
      <c r="L45" s="39"/>
      <c r="M45" s="40"/>
    </row>
    <row r="46" spans="1:18" s="41" customFormat="1" x14ac:dyDescent="0.35">
      <c r="A46" s="39" t="s">
        <v>1896</v>
      </c>
      <c r="B46" s="39" t="s">
        <v>1985</v>
      </c>
      <c r="C46" s="39" t="s">
        <v>1986</v>
      </c>
      <c r="D46" s="39"/>
      <c r="E46" s="39" t="s">
        <v>1979</v>
      </c>
      <c r="F46" s="39"/>
      <c r="G46" s="39"/>
      <c r="H46" s="39"/>
      <c r="I46" s="39"/>
      <c r="J46" s="39"/>
      <c r="K46" s="39"/>
      <c r="L46" s="39"/>
      <c r="M46" s="40"/>
    </row>
    <row r="47" spans="1:18" s="31" customFormat="1" x14ac:dyDescent="0.35">
      <c r="A47" s="34" t="s">
        <v>1987</v>
      </c>
      <c r="B47" s="34" t="s">
        <v>75</v>
      </c>
      <c r="C47" s="30" t="s">
        <v>1988</v>
      </c>
      <c r="D47" s="34" t="s">
        <v>1903</v>
      </c>
      <c r="E47" s="34"/>
      <c r="F47" s="34"/>
      <c r="G47" s="34"/>
      <c r="H47" s="34"/>
      <c r="I47" s="34"/>
      <c r="J47" s="34"/>
      <c r="K47" s="34"/>
      <c r="L47" s="34"/>
      <c r="M47" s="42"/>
    </row>
    <row r="48" spans="1:18" s="34" customFormat="1" ht="14" x14ac:dyDescent="0.3">
      <c r="A48" s="43" t="s">
        <v>1989</v>
      </c>
      <c r="B48" s="34" t="s">
        <v>76</v>
      </c>
      <c r="C48" s="30" t="s">
        <v>1990</v>
      </c>
      <c r="D48" s="34" t="s">
        <v>1903</v>
      </c>
      <c r="E48" s="34" t="s">
        <v>1991</v>
      </c>
    </row>
    <row r="49" spans="1:13" s="34" customFormat="1" ht="14" x14ac:dyDescent="0.3">
      <c r="A49" s="43" t="s">
        <v>1900</v>
      </c>
      <c r="B49" s="34" t="s">
        <v>77</v>
      </c>
      <c r="C49" s="30" t="s">
        <v>1992</v>
      </c>
      <c r="D49" s="34" t="s">
        <v>1903</v>
      </c>
      <c r="E49" s="34" t="s">
        <v>1993</v>
      </c>
    </row>
    <row r="50" spans="1:13" s="31" customFormat="1" x14ac:dyDescent="0.35">
      <c r="A50" s="34" t="s">
        <v>1980</v>
      </c>
      <c r="B50" s="34" t="s">
        <v>78</v>
      </c>
      <c r="C50" s="30" t="s">
        <v>1994</v>
      </c>
      <c r="D50" s="34" t="s">
        <v>1903</v>
      </c>
      <c r="E50" s="34"/>
      <c r="F50" s="34" t="s">
        <v>1995</v>
      </c>
      <c r="G50" s="34" t="s">
        <v>1996</v>
      </c>
      <c r="H50" s="34" t="s">
        <v>1997</v>
      </c>
      <c r="I50" s="34"/>
      <c r="J50" s="34"/>
      <c r="K50" s="34"/>
      <c r="L50" s="34"/>
      <c r="M50" s="42"/>
    </row>
    <row r="51" spans="1:13" s="31" customFormat="1" x14ac:dyDescent="0.35">
      <c r="A51" s="34" t="s">
        <v>1980</v>
      </c>
      <c r="B51" s="34" t="s">
        <v>79</v>
      </c>
      <c r="C51" s="30" t="s">
        <v>1998</v>
      </c>
      <c r="D51" s="34" t="s">
        <v>1903</v>
      </c>
      <c r="E51" s="34"/>
      <c r="F51" s="34" t="s">
        <v>1995</v>
      </c>
      <c r="G51" s="34" t="s">
        <v>1996</v>
      </c>
      <c r="H51" s="34" t="s">
        <v>1997</v>
      </c>
      <c r="I51" s="34"/>
      <c r="J51" s="34"/>
      <c r="K51" s="34"/>
      <c r="L51" s="34"/>
      <c r="M51" s="42"/>
    </row>
    <row r="52" spans="1:13" s="31" customFormat="1" ht="16.399999999999999" customHeight="1" x14ac:dyDescent="0.35">
      <c r="A52" s="34" t="s">
        <v>1929</v>
      </c>
      <c r="B52" s="34" t="s">
        <v>80</v>
      </c>
      <c r="C52" s="34"/>
      <c r="D52" s="34" t="s">
        <v>1895</v>
      </c>
      <c r="E52" s="34"/>
      <c r="F52" s="34"/>
      <c r="G52" s="34"/>
      <c r="H52" s="34"/>
      <c r="I52" s="34"/>
      <c r="J52" s="34"/>
      <c r="K52" s="34"/>
      <c r="L52" s="34"/>
      <c r="M52" s="42" t="s">
        <v>1999</v>
      </c>
    </row>
    <row r="53" spans="1:13" s="41" customFormat="1" x14ac:dyDescent="0.35">
      <c r="A53" s="39" t="s">
        <v>1924</v>
      </c>
      <c r="B53" s="39" t="s">
        <v>1985</v>
      </c>
      <c r="C53" s="39"/>
      <c r="D53" s="39"/>
      <c r="E53" s="39"/>
      <c r="F53" s="39"/>
      <c r="G53" s="39"/>
      <c r="H53" s="39"/>
      <c r="I53" s="39"/>
      <c r="J53" s="39"/>
      <c r="K53" s="39"/>
      <c r="L53" s="39"/>
      <c r="M53" s="40"/>
    </row>
    <row r="54" spans="1:13" s="38" customFormat="1" ht="14" x14ac:dyDescent="0.3">
      <c r="A54" s="38" t="s">
        <v>1924</v>
      </c>
      <c r="B54" s="38" t="s">
        <v>1971</v>
      </c>
    </row>
    <row r="55" spans="1:13" s="38" customFormat="1" ht="14" x14ac:dyDescent="0.3">
      <c r="A55" s="38" t="s">
        <v>1896</v>
      </c>
      <c r="B55" s="38" t="s">
        <v>2000</v>
      </c>
      <c r="C55" s="38" t="s">
        <v>2001</v>
      </c>
      <c r="E55" s="38" t="s">
        <v>2002</v>
      </c>
    </row>
    <row r="56" spans="1:13" s="34" customFormat="1" ht="14" x14ac:dyDescent="0.3">
      <c r="A56" s="34" t="s">
        <v>1893</v>
      </c>
      <c r="B56" s="34" t="s">
        <v>81</v>
      </c>
      <c r="C56" s="34" t="s">
        <v>2003</v>
      </c>
      <c r="D56" s="34" t="s">
        <v>1895</v>
      </c>
    </row>
    <row r="57" spans="1:13" s="34" customFormat="1" ht="14" x14ac:dyDescent="0.3">
      <c r="A57" s="34" t="s">
        <v>1975</v>
      </c>
      <c r="B57" s="34" t="s">
        <v>82</v>
      </c>
      <c r="C57" s="30" t="s">
        <v>2004</v>
      </c>
      <c r="D57" s="34" t="s">
        <v>1903</v>
      </c>
    </row>
    <row r="58" spans="1:13" s="39" customFormat="1" ht="14" x14ac:dyDescent="0.3">
      <c r="A58" s="39" t="s">
        <v>1896</v>
      </c>
      <c r="B58" s="39" t="s">
        <v>2005</v>
      </c>
      <c r="C58" s="39" t="s">
        <v>1978</v>
      </c>
      <c r="E58" s="39" t="s">
        <v>2006</v>
      </c>
    </row>
    <row r="59" spans="1:13" s="34" customFormat="1" ht="14" x14ac:dyDescent="0.3">
      <c r="A59" s="34" t="s">
        <v>2007</v>
      </c>
      <c r="B59" s="34" t="s">
        <v>83</v>
      </c>
      <c r="C59" s="30" t="s">
        <v>2008</v>
      </c>
      <c r="D59" s="34" t="s">
        <v>1903</v>
      </c>
    </row>
    <row r="60" spans="1:13" s="31" customFormat="1" x14ac:dyDescent="0.35">
      <c r="A60" s="34" t="s">
        <v>1980</v>
      </c>
      <c r="B60" s="34" t="s">
        <v>86</v>
      </c>
      <c r="C60" s="30" t="s">
        <v>2009</v>
      </c>
      <c r="D60" s="34" t="s">
        <v>1903</v>
      </c>
      <c r="E60" s="34" t="s">
        <v>2010</v>
      </c>
      <c r="F60" s="34" t="s">
        <v>1982</v>
      </c>
      <c r="G60" s="34" t="s">
        <v>1983</v>
      </c>
      <c r="H60" s="34" t="s">
        <v>1984</v>
      </c>
      <c r="I60" s="34"/>
      <c r="J60" s="34"/>
      <c r="K60" s="34"/>
      <c r="L60" s="34"/>
      <c r="M60" s="34"/>
    </row>
    <row r="61" spans="1:13" s="31" customFormat="1" x14ac:dyDescent="0.35">
      <c r="A61" s="34" t="s">
        <v>1980</v>
      </c>
      <c r="B61" s="34" t="s">
        <v>87</v>
      </c>
      <c r="C61" s="30" t="s">
        <v>2011</v>
      </c>
      <c r="D61" s="34" t="s">
        <v>1903</v>
      </c>
      <c r="E61" s="34" t="s">
        <v>2012</v>
      </c>
      <c r="F61" s="34" t="s">
        <v>1982</v>
      </c>
      <c r="G61" s="34" t="s">
        <v>1983</v>
      </c>
      <c r="H61" s="34" t="s">
        <v>1984</v>
      </c>
      <c r="I61" s="34"/>
      <c r="J61" s="34"/>
      <c r="K61" s="34"/>
      <c r="L61" s="34"/>
      <c r="M61" s="34"/>
    </row>
    <row r="62" spans="1:13" s="41" customFormat="1" x14ac:dyDescent="0.35">
      <c r="A62" s="39" t="s">
        <v>1924</v>
      </c>
      <c r="B62" s="39" t="s">
        <v>2005</v>
      </c>
      <c r="C62" s="39"/>
      <c r="D62" s="39"/>
      <c r="E62" s="39"/>
      <c r="F62" s="39"/>
      <c r="G62" s="39"/>
      <c r="H62" s="39"/>
      <c r="I62" s="39"/>
      <c r="J62" s="39"/>
      <c r="K62" s="39"/>
      <c r="L62" s="39"/>
      <c r="M62" s="40"/>
    </row>
    <row r="63" spans="1:13" s="41" customFormat="1" x14ac:dyDescent="0.35">
      <c r="A63" s="39" t="s">
        <v>1896</v>
      </c>
      <c r="B63" s="39" t="s">
        <v>2013</v>
      </c>
      <c r="C63" s="39" t="s">
        <v>1986</v>
      </c>
      <c r="D63" s="39"/>
      <c r="E63" s="39" t="s">
        <v>2006</v>
      </c>
      <c r="F63" s="39"/>
      <c r="G63" s="39"/>
      <c r="H63" s="39"/>
      <c r="I63" s="39"/>
      <c r="J63" s="39"/>
      <c r="K63" s="39"/>
      <c r="L63" s="39"/>
      <c r="M63" s="40"/>
    </row>
    <row r="64" spans="1:13" s="31" customFormat="1" x14ac:dyDescent="0.35">
      <c r="A64" s="34" t="s">
        <v>1987</v>
      </c>
      <c r="B64" s="34" t="s">
        <v>88</v>
      </c>
      <c r="C64" s="30" t="s">
        <v>2014</v>
      </c>
      <c r="D64" s="34" t="s">
        <v>1903</v>
      </c>
      <c r="E64" s="34"/>
      <c r="F64" s="34"/>
      <c r="G64" s="34"/>
      <c r="H64" s="34"/>
      <c r="I64" s="34"/>
      <c r="J64" s="34"/>
      <c r="K64" s="34"/>
      <c r="L64" s="34"/>
      <c r="M64" s="42"/>
    </row>
    <row r="65" spans="1:13" s="34" customFormat="1" ht="14" x14ac:dyDescent="0.3">
      <c r="A65" s="43" t="s">
        <v>1989</v>
      </c>
      <c r="B65" s="34" t="s">
        <v>89</v>
      </c>
      <c r="C65" s="30" t="s">
        <v>2015</v>
      </c>
      <c r="D65" s="34" t="s">
        <v>1903</v>
      </c>
      <c r="E65" s="34" t="s">
        <v>2016</v>
      </c>
    </row>
    <row r="66" spans="1:13" s="34" customFormat="1" ht="14" x14ac:dyDescent="0.3">
      <c r="A66" s="43" t="s">
        <v>1900</v>
      </c>
      <c r="B66" s="34" t="s">
        <v>90</v>
      </c>
      <c r="C66" s="30" t="s">
        <v>2017</v>
      </c>
      <c r="D66" s="34" t="s">
        <v>1903</v>
      </c>
      <c r="E66" s="34" t="s">
        <v>2018</v>
      </c>
    </row>
    <row r="67" spans="1:13" s="31" customFormat="1" x14ac:dyDescent="0.35">
      <c r="A67" s="34" t="s">
        <v>1980</v>
      </c>
      <c r="B67" s="34" t="s">
        <v>91</v>
      </c>
      <c r="C67" s="30" t="s">
        <v>2019</v>
      </c>
      <c r="D67" s="34" t="s">
        <v>1903</v>
      </c>
      <c r="E67" s="34"/>
      <c r="F67" s="34" t="s">
        <v>1995</v>
      </c>
      <c r="G67" s="34" t="s">
        <v>1996</v>
      </c>
      <c r="H67" s="34" t="s">
        <v>1997</v>
      </c>
      <c r="I67" s="34"/>
      <c r="J67" s="34"/>
      <c r="K67" s="34"/>
      <c r="L67" s="34"/>
      <c r="M67" s="42"/>
    </row>
    <row r="68" spans="1:13" s="31" customFormat="1" x14ac:dyDescent="0.35">
      <c r="A68" s="34" t="s">
        <v>1980</v>
      </c>
      <c r="B68" s="34" t="s">
        <v>92</v>
      </c>
      <c r="C68" s="30" t="s">
        <v>2020</v>
      </c>
      <c r="D68" s="34" t="s">
        <v>1903</v>
      </c>
      <c r="E68" s="34"/>
      <c r="F68" s="34" t="s">
        <v>1995</v>
      </c>
      <c r="G68" s="34" t="s">
        <v>1996</v>
      </c>
      <c r="H68" s="34" t="s">
        <v>1997</v>
      </c>
      <c r="I68" s="34"/>
      <c r="J68" s="34"/>
      <c r="K68" s="34"/>
      <c r="L68" s="34"/>
      <c r="M68" s="42"/>
    </row>
    <row r="69" spans="1:13" s="31" customFormat="1" ht="16.399999999999999" customHeight="1" x14ac:dyDescent="0.35">
      <c r="A69" s="34" t="s">
        <v>1929</v>
      </c>
      <c r="B69" s="34" t="s">
        <v>93</v>
      </c>
      <c r="C69" s="34"/>
      <c r="D69" s="34" t="s">
        <v>1895</v>
      </c>
      <c r="E69" s="34"/>
      <c r="F69" s="34"/>
      <c r="G69" s="34"/>
      <c r="H69" s="34"/>
      <c r="I69" s="34"/>
      <c r="J69" s="34"/>
      <c r="K69" s="34"/>
      <c r="L69" s="34"/>
      <c r="M69" s="42" t="s">
        <v>2021</v>
      </c>
    </row>
    <row r="70" spans="1:13" s="41" customFormat="1" x14ac:dyDescent="0.35">
      <c r="A70" s="39" t="s">
        <v>1924</v>
      </c>
      <c r="B70" s="39" t="s">
        <v>2013</v>
      </c>
      <c r="C70" s="39"/>
      <c r="D70" s="39"/>
      <c r="E70" s="39"/>
      <c r="F70" s="39"/>
      <c r="G70" s="39"/>
      <c r="H70" s="39"/>
      <c r="I70" s="39"/>
      <c r="J70" s="39"/>
      <c r="K70" s="39"/>
      <c r="L70" s="39"/>
      <c r="M70" s="40"/>
    </row>
    <row r="71" spans="1:13" s="38" customFormat="1" ht="14" x14ac:dyDescent="0.3">
      <c r="A71" s="38" t="s">
        <v>1924</v>
      </c>
      <c r="B71" s="38" t="s">
        <v>2000</v>
      </c>
    </row>
    <row r="72" spans="1:13" s="44" customFormat="1" ht="14" x14ac:dyDescent="0.3">
      <c r="A72" s="44" t="s">
        <v>1896</v>
      </c>
      <c r="B72" s="44" t="s">
        <v>2022</v>
      </c>
      <c r="C72" s="44" t="s">
        <v>2023</v>
      </c>
      <c r="E72" s="44" t="s">
        <v>2024</v>
      </c>
    </row>
    <row r="73" spans="1:13" s="30" customFormat="1" ht="14" x14ac:dyDescent="0.3">
      <c r="A73" s="30" t="s">
        <v>1893</v>
      </c>
      <c r="B73" s="30" t="s">
        <v>94</v>
      </c>
      <c r="C73" s="30" t="s">
        <v>2025</v>
      </c>
      <c r="D73" s="30" t="s">
        <v>1895</v>
      </c>
    </row>
    <row r="74" spans="1:13" s="30" customFormat="1" ht="14" x14ac:dyDescent="0.3">
      <c r="A74" s="30" t="s">
        <v>1975</v>
      </c>
      <c r="B74" s="30" t="s">
        <v>95</v>
      </c>
      <c r="C74" s="30" t="s">
        <v>2026</v>
      </c>
      <c r="D74" s="30" t="s">
        <v>1903</v>
      </c>
    </row>
    <row r="75" spans="1:13" s="45" customFormat="1" ht="14" x14ac:dyDescent="0.3">
      <c r="A75" s="45" t="s">
        <v>1896</v>
      </c>
      <c r="B75" s="45" t="s">
        <v>2027</v>
      </c>
      <c r="C75" s="45" t="s">
        <v>1978</v>
      </c>
      <c r="E75" s="45" t="s">
        <v>2028</v>
      </c>
    </row>
    <row r="76" spans="1:13" s="30" customFormat="1" ht="14" x14ac:dyDescent="0.3">
      <c r="A76" s="30" t="s">
        <v>2029</v>
      </c>
      <c r="B76" s="30" t="s">
        <v>96</v>
      </c>
      <c r="C76" s="30" t="s">
        <v>2030</v>
      </c>
      <c r="D76" s="30" t="s">
        <v>1903</v>
      </c>
    </row>
    <row r="77" spans="1:13" x14ac:dyDescent="0.35">
      <c r="A77" s="30" t="s">
        <v>1980</v>
      </c>
      <c r="B77" s="30" t="s">
        <v>99</v>
      </c>
      <c r="C77" s="30" t="s">
        <v>2031</v>
      </c>
      <c r="D77" s="30" t="s">
        <v>1903</v>
      </c>
      <c r="E77" s="30" t="s">
        <v>2032</v>
      </c>
      <c r="F77" s="34" t="s">
        <v>1982</v>
      </c>
      <c r="G77" s="34" t="s">
        <v>1983</v>
      </c>
      <c r="H77" s="34" t="s">
        <v>1984</v>
      </c>
      <c r="I77" s="30"/>
      <c r="J77" s="30"/>
      <c r="K77" s="30"/>
      <c r="L77" s="30"/>
      <c r="M77" s="30"/>
    </row>
    <row r="78" spans="1:13" x14ac:dyDescent="0.35">
      <c r="A78" s="30" t="s">
        <v>1980</v>
      </c>
      <c r="B78" s="30" t="s">
        <v>100</v>
      </c>
      <c r="C78" s="30" t="s">
        <v>2033</v>
      </c>
      <c r="D78" s="30" t="s">
        <v>1903</v>
      </c>
      <c r="E78" s="30" t="s">
        <v>2034</v>
      </c>
      <c r="F78" s="34" t="s">
        <v>1982</v>
      </c>
      <c r="G78" s="34" t="s">
        <v>1983</v>
      </c>
      <c r="H78" s="34" t="s">
        <v>1984</v>
      </c>
      <c r="I78" s="30"/>
      <c r="J78" s="30"/>
      <c r="K78" s="30"/>
      <c r="L78" s="30"/>
      <c r="M78" s="30"/>
    </row>
    <row r="79" spans="1:13" s="12" customFormat="1" x14ac:dyDescent="0.35">
      <c r="A79" s="45" t="s">
        <v>1924</v>
      </c>
      <c r="B79" s="45" t="s">
        <v>2027</v>
      </c>
      <c r="C79" s="45"/>
      <c r="D79" s="45"/>
      <c r="E79" s="45"/>
      <c r="F79" s="45"/>
      <c r="G79" s="45"/>
      <c r="H79" s="45"/>
      <c r="I79" s="45"/>
      <c r="J79" s="45"/>
      <c r="K79" s="45"/>
      <c r="L79" s="45"/>
      <c r="M79" s="46"/>
    </row>
    <row r="80" spans="1:13" s="12" customFormat="1" x14ac:dyDescent="0.35">
      <c r="A80" s="45" t="s">
        <v>1896</v>
      </c>
      <c r="B80" s="45" t="s">
        <v>2035</v>
      </c>
      <c r="C80" s="45" t="s">
        <v>1986</v>
      </c>
      <c r="D80" s="45"/>
      <c r="E80" s="45" t="s">
        <v>2028</v>
      </c>
      <c r="F80" s="45"/>
      <c r="G80" s="45"/>
      <c r="H80" s="45"/>
      <c r="I80" s="45"/>
      <c r="J80" s="45"/>
      <c r="K80" s="45"/>
      <c r="L80" s="45"/>
      <c r="M80" s="46"/>
    </row>
    <row r="81" spans="1:15" x14ac:dyDescent="0.35">
      <c r="A81" s="30" t="s">
        <v>1987</v>
      </c>
      <c r="B81" s="30" t="s">
        <v>101</v>
      </c>
      <c r="C81" s="30" t="s">
        <v>2036</v>
      </c>
      <c r="D81" s="30" t="s">
        <v>1903</v>
      </c>
      <c r="E81" s="30"/>
      <c r="F81" s="30"/>
      <c r="G81" s="30"/>
      <c r="H81" s="30"/>
      <c r="I81" s="30"/>
      <c r="J81" s="30"/>
      <c r="K81" s="30"/>
      <c r="L81" s="30"/>
      <c r="M81" s="47"/>
    </row>
    <row r="82" spans="1:15" s="30" customFormat="1" ht="14" x14ac:dyDescent="0.3">
      <c r="A82" s="48" t="s">
        <v>1989</v>
      </c>
      <c r="B82" s="30" t="s">
        <v>102</v>
      </c>
      <c r="C82" s="30" t="s">
        <v>2037</v>
      </c>
      <c r="D82" s="30" t="s">
        <v>1903</v>
      </c>
      <c r="E82" s="30" t="s">
        <v>2038</v>
      </c>
    </row>
    <row r="83" spans="1:15" s="30" customFormat="1" ht="14" x14ac:dyDescent="0.3">
      <c r="A83" s="48" t="s">
        <v>1900</v>
      </c>
      <c r="B83" s="30" t="s">
        <v>103</v>
      </c>
      <c r="C83" s="30" t="s">
        <v>2039</v>
      </c>
      <c r="D83" s="30" t="s">
        <v>1903</v>
      </c>
      <c r="E83" s="30" t="s">
        <v>2040</v>
      </c>
    </row>
    <row r="84" spans="1:15" x14ac:dyDescent="0.35">
      <c r="A84" s="30" t="s">
        <v>1980</v>
      </c>
      <c r="B84" s="30" t="s">
        <v>104</v>
      </c>
      <c r="C84" s="30" t="s">
        <v>2041</v>
      </c>
      <c r="D84" s="30" t="s">
        <v>1903</v>
      </c>
      <c r="E84" s="30"/>
      <c r="F84" s="30" t="s">
        <v>1995</v>
      </c>
      <c r="G84" s="30" t="s">
        <v>1996</v>
      </c>
      <c r="H84" s="30" t="s">
        <v>1997</v>
      </c>
      <c r="I84" s="30"/>
      <c r="J84" s="30"/>
      <c r="K84" s="30"/>
      <c r="L84" s="30"/>
      <c r="M84" s="47"/>
    </row>
    <row r="85" spans="1:15" x14ac:dyDescent="0.35">
      <c r="A85" s="30" t="s">
        <v>1980</v>
      </c>
      <c r="B85" s="30" t="s">
        <v>105</v>
      </c>
      <c r="C85" s="30" t="s">
        <v>2042</v>
      </c>
      <c r="D85" s="30" t="s">
        <v>1903</v>
      </c>
      <c r="E85" s="30"/>
      <c r="F85" s="30" t="s">
        <v>1995</v>
      </c>
      <c r="G85" s="30" t="s">
        <v>1996</v>
      </c>
      <c r="H85" s="30" t="s">
        <v>1997</v>
      </c>
      <c r="I85" s="30"/>
      <c r="J85" s="30"/>
      <c r="K85" s="30"/>
      <c r="L85" s="30"/>
      <c r="M85" s="47"/>
    </row>
    <row r="86" spans="1:15" ht="16.399999999999999" customHeight="1" x14ac:dyDescent="0.35">
      <c r="A86" s="30" t="s">
        <v>1929</v>
      </c>
      <c r="B86" s="30" t="s">
        <v>106</v>
      </c>
      <c r="C86" s="30"/>
      <c r="D86" s="30" t="s">
        <v>1895</v>
      </c>
      <c r="E86" s="30"/>
      <c r="F86" s="30"/>
      <c r="G86" s="30"/>
      <c r="H86" s="30"/>
      <c r="I86" s="30"/>
      <c r="J86" s="30"/>
      <c r="K86" s="30"/>
      <c r="L86" s="30"/>
      <c r="M86" s="47" t="s">
        <v>2043</v>
      </c>
    </row>
    <row r="87" spans="1:15" s="12" customFormat="1" x14ac:dyDescent="0.35">
      <c r="A87" s="45" t="s">
        <v>1924</v>
      </c>
      <c r="B87" s="45" t="s">
        <v>2035</v>
      </c>
      <c r="C87" s="45"/>
      <c r="D87" s="45"/>
      <c r="E87" s="45"/>
      <c r="F87" s="45"/>
      <c r="G87" s="45"/>
      <c r="H87" s="45"/>
      <c r="I87" s="45"/>
      <c r="J87" s="45"/>
      <c r="K87" s="45"/>
      <c r="L87" s="45"/>
      <c r="M87" s="46"/>
    </row>
    <row r="88" spans="1:15" s="44" customFormat="1" ht="14" x14ac:dyDescent="0.3">
      <c r="A88" s="44" t="s">
        <v>1924</v>
      </c>
      <c r="B88" s="44" t="s">
        <v>2022</v>
      </c>
    </row>
    <row r="89" spans="1:15" s="38" customFormat="1" ht="14" x14ac:dyDescent="0.3">
      <c r="A89" s="38" t="s">
        <v>1896</v>
      </c>
      <c r="B89" s="38" t="s">
        <v>2044</v>
      </c>
      <c r="C89" s="38" t="s">
        <v>2045</v>
      </c>
      <c r="E89" s="38" t="s">
        <v>2046</v>
      </c>
    </row>
    <row r="90" spans="1:15" s="38" customFormat="1" ht="14" x14ac:dyDescent="0.3">
      <c r="A90" s="49" t="s">
        <v>1896</v>
      </c>
      <c r="B90" s="49" t="s">
        <v>2047</v>
      </c>
      <c r="C90" s="49" t="s">
        <v>2048</v>
      </c>
      <c r="D90" s="49"/>
      <c r="E90" s="49"/>
      <c r="F90" s="49"/>
      <c r="G90" s="49"/>
      <c r="H90" s="49"/>
      <c r="I90" s="49"/>
      <c r="J90" s="49"/>
      <c r="K90" s="49"/>
      <c r="L90" s="49"/>
      <c r="M90" s="49"/>
      <c r="N90" s="49"/>
      <c r="O90" s="49"/>
    </row>
    <row r="91" spans="1:15" s="34" customFormat="1" ht="14" x14ac:dyDescent="0.3">
      <c r="A91" s="34" t="s">
        <v>1893</v>
      </c>
      <c r="B91" s="34" t="s">
        <v>107</v>
      </c>
      <c r="C91" s="34" t="s">
        <v>2049</v>
      </c>
      <c r="D91" s="34" t="s">
        <v>1895</v>
      </c>
    </row>
    <row r="92" spans="1:15" s="31" customFormat="1" ht="16.399999999999999" customHeight="1" x14ac:dyDescent="0.35">
      <c r="A92" s="34" t="s">
        <v>2050</v>
      </c>
      <c r="B92" s="34" t="s">
        <v>108</v>
      </c>
      <c r="C92" s="30" t="s">
        <v>2051</v>
      </c>
      <c r="D92" s="34" t="s">
        <v>1903</v>
      </c>
      <c r="E92" s="34"/>
      <c r="F92" s="34"/>
      <c r="G92" s="34"/>
      <c r="H92" s="34"/>
      <c r="I92" s="34"/>
      <c r="J92" s="34"/>
      <c r="K92" s="34"/>
      <c r="L92" s="34"/>
      <c r="M92" s="42"/>
    </row>
    <row r="93" spans="1:15" s="31" customFormat="1" ht="16.399999999999999" customHeight="1" x14ac:dyDescent="0.35">
      <c r="A93" s="34" t="s">
        <v>1893</v>
      </c>
      <c r="B93" s="34" t="s">
        <v>109</v>
      </c>
      <c r="C93" s="34" t="s">
        <v>2052</v>
      </c>
      <c r="D93" s="34" t="s">
        <v>1903</v>
      </c>
      <c r="E93" s="50" t="s">
        <v>2053</v>
      </c>
      <c r="F93" s="34"/>
      <c r="G93" s="34"/>
      <c r="H93" s="34"/>
      <c r="I93" s="34"/>
      <c r="J93" s="34"/>
      <c r="K93" s="34"/>
      <c r="L93" s="34"/>
      <c r="M93" s="42"/>
    </row>
    <row r="94" spans="1:15" s="31" customFormat="1" ht="16.399999999999999" customHeight="1" x14ac:dyDescent="0.35">
      <c r="A94" s="34" t="s">
        <v>1966</v>
      </c>
      <c r="B94" s="34" t="s">
        <v>110</v>
      </c>
      <c r="C94" s="30" t="s">
        <v>2054</v>
      </c>
      <c r="D94" s="34" t="s">
        <v>1903</v>
      </c>
      <c r="E94" s="34" t="s">
        <v>2055</v>
      </c>
      <c r="F94" s="34"/>
      <c r="G94" s="34"/>
      <c r="H94" s="34"/>
      <c r="I94" s="34" t="s">
        <v>2056</v>
      </c>
      <c r="J94" s="34"/>
      <c r="K94" s="34"/>
      <c r="L94" s="34"/>
      <c r="M94" s="42"/>
    </row>
    <row r="95" spans="1:15" s="52" customFormat="1" ht="16.399999999999999" customHeight="1" x14ac:dyDescent="0.35">
      <c r="A95" s="50" t="s">
        <v>1893</v>
      </c>
      <c r="B95" s="50" t="s">
        <v>115</v>
      </c>
      <c r="C95" s="50" t="s">
        <v>2057</v>
      </c>
      <c r="D95" s="50" t="s">
        <v>1903</v>
      </c>
      <c r="E95" s="50" t="s">
        <v>2058</v>
      </c>
      <c r="F95" s="50"/>
      <c r="G95" s="50"/>
      <c r="H95" s="50"/>
      <c r="I95" s="50"/>
      <c r="J95" s="50"/>
      <c r="K95" s="50"/>
      <c r="L95" s="50"/>
      <c r="M95" s="51"/>
    </row>
    <row r="96" spans="1:15" s="31" customFormat="1" ht="16.399999999999999" customHeight="1" x14ac:dyDescent="0.35">
      <c r="A96" s="34" t="s">
        <v>2059</v>
      </c>
      <c r="B96" s="34" t="s">
        <v>116</v>
      </c>
      <c r="C96" s="30" t="s">
        <v>2060</v>
      </c>
      <c r="D96" s="34" t="s">
        <v>1903</v>
      </c>
      <c r="E96" s="34" t="s">
        <v>2055</v>
      </c>
      <c r="F96" s="34" t="s">
        <v>2061</v>
      </c>
      <c r="G96" s="34" t="s">
        <v>2062</v>
      </c>
      <c r="H96" s="34"/>
      <c r="I96" s="34"/>
      <c r="J96" s="34"/>
      <c r="K96" s="34"/>
      <c r="L96" s="34"/>
      <c r="M96" s="42"/>
    </row>
    <row r="97" spans="1:18" s="31" customFormat="1" ht="16.399999999999999" customHeight="1" x14ac:dyDescent="0.35">
      <c r="A97" s="34" t="s">
        <v>1900</v>
      </c>
      <c r="B97" s="34" t="s">
        <v>126</v>
      </c>
      <c r="C97" s="30" t="s">
        <v>2063</v>
      </c>
      <c r="D97" s="34" t="s">
        <v>1903</v>
      </c>
      <c r="E97" s="34" t="s">
        <v>2064</v>
      </c>
      <c r="F97" s="34"/>
      <c r="G97" s="34"/>
      <c r="H97" s="34"/>
      <c r="I97" s="34"/>
      <c r="J97" s="34"/>
      <c r="K97" s="34"/>
      <c r="L97" s="34"/>
      <c r="M97" s="42"/>
    </row>
    <row r="98" spans="1:18" s="49" customFormat="1" ht="14" x14ac:dyDescent="0.3">
      <c r="A98" s="49" t="s">
        <v>1924</v>
      </c>
      <c r="B98" s="49" t="s">
        <v>2047</v>
      </c>
    </row>
    <row r="99" spans="1:18" s="34" customFormat="1" ht="14" x14ac:dyDescent="0.3">
      <c r="A99" s="43" t="s">
        <v>1896</v>
      </c>
      <c r="B99" s="34" t="s">
        <v>2065</v>
      </c>
      <c r="C99" s="34" t="s">
        <v>2066</v>
      </c>
    </row>
    <row r="100" spans="1:18" s="34" customFormat="1" ht="14" x14ac:dyDescent="0.3">
      <c r="A100" s="34" t="s">
        <v>1893</v>
      </c>
      <c r="B100" s="34" t="s">
        <v>129</v>
      </c>
      <c r="C100" s="34" t="s">
        <v>2067</v>
      </c>
      <c r="D100" s="34" t="s">
        <v>1895</v>
      </c>
    </row>
    <row r="101" spans="1:18" s="31" customFormat="1" x14ac:dyDescent="0.35">
      <c r="A101" s="34" t="s">
        <v>2068</v>
      </c>
      <c r="B101" s="34" t="s">
        <v>130</v>
      </c>
      <c r="C101" s="30" t="s">
        <v>2069</v>
      </c>
      <c r="D101" s="34" t="s">
        <v>1903</v>
      </c>
      <c r="E101" s="34"/>
      <c r="F101" s="50" t="s">
        <v>2070</v>
      </c>
      <c r="G101" s="50" t="s">
        <v>2071</v>
      </c>
    </row>
    <row r="102" spans="1:18" s="31" customFormat="1" x14ac:dyDescent="0.35">
      <c r="A102" s="34" t="s">
        <v>1966</v>
      </c>
      <c r="B102" s="34" t="s">
        <v>135</v>
      </c>
      <c r="C102" s="30" t="s">
        <v>2072</v>
      </c>
      <c r="D102" s="34" t="s">
        <v>1903</v>
      </c>
      <c r="E102" s="34" t="s">
        <v>2073</v>
      </c>
      <c r="I102" s="34" t="s">
        <v>2056</v>
      </c>
    </row>
    <row r="103" spans="1:18" s="31" customFormat="1" x14ac:dyDescent="0.35">
      <c r="A103" s="34" t="s">
        <v>2074</v>
      </c>
      <c r="B103" s="34" t="s">
        <v>140</v>
      </c>
      <c r="C103" s="30" t="s">
        <v>2075</v>
      </c>
      <c r="D103" s="34" t="s">
        <v>1903</v>
      </c>
      <c r="E103" s="34" t="s">
        <v>2073</v>
      </c>
      <c r="F103" s="34" t="s">
        <v>2061</v>
      </c>
      <c r="G103" s="34" t="s">
        <v>2062</v>
      </c>
      <c r="I103" s="34"/>
    </row>
    <row r="104" spans="1:18" s="31" customFormat="1" x14ac:dyDescent="0.35">
      <c r="A104" s="34" t="s">
        <v>1900</v>
      </c>
      <c r="B104" s="34" t="s">
        <v>151</v>
      </c>
      <c r="C104" s="30" t="s">
        <v>2076</v>
      </c>
      <c r="D104" s="34" t="s">
        <v>1903</v>
      </c>
      <c r="E104" s="34" t="s">
        <v>2077</v>
      </c>
      <c r="F104" s="34"/>
      <c r="G104" s="34"/>
      <c r="H104" s="34"/>
      <c r="I104" s="34"/>
    </row>
    <row r="105" spans="1:18" s="31" customFormat="1" x14ac:dyDescent="0.35">
      <c r="A105" s="34" t="s">
        <v>1966</v>
      </c>
      <c r="B105" s="34" t="s">
        <v>154</v>
      </c>
      <c r="C105" s="30" t="s">
        <v>2078</v>
      </c>
      <c r="D105" s="34" t="s">
        <v>1903</v>
      </c>
      <c r="E105" s="34" t="s">
        <v>2079</v>
      </c>
      <c r="I105" s="34" t="s">
        <v>2080</v>
      </c>
    </row>
    <row r="106" spans="1:18" s="31" customFormat="1" x14ac:dyDescent="0.35">
      <c r="A106" s="34" t="s">
        <v>2081</v>
      </c>
      <c r="B106" s="34" t="s">
        <v>159</v>
      </c>
      <c r="C106" s="30" t="s">
        <v>2082</v>
      </c>
      <c r="D106" s="34" t="s">
        <v>1903</v>
      </c>
      <c r="E106" s="34" t="s">
        <v>2079</v>
      </c>
      <c r="F106" s="34" t="s">
        <v>2061</v>
      </c>
      <c r="G106" s="34" t="s">
        <v>2062</v>
      </c>
    </row>
    <row r="107" spans="1:18" s="31" customFormat="1" x14ac:dyDescent="0.35">
      <c r="A107" s="34" t="s">
        <v>1900</v>
      </c>
      <c r="B107" s="34" t="s">
        <v>170</v>
      </c>
      <c r="C107" s="30" t="s">
        <v>2083</v>
      </c>
      <c r="D107" s="34" t="s">
        <v>1903</v>
      </c>
      <c r="E107" s="34" t="s">
        <v>2084</v>
      </c>
      <c r="F107" s="34"/>
      <c r="G107" s="34"/>
      <c r="H107" s="34"/>
      <c r="I107" s="34"/>
      <c r="J107" s="34"/>
      <c r="K107" s="34"/>
      <c r="L107" s="34"/>
      <c r="M107" s="34"/>
      <c r="N107" s="34"/>
      <c r="O107" s="34"/>
      <c r="P107" s="34"/>
      <c r="Q107" s="34"/>
      <c r="R107" s="34"/>
    </row>
    <row r="108" spans="1:18" s="34" customFormat="1" ht="14" x14ac:dyDescent="0.3">
      <c r="A108" s="43" t="s">
        <v>1924</v>
      </c>
      <c r="B108" s="34" t="s">
        <v>2065</v>
      </c>
    </row>
    <row r="109" spans="1:18" s="38" customFormat="1" ht="14" x14ac:dyDescent="0.3">
      <c r="A109" s="38" t="s">
        <v>1924</v>
      </c>
      <c r="B109" s="38" t="s">
        <v>2044</v>
      </c>
    </row>
    <row r="110" spans="1:18" s="32" customFormat="1" ht="14" x14ac:dyDescent="0.3">
      <c r="A110" s="32" t="s">
        <v>1924</v>
      </c>
      <c r="B110" s="32" t="s">
        <v>1963</v>
      </c>
    </row>
    <row r="111" spans="1:18" s="32" customFormat="1" ht="14" x14ac:dyDescent="0.3">
      <c r="A111" s="32" t="s">
        <v>1896</v>
      </c>
      <c r="B111" s="32" t="s">
        <v>2085</v>
      </c>
      <c r="C111" s="32" t="s">
        <v>2086</v>
      </c>
    </row>
    <row r="112" spans="1:18" s="34" customFormat="1" ht="14" x14ac:dyDescent="0.3">
      <c r="A112" s="34" t="s">
        <v>1893</v>
      </c>
      <c r="B112" s="34" t="s">
        <v>173</v>
      </c>
      <c r="C112" s="34" t="s">
        <v>2087</v>
      </c>
      <c r="D112" s="34" t="s">
        <v>1895</v>
      </c>
    </row>
    <row r="113" spans="1:13" s="34" customFormat="1" ht="14" x14ac:dyDescent="0.3">
      <c r="A113" s="34" t="s">
        <v>2088</v>
      </c>
      <c r="B113" s="34" t="s">
        <v>174</v>
      </c>
      <c r="C113" s="30" t="s">
        <v>2089</v>
      </c>
      <c r="D113" s="34" t="s">
        <v>1903</v>
      </c>
      <c r="H113" s="34" t="s">
        <v>1968</v>
      </c>
    </row>
    <row r="114" spans="1:13" s="34" customFormat="1" ht="14" x14ac:dyDescent="0.3">
      <c r="A114" s="34" t="s">
        <v>1929</v>
      </c>
      <c r="B114" s="34" t="s">
        <v>180</v>
      </c>
      <c r="C114" s="34" t="s">
        <v>2090</v>
      </c>
      <c r="D114" s="34" t="s">
        <v>1903</v>
      </c>
      <c r="M114" s="34" t="s">
        <v>2091</v>
      </c>
    </row>
    <row r="115" spans="1:13" s="38" customFormat="1" ht="14" x14ac:dyDescent="0.3">
      <c r="A115" s="38" t="s">
        <v>1896</v>
      </c>
      <c r="B115" s="38" t="s">
        <v>2092</v>
      </c>
      <c r="C115" s="38" t="s">
        <v>2093</v>
      </c>
      <c r="E115" s="38" t="s">
        <v>2094</v>
      </c>
    </row>
    <row r="116" spans="1:13" s="34" customFormat="1" ht="14" x14ac:dyDescent="0.3">
      <c r="A116" s="34" t="s">
        <v>1893</v>
      </c>
      <c r="B116" s="34" t="s">
        <v>181</v>
      </c>
      <c r="C116" s="34" t="s">
        <v>2095</v>
      </c>
      <c r="D116" s="34" t="s">
        <v>1895</v>
      </c>
    </row>
    <row r="117" spans="1:13" s="34" customFormat="1" ht="14" x14ac:dyDescent="0.3">
      <c r="A117" s="34" t="s">
        <v>1975</v>
      </c>
      <c r="B117" s="34" t="s">
        <v>182</v>
      </c>
      <c r="C117" s="30" t="s">
        <v>2096</v>
      </c>
      <c r="D117" s="34" t="s">
        <v>1903</v>
      </c>
    </row>
    <row r="118" spans="1:13" s="39" customFormat="1" ht="14" x14ac:dyDescent="0.3">
      <c r="A118" s="39" t="s">
        <v>1896</v>
      </c>
      <c r="B118" s="39" t="s">
        <v>2097</v>
      </c>
      <c r="C118" s="39" t="s">
        <v>1978</v>
      </c>
      <c r="E118" s="39" t="s">
        <v>2098</v>
      </c>
    </row>
    <row r="119" spans="1:13" s="31" customFormat="1" x14ac:dyDescent="0.35">
      <c r="A119" s="34" t="s">
        <v>1980</v>
      </c>
      <c r="B119" s="34" t="s">
        <v>183</v>
      </c>
      <c r="C119" s="30" t="s">
        <v>2099</v>
      </c>
      <c r="D119" s="34" t="s">
        <v>1903</v>
      </c>
      <c r="E119" s="34"/>
      <c r="F119" s="34" t="s">
        <v>1982</v>
      </c>
      <c r="G119" s="34" t="s">
        <v>1983</v>
      </c>
      <c r="H119" s="34" t="s">
        <v>1984</v>
      </c>
      <c r="I119" s="34"/>
      <c r="J119" s="34"/>
      <c r="K119" s="34"/>
      <c r="L119" s="34"/>
      <c r="M119" s="34"/>
    </row>
    <row r="120" spans="1:13" s="41" customFormat="1" x14ac:dyDescent="0.35">
      <c r="A120" s="39" t="s">
        <v>1924</v>
      </c>
      <c r="B120" s="39" t="s">
        <v>2097</v>
      </c>
      <c r="C120" s="39"/>
      <c r="D120" s="39"/>
      <c r="E120" s="39"/>
      <c r="F120" s="39"/>
      <c r="G120" s="39"/>
      <c r="H120" s="39"/>
      <c r="I120" s="39"/>
      <c r="J120" s="39"/>
      <c r="K120" s="39"/>
      <c r="L120" s="39"/>
      <c r="M120" s="40"/>
    </row>
    <row r="121" spans="1:13" s="41" customFormat="1" x14ac:dyDescent="0.35">
      <c r="A121" s="39" t="s">
        <v>1896</v>
      </c>
      <c r="B121" s="39" t="s">
        <v>2100</v>
      </c>
      <c r="C121" s="39" t="s">
        <v>1986</v>
      </c>
      <c r="D121" s="39"/>
      <c r="E121" s="39" t="s">
        <v>2098</v>
      </c>
      <c r="F121" s="39"/>
      <c r="G121" s="39"/>
      <c r="H121" s="39"/>
      <c r="I121" s="39"/>
      <c r="J121" s="39"/>
      <c r="K121" s="39"/>
      <c r="L121" s="39"/>
      <c r="M121" s="40"/>
    </row>
    <row r="122" spans="1:13" s="31" customFormat="1" x14ac:dyDescent="0.35">
      <c r="A122" s="34" t="s">
        <v>1987</v>
      </c>
      <c r="B122" s="34" t="s">
        <v>184</v>
      </c>
      <c r="C122" s="30" t="s">
        <v>2101</v>
      </c>
      <c r="D122" s="34" t="s">
        <v>1903</v>
      </c>
      <c r="E122" s="34"/>
      <c r="F122" s="34"/>
      <c r="G122" s="34"/>
      <c r="H122" s="34"/>
      <c r="I122" s="34"/>
      <c r="J122" s="34"/>
      <c r="K122" s="34"/>
      <c r="L122" s="34"/>
      <c r="M122" s="42"/>
    </row>
    <row r="123" spans="1:13" s="34" customFormat="1" ht="14" x14ac:dyDescent="0.3">
      <c r="A123" s="43" t="s">
        <v>1989</v>
      </c>
      <c r="B123" s="34" t="s">
        <v>185</v>
      </c>
      <c r="C123" s="30" t="s">
        <v>2102</v>
      </c>
      <c r="D123" s="34" t="s">
        <v>1903</v>
      </c>
      <c r="E123" s="34" t="s">
        <v>2103</v>
      </c>
    </row>
    <row r="124" spans="1:13" s="34" customFormat="1" ht="14" x14ac:dyDescent="0.3">
      <c r="A124" s="43" t="s">
        <v>1900</v>
      </c>
      <c r="B124" s="34" t="s">
        <v>186</v>
      </c>
      <c r="C124" s="30" t="s">
        <v>2104</v>
      </c>
      <c r="D124" s="34" t="s">
        <v>1903</v>
      </c>
      <c r="E124" s="34" t="s">
        <v>2105</v>
      </c>
    </row>
    <row r="125" spans="1:13" s="31" customFormat="1" x14ac:dyDescent="0.35">
      <c r="A125" s="34" t="s">
        <v>1980</v>
      </c>
      <c r="B125" s="34" t="s">
        <v>187</v>
      </c>
      <c r="C125" s="30" t="s">
        <v>2106</v>
      </c>
      <c r="D125" s="34" t="s">
        <v>1903</v>
      </c>
      <c r="E125" s="34"/>
      <c r="F125" s="34" t="s">
        <v>1995</v>
      </c>
      <c r="G125" s="34" t="s">
        <v>1996</v>
      </c>
      <c r="H125" s="34" t="s">
        <v>1997</v>
      </c>
      <c r="I125" s="34"/>
      <c r="J125" s="34"/>
      <c r="K125" s="34"/>
      <c r="L125" s="34"/>
      <c r="M125" s="42"/>
    </row>
    <row r="126" spans="1:13" s="31" customFormat="1" x14ac:dyDescent="0.35">
      <c r="A126" s="34" t="s">
        <v>1980</v>
      </c>
      <c r="B126" s="34" t="s">
        <v>188</v>
      </c>
      <c r="C126" s="30" t="s">
        <v>2107</v>
      </c>
      <c r="D126" s="34" t="s">
        <v>1903</v>
      </c>
      <c r="E126" s="34"/>
      <c r="F126" s="34" t="s">
        <v>1995</v>
      </c>
      <c r="G126" s="34" t="s">
        <v>1996</v>
      </c>
      <c r="H126" s="34" t="s">
        <v>1997</v>
      </c>
      <c r="I126" s="34"/>
      <c r="J126" s="34"/>
      <c r="K126" s="34"/>
      <c r="L126" s="34"/>
      <c r="M126" s="42"/>
    </row>
    <row r="127" spans="1:13" s="31" customFormat="1" ht="16.399999999999999" customHeight="1" x14ac:dyDescent="0.35">
      <c r="A127" s="34" t="s">
        <v>1929</v>
      </c>
      <c r="B127" s="34" t="s">
        <v>189</v>
      </c>
      <c r="C127" s="34"/>
      <c r="D127" s="34" t="s">
        <v>1895</v>
      </c>
      <c r="E127" s="34"/>
      <c r="F127" s="34"/>
      <c r="G127" s="34"/>
      <c r="H127" s="34"/>
      <c r="I127" s="34"/>
      <c r="J127" s="34"/>
      <c r="K127" s="34"/>
      <c r="L127" s="34"/>
      <c r="M127" s="42" t="s">
        <v>2108</v>
      </c>
    </row>
    <row r="128" spans="1:13" s="41" customFormat="1" x14ac:dyDescent="0.35">
      <c r="A128" s="39" t="s">
        <v>1924</v>
      </c>
      <c r="B128" s="39" t="s">
        <v>2100</v>
      </c>
      <c r="C128" s="39"/>
      <c r="D128" s="39"/>
      <c r="E128" s="39"/>
      <c r="F128" s="39"/>
      <c r="G128" s="39"/>
      <c r="H128" s="39"/>
      <c r="I128" s="39"/>
      <c r="J128" s="39"/>
      <c r="K128" s="39"/>
      <c r="L128" s="39"/>
      <c r="M128" s="40"/>
    </row>
    <row r="129" spans="1:13" s="38" customFormat="1" ht="14" x14ac:dyDescent="0.3">
      <c r="A129" s="38" t="s">
        <v>1924</v>
      </c>
      <c r="B129" s="38" t="s">
        <v>2092</v>
      </c>
    </row>
    <row r="130" spans="1:13" s="38" customFormat="1" ht="14" x14ac:dyDescent="0.3">
      <c r="A130" s="38" t="s">
        <v>1896</v>
      </c>
      <c r="B130" s="38" t="s">
        <v>2109</v>
      </c>
      <c r="C130" s="38" t="s">
        <v>2110</v>
      </c>
      <c r="E130" s="38" t="s">
        <v>2111</v>
      </c>
    </row>
    <row r="131" spans="1:13" s="34" customFormat="1" ht="14" x14ac:dyDescent="0.3">
      <c r="A131" s="34" t="s">
        <v>1893</v>
      </c>
      <c r="B131" s="34" t="s">
        <v>190</v>
      </c>
      <c r="C131" s="34" t="s">
        <v>2112</v>
      </c>
      <c r="D131" s="34" t="s">
        <v>1895</v>
      </c>
    </row>
    <row r="132" spans="1:13" s="34" customFormat="1" ht="14" x14ac:dyDescent="0.3">
      <c r="A132" s="34" t="s">
        <v>1975</v>
      </c>
      <c r="B132" s="34" t="s">
        <v>191</v>
      </c>
      <c r="C132" s="30" t="s">
        <v>2113</v>
      </c>
      <c r="D132" s="34" t="s">
        <v>1903</v>
      </c>
    </row>
    <row r="133" spans="1:13" s="39" customFormat="1" ht="14" x14ac:dyDescent="0.3">
      <c r="A133" s="39" t="s">
        <v>1896</v>
      </c>
      <c r="B133" s="39" t="s">
        <v>2114</v>
      </c>
      <c r="C133" s="39" t="s">
        <v>1978</v>
      </c>
      <c r="E133" s="39" t="s">
        <v>2115</v>
      </c>
    </row>
    <row r="134" spans="1:13" s="31" customFormat="1" x14ac:dyDescent="0.35">
      <c r="A134" s="34" t="s">
        <v>1980</v>
      </c>
      <c r="B134" s="34" t="s">
        <v>192</v>
      </c>
      <c r="C134" s="30" t="s">
        <v>2116</v>
      </c>
      <c r="D134" s="34" t="s">
        <v>1903</v>
      </c>
      <c r="E134" s="34"/>
      <c r="F134" s="34" t="s">
        <v>1982</v>
      </c>
      <c r="G134" s="34" t="s">
        <v>1983</v>
      </c>
      <c r="H134" s="34" t="s">
        <v>1984</v>
      </c>
      <c r="I134" s="34"/>
      <c r="J134" s="34"/>
      <c r="K134" s="34"/>
      <c r="L134" s="34"/>
      <c r="M134" s="34"/>
    </row>
    <row r="135" spans="1:13" s="41" customFormat="1" x14ac:dyDescent="0.35">
      <c r="A135" s="39" t="s">
        <v>1924</v>
      </c>
      <c r="B135" s="39" t="s">
        <v>2114</v>
      </c>
      <c r="C135" s="39"/>
      <c r="D135" s="39"/>
      <c r="E135" s="39"/>
      <c r="F135" s="39"/>
      <c r="G135" s="39"/>
      <c r="H135" s="39"/>
      <c r="I135" s="39"/>
      <c r="J135" s="39"/>
      <c r="K135" s="39"/>
      <c r="L135" s="39"/>
      <c r="M135" s="40"/>
    </row>
    <row r="136" spans="1:13" s="41" customFormat="1" x14ac:dyDescent="0.35">
      <c r="A136" s="39" t="s">
        <v>1896</v>
      </c>
      <c r="B136" s="39" t="s">
        <v>2117</v>
      </c>
      <c r="C136" s="39" t="s">
        <v>1986</v>
      </c>
      <c r="D136" s="39"/>
      <c r="E136" s="39" t="s">
        <v>2115</v>
      </c>
      <c r="F136" s="39"/>
      <c r="G136" s="39"/>
      <c r="H136" s="39"/>
      <c r="I136" s="39"/>
      <c r="J136" s="39"/>
      <c r="K136" s="39"/>
      <c r="L136" s="39"/>
      <c r="M136" s="40"/>
    </row>
    <row r="137" spans="1:13" s="31" customFormat="1" x14ac:dyDescent="0.35">
      <c r="A137" s="34" t="s">
        <v>1987</v>
      </c>
      <c r="B137" s="34" t="s">
        <v>193</v>
      </c>
      <c r="C137" s="30" t="s">
        <v>2118</v>
      </c>
      <c r="D137" s="34" t="s">
        <v>1903</v>
      </c>
      <c r="E137" s="34"/>
      <c r="F137" s="34"/>
      <c r="G137" s="34"/>
      <c r="H137" s="34"/>
      <c r="I137" s="34"/>
      <c r="J137" s="34"/>
      <c r="K137" s="34"/>
      <c r="L137" s="34"/>
      <c r="M137" s="42"/>
    </row>
    <row r="138" spans="1:13" s="34" customFormat="1" ht="14" x14ac:dyDescent="0.3">
      <c r="A138" s="43" t="s">
        <v>1989</v>
      </c>
      <c r="B138" s="34" t="s">
        <v>194</v>
      </c>
      <c r="C138" s="30" t="s">
        <v>2119</v>
      </c>
      <c r="D138" s="34" t="s">
        <v>1903</v>
      </c>
      <c r="E138" s="34" t="s">
        <v>2120</v>
      </c>
    </row>
    <row r="139" spans="1:13" s="34" customFormat="1" ht="14" x14ac:dyDescent="0.3">
      <c r="A139" s="43" t="s">
        <v>1900</v>
      </c>
      <c r="B139" s="34" t="s">
        <v>195</v>
      </c>
      <c r="C139" s="30" t="s">
        <v>2121</v>
      </c>
      <c r="D139" s="34" t="s">
        <v>1903</v>
      </c>
      <c r="E139" s="34" t="s">
        <v>2122</v>
      </c>
    </row>
    <row r="140" spans="1:13" s="31" customFormat="1" x14ac:dyDescent="0.35">
      <c r="A140" s="34" t="s">
        <v>1980</v>
      </c>
      <c r="B140" s="34" t="s">
        <v>196</v>
      </c>
      <c r="C140" s="30" t="s">
        <v>2123</v>
      </c>
      <c r="D140" s="34" t="s">
        <v>1903</v>
      </c>
      <c r="E140" s="34"/>
      <c r="F140" s="34" t="s">
        <v>1995</v>
      </c>
      <c r="G140" s="34" t="s">
        <v>1996</v>
      </c>
      <c r="H140" s="34" t="s">
        <v>1997</v>
      </c>
      <c r="I140" s="34"/>
      <c r="J140" s="34"/>
      <c r="K140" s="34"/>
      <c r="L140" s="34"/>
      <c r="M140" s="42"/>
    </row>
    <row r="141" spans="1:13" s="31" customFormat="1" x14ac:dyDescent="0.35">
      <c r="A141" s="34" t="s">
        <v>1980</v>
      </c>
      <c r="B141" s="34" t="s">
        <v>197</v>
      </c>
      <c r="C141" s="30" t="s">
        <v>2124</v>
      </c>
      <c r="D141" s="34" t="s">
        <v>1903</v>
      </c>
      <c r="E141" s="34"/>
      <c r="F141" s="34" t="s">
        <v>1995</v>
      </c>
      <c r="G141" s="34" t="s">
        <v>1996</v>
      </c>
      <c r="H141" s="34" t="s">
        <v>1997</v>
      </c>
      <c r="I141" s="34"/>
      <c r="J141" s="34"/>
      <c r="K141" s="34"/>
      <c r="L141" s="34"/>
      <c r="M141" s="42"/>
    </row>
    <row r="142" spans="1:13" s="31" customFormat="1" ht="16.399999999999999" customHeight="1" x14ac:dyDescent="0.35">
      <c r="A142" s="34" t="s">
        <v>1929</v>
      </c>
      <c r="B142" s="34" t="s">
        <v>198</v>
      </c>
      <c r="C142" s="34"/>
      <c r="D142" s="34" t="s">
        <v>1895</v>
      </c>
      <c r="E142" s="34"/>
      <c r="F142" s="34"/>
      <c r="G142" s="34"/>
      <c r="H142" s="34"/>
      <c r="I142" s="34"/>
      <c r="J142" s="34"/>
      <c r="K142" s="34"/>
      <c r="L142" s="34"/>
      <c r="M142" s="42" t="s">
        <v>2125</v>
      </c>
    </row>
    <row r="143" spans="1:13" s="41" customFormat="1" x14ac:dyDescent="0.35">
      <c r="A143" s="39" t="s">
        <v>1924</v>
      </c>
      <c r="B143" s="39" t="s">
        <v>2117</v>
      </c>
      <c r="C143" s="39"/>
      <c r="D143" s="39"/>
      <c r="E143" s="39"/>
      <c r="F143" s="39"/>
      <c r="G143" s="39"/>
      <c r="H143" s="39"/>
      <c r="I143" s="39"/>
      <c r="J143" s="39"/>
      <c r="K143" s="39"/>
      <c r="L143" s="39"/>
      <c r="M143" s="40"/>
    </row>
    <row r="144" spans="1:13" s="38" customFormat="1" ht="14" x14ac:dyDescent="0.3">
      <c r="A144" s="38" t="s">
        <v>1924</v>
      </c>
      <c r="B144" s="38" t="s">
        <v>2109</v>
      </c>
    </row>
    <row r="145" spans="1:13" s="38" customFormat="1" ht="14" x14ac:dyDescent="0.3">
      <c r="A145" s="38" t="s">
        <v>1896</v>
      </c>
      <c r="B145" s="38" t="s">
        <v>2126</v>
      </c>
      <c r="C145" s="38" t="s">
        <v>1586</v>
      </c>
      <c r="E145" s="38" t="s">
        <v>2127</v>
      </c>
    </row>
    <row r="146" spans="1:13" s="34" customFormat="1" ht="14" x14ac:dyDescent="0.3">
      <c r="A146" s="34" t="s">
        <v>1893</v>
      </c>
      <c r="B146" s="34" t="s">
        <v>199</v>
      </c>
      <c r="C146" s="34" t="s">
        <v>2128</v>
      </c>
      <c r="D146" s="34" t="s">
        <v>1895</v>
      </c>
    </row>
    <row r="147" spans="1:13" s="34" customFormat="1" ht="14" x14ac:dyDescent="0.3">
      <c r="A147" s="34" t="s">
        <v>1975</v>
      </c>
      <c r="B147" s="34" t="s">
        <v>200</v>
      </c>
      <c r="C147" s="30" t="s">
        <v>2129</v>
      </c>
      <c r="D147" s="34" t="s">
        <v>1903</v>
      </c>
    </row>
    <row r="148" spans="1:13" s="39" customFormat="1" ht="14" x14ac:dyDescent="0.3">
      <c r="A148" s="39" t="s">
        <v>1896</v>
      </c>
      <c r="B148" s="39" t="s">
        <v>2130</v>
      </c>
      <c r="C148" s="39" t="s">
        <v>1978</v>
      </c>
      <c r="E148" s="39" t="s">
        <v>2131</v>
      </c>
    </row>
    <row r="149" spans="1:13" s="31" customFormat="1" x14ac:dyDescent="0.35">
      <c r="A149" s="34" t="s">
        <v>1980</v>
      </c>
      <c r="B149" s="34" t="s">
        <v>201</v>
      </c>
      <c r="C149" s="30" t="s">
        <v>2132</v>
      </c>
      <c r="D149" s="34" t="s">
        <v>1903</v>
      </c>
      <c r="E149" s="34"/>
      <c r="F149" s="34" t="s">
        <v>1982</v>
      </c>
      <c r="G149" s="34" t="s">
        <v>1983</v>
      </c>
      <c r="H149" s="34" t="s">
        <v>1984</v>
      </c>
      <c r="I149" s="34"/>
      <c r="J149" s="34"/>
      <c r="K149" s="34"/>
      <c r="L149" s="34"/>
      <c r="M149" s="34"/>
    </row>
    <row r="150" spans="1:13" s="41" customFormat="1" x14ac:dyDescent="0.35">
      <c r="A150" s="39" t="s">
        <v>1924</v>
      </c>
      <c r="B150" s="39" t="s">
        <v>2130</v>
      </c>
      <c r="C150" s="39"/>
      <c r="D150" s="39"/>
      <c r="E150" s="39"/>
      <c r="F150" s="39"/>
      <c r="G150" s="39"/>
      <c r="H150" s="39"/>
      <c r="I150" s="39"/>
      <c r="J150" s="39"/>
      <c r="K150" s="39"/>
      <c r="L150" s="39"/>
      <c r="M150" s="40"/>
    </row>
    <row r="151" spans="1:13" s="41" customFormat="1" x14ac:dyDescent="0.35">
      <c r="A151" s="39" t="s">
        <v>1896</v>
      </c>
      <c r="B151" s="39" t="s">
        <v>2133</v>
      </c>
      <c r="C151" s="39" t="s">
        <v>1986</v>
      </c>
      <c r="D151" s="39"/>
      <c r="E151" s="39" t="s">
        <v>2131</v>
      </c>
      <c r="F151" s="39"/>
      <c r="G151" s="39"/>
      <c r="H151" s="39"/>
      <c r="I151" s="39"/>
      <c r="J151" s="39"/>
      <c r="K151" s="39"/>
      <c r="L151" s="39"/>
      <c r="M151" s="40"/>
    </row>
    <row r="152" spans="1:13" s="31" customFormat="1" x14ac:dyDescent="0.35">
      <c r="A152" s="34" t="s">
        <v>1987</v>
      </c>
      <c r="B152" s="34" t="s">
        <v>202</v>
      </c>
      <c r="C152" s="30" t="s">
        <v>2134</v>
      </c>
      <c r="D152" s="34" t="s">
        <v>1903</v>
      </c>
      <c r="E152" s="34"/>
      <c r="F152" s="34"/>
      <c r="G152" s="34"/>
      <c r="H152" s="34"/>
      <c r="I152" s="34"/>
      <c r="J152" s="34"/>
      <c r="K152" s="34"/>
      <c r="L152" s="34"/>
      <c r="M152" s="42"/>
    </row>
    <row r="153" spans="1:13" s="34" customFormat="1" ht="14" x14ac:dyDescent="0.3">
      <c r="A153" s="43" t="s">
        <v>1989</v>
      </c>
      <c r="B153" s="34" t="s">
        <v>203</v>
      </c>
      <c r="C153" s="30" t="s">
        <v>2135</v>
      </c>
      <c r="D153" s="34" t="s">
        <v>1903</v>
      </c>
      <c r="E153" s="34" t="s">
        <v>2136</v>
      </c>
    </row>
    <row r="154" spans="1:13" s="34" customFormat="1" ht="14" x14ac:dyDescent="0.3">
      <c r="A154" s="43" t="s">
        <v>1900</v>
      </c>
      <c r="B154" s="34" t="s">
        <v>204</v>
      </c>
      <c r="C154" s="30" t="s">
        <v>2137</v>
      </c>
      <c r="D154" s="34" t="s">
        <v>1903</v>
      </c>
      <c r="E154" s="34" t="s">
        <v>2138</v>
      </c>
    </row>
    <row r="155" spans="1:13" s="31" customFormat="1" x14ac:dyDescent="0.35">
      <c r="A155" s="34" t="s">
        <v>1980</v>
      </c>
      <c r="B155" s="34" t="s">
        <v>205</v>
      </c>
      <c r="C155" s="30" t="s">
        <v>2139</v>
      </c>
      <c r="D155" s="34" t="s">
        <v>1903</v>
      </c>
      <c r="E155" s="34"/>
      <c r="F155" s="34" t="s">
        <v>1995</v>
      </c>
      <c r="G155" s="34" t="s">
        <v>1996</v>
      </c>
      <c r="H155" s="34" t="s">
        <v>1997</v>
      </c>
      <c r="I155" s="34"/>
      <c r="J155" s="34"/>
      <c r="K155" s="34"/>
      <c r="L155" s="34"/>
      <c r="M155" s="42"/>
    </row>
    <row r="156" spans="1:13" s="31" customFormat="1" x14ac:dyDescent="0.35">
      <c r="A156" s="34" t="s">
        <v>1980</v>
      </c>
      <c r="B156" s="34" t="s">
        <v>206</v>
      </c>
      <c r="C156" s="30" t="s">
        <v>2140</v>
      </c>
      <c r="D156" s="34" t="s">
        <v>1903</v>
      </c>
      <c r="E156" s="34"/>
      <c r="F156" s="34" t="s">
        <v>1995</v>
      </c>
      <c r="G156" s="34" t="s">
        <v>1996</v>
      </c>
      <c r="H156" s="34" t="s">
        <v>1997</v>
      </c>
      <c r="I156" s="34"/>
      <c r="J156" s="34"/>
      <c r="K156" s="34"/>
      <c r="L156" s="34"/>
      <c r="M156" s="42"/>
    </row>
    <row r="157" spans="1:13" s="31" customFormat="1" ht="16.399999999999999" customHeight="1" x14ac:dyDescent="0.35">
      <c r="A157" s="34" t="s">
        <v>1929</v>
      </c>
      <c r="B157" s="34" t="s">
        <v>207</v>
      </c>
      <c r="C157" s="34"/>
      <c r="D157" s="34" t="s">
        <v>1895</v>
      </c>
      <c r="E157" s="34"/>
      <c r="F157" s="34"/>
      <c r="G157" s="34"/>
      <c r="H157" s="34"/>
      <c r="I157" s="34"/>
      <c r="J157" s="34"/>
      <c r="K157" s="34"/>
      <c r="L157" s="34"/>
      <c r="M157" s="42" t="s">
        <v>2141</v>
      </c>
    </row>
    <row r="158" spans="1:13" s="41" customFormat="1" x14ac:dyDescent="0.35">
      <c r="A158" s="39" t="s">
        <v>1924</v>
      </c>
      <c r="B158" s="39" t="s">
        <v>2133</v>
      </c>
      <c r="C158" s="39"/>
      <c r="D158" s="39"/>
      <c r="E158" s="39"/>
      <c r="F158" s="39"/>
      <c r="G158" s="39"/>
      <c r="H158" s="39"/>
      <c r="I158" s="39"/>
      <c r="J158" s="39"/>
      <c r="K158" s="39"/>
      <c r="L158" s="39"/>
      <c r="M158" s="40"/>
    </row>
    <row r="159" spans="1:13" s="38" customFormat="1" ht="14" x14ac:dyDescent="0.3">
      <c r="A159" s="38" t="s">
        <v>1924</v>
      </c>
      <c r="B159" s="38" t="s">
        <v>2126</v>
      </c>
    </row>
    <row r="160" spans="1:13" s="38" customFormat="1" ht="14" x14ac:dyDescent="0.3">
      <c r="A160" s="38" t="s">
        <v>1896</v>
      </c>
      <c r="B160" s="38" t="s">
        <v>2142</v>
      </c>
      <c r="C160" s="38" t="s">
        <v>2143</v>
      </c>
      <c r="E160" s="38" t="s">
        <v>2144</v>
      </c>
    </row>
    <row r="161" spans="1:15" s="34" customFormat="1" ht="14" x14ac:dyDescent="0.3">
      <c r="A161" s="34" t="s">
        <v>1893</v>
      </c>
      <c r="B161" s="34" t="s">
        <v>208</v>
      </c>
      <c r="C161" s="34" t="s">
        <v>2145</v>
      </c>
      <c r="D161" s="34" t="s">
        <v>1895</v>
      </c>
    </row>
    <row r="162" spans="1:15" s="34" customFormat="1" ht="14" x14ac:dyDescent="0.3">
      <c r="A162" s="34" t="s">
        <v>1975</v>
      </c>
      <c r="B162" s="34" t="s">
        <v>209</v>
      </c>
      <c r="C162" s="30" t="s">
        <v>2146</v>
      </c>
      <c r="D162" s="34" t="s">
        <v>1903</v>
      </c>
    </row>
    <row r="163" spans="1:15" s="39" customFormat="1" ht="14" x14ac:dyDescent="0.3">
      <c r="A163" s="39" t="s">
        <v>1896</v>
      </c>
      <c r="B163" s="39" t="s">
        <v>2147</v>
      </c>
      <c r="C163" s="39" t="s">
        <v>1978</v>
      </c>
      <c r="E163" s="39" t="s">
        <v>2148</v>
      </c>
    </row>
    <row r="164" spans="1:15" s="31" customFormat="1" x14ac:dyDescent="0.35">
      <c r="A164" s="34" t="s">
        <v>1980</v>
      </c>
      <c r="B164" s="34" t="s">
        <v>210</v>
      </c>
      <c r="C164" s="30" t="s">
        <v>2149</v>
      </c>
      <c r="D164" s="34" t="s">
        <v>1903</v>
      </c>
      <c r="E164" s="34"/>
      <c r="F164" s="34" t="s">
        <v>1982</v>
      </c>
      <c r="G164" s="34" t="s">
        <v>1983</v>
      </c>
      <c r="H164" s="34" t="s">
        <v>1984</v>
      </c>
      <c r="I164" s="34"/>
      <c r="J164" s="34"/>
      <c r="K164" s="34"/>
      <c r="L164" s="34"/>
      <c r="M164" s="34"/>
    </row>
    <row r="165" spans="1:15" s="41" customFormat="1" x14ac:dyDescent="0.35">
      <c r="A165" s="39" t="s">
        <v>1924</v>
      </c>
      <c r="B165" s="39" t="s">
        <v>2147</v>
      </c>
      <c r="C165" s="39"/>
      <c r="D165" s="39"/>
      <c r="E165" s="39"/>
      <c r="F165" s="39"/>
      <c r="G165" s="39"/>
      <c r="H165" s="39"/>
      <c r="I165" s="39"/>
      <c r="J165" s="39"/>
      <c r="K165" s="39"/>
      <c r="L165" s="39"/>
      <c r="M165" s="40"/>
    </row>
    <row r="166" spans="1:15" s="41" customFormat="1" x14ac:dyDescent="0.35">
      <c r="A166" s="39" t="s">
        <v>1896</v>
      </c>
      <c r="B166" s="39" t="s">
        <v>2150</v>
      </c>
      <c r="C166" s="39" t="s">
        <v>1986</v>
      </c>
      <c r="D166" s="39"/>
      <c r="E166" s="39" t="s">
        <v>2148</v>
      </c>
      <c r="F166" s="39"/>
      <c r="G166" s="39"/>
      <c r="H166" s="39"/>
      <c r="I166" s="39"/>
      <c r="J166" s="39"/>
      <c r="K166" s="39"/>
      <c r="L166" s="39"/>
      <c r="M166" s="40"/>
    </row>
    <row r="167" spans="1:15" s="31" customFormat="1" x14ac:dyDescent="0.35">
      <c r="A167" s="34" t="s">
        <v>1987</v>
      </c>
      <c r="B167" s="34" t="s">
        <v>211</v>
      </c>
      <c r="C167" s="30" t="s">
        <v>2151</v>
      </c>
      <c r="D167" s="34" t="s">
        <v>1903</v>
      </c>
      <c r="E167" s="34"/>
      <c r="F167" s="34"/>
      <c r="G167" s="34"/>
      <c r="H167" s="34"/>
      <c r="I167" s="34"/>
      <c r="J167" s="34"/>
      <c r="K167" s="34"/>
      <c r="L167" s="34"/>
      <c r="M167" s="42"/>
    </row>
    <row r="168" spans="1:15" s="34" customFormat="1" ht="14" x14ac:dyDescent="0.3">
      <c r="A168" s="43" t="s">
        <v>1989</v>
      </c>
      <c r="B168" s="34" t="s">
        <v>212</v>
      </c>
      <c r="C168" s="30" t="s">
        <v>2152</v>
      </c>
      <c r="D168" s="34" t="s">
        <v>1903</v>
      </c>
      <c r="E168" s="34" t="s">
        <v>2153</v>
      </c>
    </row>
    <row r="169" spans="1:15" s="34" customFormat="1" ht="14" x14ac:dyDescent="0.3">
      <c r="A169" s="43" t="s">
        <v>1900</v>
      </c>
      <c r="B169" s="34" t="s">
        <v>213</v>
      </c>
      <c r="C169" s="30" t="s">
        <v>2154</v>
      </c>
      <c r="D169" s="34" t="s">
        <v>1903</v>
      </c>
      <c r="E169" s="34" t="s">
        <v>2155</v>
      </c>
    </row>
    <row r="170" spans="1:15" s="31" customFormat="1" x14ac:dyDescent="0.35">
      <c r="A170" s="34" t="s">
        <v>1980</v>
      </c>
      <c r="B170" s="34" t="s">
        <v>214</v>
      </c>
      <c r="C170" s="30" t="s">
        <v>2156</v>
      </c>
      <c r="D170" s="34" t="s">
        <v>1903</v>
      </c>
      <c r="E170" s="34"/>
      <c r="F170" s="34" t="s">
        <v>1995</v>
      </c>
      <c r="G170" s="34" t="s">
        <v>1996</v>
      </c>
      <c r="H170" s="34" t="s">
        <v>1997</v>
      </c>
      <c r="I170" s="34"/>
      <c r="J170" s="34"/>
      <c r="K170" s="34"/>
      <c r="L170" s="34"/>
      <c r="M170" s="42"/>
    </row>
    <row r="171" spans="1:15" s="31" customFormat="1" x14ac:dyDescent="0.35">
      <c r="A171" s="34" t="s">
        <v>1980</v>
      </c>
      <c r="B171" s="34" t="s">
        <v>215</v>
      </c>
      <c r="C171" s="30" t="s">
        <v>2157</v>
      </c>
      <c r="D171" s="34" t="s">
        <v>1903</v>
      </c>
      <c r="E171" s="34"/>
      <c r="F171" s="34" t="s">
        <v>1995</v>
      </c>
      <c r="G171" s="34" t="s">
        <v>1996</v>
      </c>
      <c r="H171" s="34" t="s">
        <v>1997</v>
      </c>
      <c r="I171" s="34"/>
      <c r="J171" s="34"/>
      <c r="K171" s="34"/>
      <c r="L171" s="34"/>
      <c r="M171" s="42"/>
    </row>
    <row r="172" spans="1:15" s="31" customFormat="1" ht="16.399999999999999" customHeight="1" x14ac:dyDescent="0.35">
      <c r="A172" s="34" t="s">
        <v>1929</v>
      </c>
      <c r="B172" s="34" t="s">
        <v>216</v>
      </c>
      <c r="C172" s="34"/>
      <c r="D172" s="34" t="s">
        <v>1895</v>
      </c>
      <c r="E172" s="34"/>
      <c r="F172" s="34"/>
      <c r="G172" s="34"/>
      <c r="H172" s="34"/>
      <c r="I172" s="34"/>
      <c r="J172" s="34"/>
      <c r="K172" s="34"/>
      <c r="L172" s="34"/>
      <c r="M172" s="42" t="s">
        <v>2158</v>
      </c>
    </row>
    <row r="173" spans="1:15" s="41" customFormat="1" x14ac:dyDescent="0.35">
      <c r="A173" s="39" t="s">
        <v>1924</v>
      </c>
      <c r="B173" s="39" t="s">
        <v>2150</v>
      </c>
      <c r="C173" s="39"/>
      <c r="D173" s="39"/>
      <c r="E173" s="39"/>
      <c r="F173" s="39"/>
      <c r="G173" s="39"/>
      <c r="H173" s="39"/>
      <c r="I173" s="39"/>
      <c r="J173" s="39"/>
      <c r="K173" s="39"/>
      <c r="L173" s="39"/>
      <c r="M173" s="40"/>
    </row>
    <row r="174" spans="1:15" s="38" customFormat="1" ht="14" x14ac:dyDescent="0.3">
      <c r="A174" s="38" t="s">
        <v>1924</v>
      </c>
      <c r="B174" s="38" t="s">
        <v>2142</v>
      </c>
    </row>
    <row r="175" spans="1:15" s="38" customFormat="1" ht="14" x14ac:dyDescent="0.3">
      <c r="A175" s="38" t="s">
        <v>1896</v>
      </c>
      <c r="B175" s="38" t="s">
        <v>2159</v>
      </c>
      <c r="C175" s="38" t="s">
        <v>2160</v>
      </c>
      <c r="E175" s="38" t="s">
        <v>2161</v>
      </c>
    </row>
    <row r="176" spans="1:15" s="38" customFormat="1" ht="14" x14ac:dyDescent="0.3">
      <c r="A176" s="49" t="s">
        <v>1896</v>
      </c>
      <c r="B176" s="49" t="s">
        <v>2162</v>
      </c>
      <c r="C176" s="49" t="s">
        <v>2163</v>
      </c>
      <c r="D176" s="49"/>
      <c r="E176" s="49"/>
      <c r="F176" s="49"/>
      <c r="G176" s="49"/>
      <c r="H176" s="49"/>
      <c r="I176" s="49"/>
      <c r="J176" s="49"/>
      <c r="K176" s="49"/>
      <c r="L176" s="49"/>
      <c r="M176" s="49"/>
      <c r="N176" s="49"/>
      <c r="O176" s="49"/>
    </row>
    <row r="177" spans="1:13" s="34" customFormat="1" ht="14" x14ac:dyDescent="0.3">
      <c r="A177" s="34" t="s">
        <v>1893</v>
      </c>
      <c r="B177" s="34" t="s">
        <v>217</v>
      </c>
      <c r="C177" s="34" t="s">
        <v>2164</v>
      </c>
      <c r="D177" s="34" t="s">
        <v>1895</v>
      </c>
    </row>
    <row r="178" spans="1:13" s="31" customFormat="1" ht="16.399999999999999" customHeight="1" x14ac:dyDescent="0.35">
      <c r="A178" s="34" t="s">
        <v>2050</v>
      </c>
      <c r="B178" s="34" t="s">
        <v>218</v>
      </c>
      <c r="C178" s="30" t="s">
        <v>2165</v>
      </c>
      <c r="D178" s="34" t="s">
        <v>1903</v>
      </c>
      <c r="E178" s="34"/>
      <c r="F178" s="34"/>
      <c r="G178" s="34"/>
      <c r="H178" s="34"/>
      <c r="I178" s="34"/>
      <c r="J178" s="34"/>
      <c r="K178" s="34"/>
      <c r="L178" s="34"/>
      <c r="M178" s="42"/>
    </row>
    <row r="179" spans="1:13" s="31" customFormat="1" ht="16.399999999999999" customHeight="1" x14ac:dyDescent="0.35">
      <c r="A179" s="34" t="s">
        <v>1893</v>
      </c>
      <c r="B179" s="34" t="s">
        <v>219</v>
      </c>
      <c r="C179" s="34" t="s">
        <v>2166</v>
      </c>
      <c r="D179" s="34" t="s">
        <v>1903</v>
      </c>
      <c r="E179" s="50" t="s">
        <v>2167</v>
      </c>
      <c r="F179" s="34"/>
      <c r="G179" s="34"/>
      <c r="H179" s="34"/>
      <c r="I179" s="34"/>
      <c r="J179" s="34"/>
      <c r="K179" s="34"/>
      <c r="L179" s="34"/>
      <c r="M179" s="42"/>
    </row>
    <row r="180" spans="1:13" s="31" customFormat="1" ht="16.399999999999999" customHeight="1" x14ac:dyDescent="0.35">
      <c r="A180" s="34" t="s">
        <v>2088</v>
      </c>
      <c r="B180" s="34" t="s">
        <v>220</v>
      </c>
      <c r="C180" s="30" t="s">
        <v>2168</v>
      </c>
      <c r="D180" s="34" t="s">
        <v>1903</v>
      </c>
      <c r="E180" s="34" t="s">
        <v>2169</v>
      </c>
      <c r="F180" s="34"/>
      <c r="G180" s="34"/>
      <c r="H180" s="34"/>
      <c r="I180" s="34" t="s">
        <v>2170</v>
      </c>
      <c r="J180" s="34"/>
      <c r="K180" s="34"/>
      <c r="L180" s="34"/>
      <c r="M180" s="42"/>
    </row>
    <row r="181" spans="1:13" s="52" customFormat="1" ht="16.399999999999999" customHeight="1" x14ac:dyDescent="0.35">
      <c r="A181" s="50" t="s">
        <v>1893</v>
      </c>
      <c r="B181" s="50" t="s">
        <v>226</v>
      </c>
      <c r="C181" s="50" t="s">
        <v>2057</v>
      </c>
      <c r="D181" s="50" t="s">
        <v>1903</v>
      </c>
      <c r="E181" s="50" t="s">
        <v>2171</v>
      </c>
      <c r="F181" s="50"/>
      <c r="G181" s="50"/>
      <c r="H181" s="50"/>
      <c r="I181" s="50"/>
      <c r="J181" s="50"/>
      <c r="K181" s="50"/>
      <c r="L181" s="50"/>
      <c r="M181" s="51"/>
    </row>
    <row r="182" spans="1:13" s="31" customFormat="1" ht="16.399999999999999" customHeight="1" x14ac:dyDescent="0.35">
      <c r="A182" s="34" t="s">
        <v>2059</v>
      </c>
      <c r="B182" s="34" t="s">
        <v>227</v>
      </c>
      <c r="C182" s="30" t="s">
        <v>2172</v>
      </c>
      <c r="D182" s="34" t="s">
        <v>1903</v>
      </c>
      <c r="E182" s="34" t="s">
        <v>2169</v>
      </c>
      <c r="F182" s="34" t="s">
        <v>2061</v>
      </c>
      <c r="G182" s="34" t="s">
        <v>2062</v>
      </c>
      <c r="H182" s="34"/>
      <c r="I182" s="34"/>
      <c r="J182" s="34"/>
      <c r="K182" s="34"/>
      <c r="L182" s="34"/>
      <c r="M182" s="42"/>
    </row>
    <row r="183" spans="1:13" s="31" customFormat="1" ht="16.399999999999999" customHeight="1" x14ac:dyDescent="0.35">
      <c r="A183" s="34" t="s">
        <v>1900</v>
      </c>
      <c r="B183" s="34" t="s">
        <v>237</v>
      </c>
      <c r="C183" s="30" t="s">
        <v>2173</v>
      </c>
      <c r="D183" s="34" t="s">
        <v>1903</v>
      </c>
      <c r="E183" s="34" t="s">
        <v>2174</v>
      </c>
      <c r="F183" s="34"/>
      <c r="G183" s="34"/>
      <c r="H183" s="34"/>
      <c r="I183" s="34"/>
      <c r="J183" s="34"/>
      <c r="K183" s="34"/>
      <c r="L183" s="34"/>
      <c r="M183" s="42"/>
    </row>
    <row r="184" spans="1:13" s="49" customFormat="1" ht="14" x14ac:dyDescent="0.3">
      <c r="A184" s="49" t="s">
        <v>1924</v>
      </c>
      <c r="B184" s="49" t="s">
        <v>2162</v>
      </c>
    </row>
    <row r="185" spans="1:13" s="34" customFormat="1" ht="14" x14ac:dyDescent="0.3">
      <c r="A185" s="43" t="s">
        <v>1896</v>
      </c>
      <c r="B185" s="34" t="s">
        <v>2175</v>
      </c>
      <c r="C185" s="34" t="s">
        <v>2176</v>
      </c>
    </row>
    <row r="186" spans="1:13" s="34" customFormat="1" ht="14" x14ac:dyDescent="0.3">
      <c r="A186" s="34" t="s">
        <v>1893</v>
      </c>
      <c r="B186" s="34" t="s">
        <v>240</v>
      </c>
      <c r="C186" s="34" t="s">
        <v>2177</v>
      </c>
      <c r="D186" s="34" t="s">
        <v>1895</v>
      </c>
    </row>
    <row r="187" spans="1:13" s="31" customFormat="1" x14ac:dyDescent="0.35">
      <c r="A187" s="34" t="s">
        <v>2068</v>
      </c>
      <c r="B187" s="34" t="s">
        <v>241</v>
      </c>
      <c r="C187" s="30" t="s">
        <v>2178</v>
      </c>
      <c r="D187" s="34" t="s">
        <v>1903</v>
      </c>
      <c r="E187" s="34"/>
      <c r="F187" s="50" t="s">
        <v>2070</v>
      </c>
      <c r="G187" s="50" t="s">
        <v>2071</v>
      </c>
    </row>
    <row r="188" spans="1:13" s="31" customFormat="1" x14ac:dyDescent="0.35">
      <c r="A188" s="34" t="s">
        <v>2088</v>
      </c>
      <c r="B188" s="34" t="s">
        <v>246</v>
      </c>
      <c r="C188" s="30" t="s">
        <v>2179</v>
      </c>
      <c r="D188" s="34" t="s">
        <v>1903</v>
      </c>
      <c r="E188" s="34" t="s">
        <v>2180</v>
      </c>
      <c r="I188" s="34" t="s">
        <v>2170</v>
      </c>
    </row>
    <row r="189" spans="1:13" s="31" customFormat="1" x14ac:dyDescent="0.35">
      <c r="A189" s="34" t="s">
        <v>2074</v>
      </c>
      <c r="B189" s="34" t="s">
        <v>252</v>
      </c>
      <c r="C189" s="30" t="s">
        <v>2181</v>
      </c>
      <c r="D189" s="34" t="s">
        <v>1903</v>
      </c>
      <c r="E189" s="34" t="s">
        <v>2180</v>
      </c>
      <c r="F189" s="34" t="s">
        <v>2061</v>
      </c>
      <c r="G189" s="34" t="s">
        <v>2062</v>
      </c>
      <c r="I189" s="34"/>
    </row>
    <row r="190" spans="1:13" s="31" customFormat="1" x14ac:dyDescent="0.35">
      <c r="A190" s="34" t="s">
        <v>1900</v>
      </c>
      <c r="B190" s="34" t="s">
        <v>263</v>
      </c>
      <c r="C190" s="30" t="s">
        <v>2182</v>
      </c>
      <c r="D190" s="34" t="s">
        <v>1903</v>
      </c>
      <c r="E190" s="34" t="s">
        <v>2183</v>
      </c>
      <c r="F190" s="34"/>
      <c r="G190" s="34"/>
      <c r="H190" s="34"/>
      <c r="I190" s="34"/>
    </row>
    <row r="191" spans="1:13" s="31" customFormat="1" x14ac:dyDescent="0.35">
      <c r="A191" s="34" t="s">
        <v>2088</v>
      </c>
      <c r="B191" s="34" t="s">
        <v>266</v>
      </c>
      <c r="C191" s="30" t="s">
        <v>2184</v>
      </c>
      <c r="D191" s="34" t="s">
        <v>1903</v>
      </c>
      <c r="E191" s="34" t="s">
        <v>2185</v>
      </c>
      <c r="I191" s="34" t="s">
        <v>2186</v>
      </c>
    </row>
    <row r="192" spans="1:13" s="31" customFormat="1" x14ac:dyDescent="0.35">
      <c r="A192" s="34" t="s">
        <v>2081</v>
      </c>
      <c r="B192" s="34" t="s">
        <v>272</v>
      </c>
      <c r="C192" s="30" t="s">
        <v>2187</v>
      </c>
      <c r="D192" s="34" t="s">
        <v>1903</v>
      </c>
      <c r="E192" s="34" t="s">
        <v>2185</v>
      </c>
      <c r="F192" s="34" t="s">
        <v>2061</v>
      </c>
      <c r="G192" s="34" t="s">
        <v>2062</v>
      </c>
    </row>
    <row r="193" spans="1:18" s="31" customFormat="1" x14ac:dyDescent="0.35">
      <c r="A193" s="34" t="s">
        <v>1900</v>
      </c>
      <c r="B193" s="34" t="s">
        <v>283</v>
      </c>
      <c r="C193" s="30" t="s">
        <v>2188</v>
      </c>
      <c r="D193" s="34" t="s">
        <v>1903</v>
      </c>
      <c r="E193" s="34" t="s">
        <v>2189</v>
      </c>
      <c r="F193" s="34"/>
      <c r="G193" s="34"/>
      <c r="H193" s="34"/>
      <c r="I193" s="34"/>
      <c r="J193" s="34"/>
      <c r="K193" s="34"/>
      <c r="L193" s="34"/>
      <c r="M193" s="34"/>
      <c r="N193" s="34"/>
      <c r="O193" s="34"/>
      <c r="P193" s="34"/>
      <c r="Q193" s="34"/>
      <c r="R193" s="34"/>
    </row>
    <row r="194" spans="1:18" s="34" customFormat="1" ht="14" x14ac:dyDescent="0.3">
      <c r="A194" s="43" t="s">
        <v>1924</v>
      </c>
      <c r="B194" s="34" t="s">
        <v>2175</v>
      </c>
    </row>
    <row r="195" spans="1:18" s="38" customFormat="1" ht="14" x14ac:dyDescent="0.3">
      <c r="A195" s="38" t="s">
        <v>1924</v>
      </c>
      <c r="B195" s="38" t="s">
        <v>2159</v>
      </c>
    </row>
    <row r="196" spans="1:18" s="32" customFormat="1" ht="14" x14ac:dyDescent="0.3">
      <c r="A196" s="32" t="s">
        <v>1924</v>
      </c>
      <c r="B196" s="32" t="s">
        <v>2085</v>
      </c>
    </row>
    <row r="197" spans="1:18" s="32" customFormat="1" ht="14" x14ac:dyDescent="0.3">
      <c r="A197" s="32" t="s">
        <v>1896</v>
      </c>
      <c r="B197" s="32" t="s">
        <v>2190</v>
      </c>
      <c r="C197" s="32" t="s">
        <v>2191</v>
      </c>
    </row>
    <row r="198" spans="1:18" s="30" customFormat="1" ht="14" x14ac:dyDescent="0.3">
      <c r="A198" s="30" t="s">
        <v>1893</v>
      </c>
      <c r="B198" s="30" t="s">
        <v>286</v>
      </c>
      <c r="C198" s="30" t="s">
        <v>2192</v>
      </c>
      <c r="D198" s="30" t="s">
        <v>1895</v>
      </c>
    </row>
    <row r="199" spans="1:18" s="30" customFormat="1" ht="14" x14ac:dyDescent="0.3">
      <c r="A199" s="30" t="s">
        <v>2193</v>
      </c>
      <c r="B199" s="30" t="s">
        <v>287</v>
      </c>
      <c r="C199" s="30" t="s">
        <v>2194</v>
      </c>
      <c r="D199" s="30" t="s">
        <v>1903</v>
      </c>
      <c r="H199" s="30" t="s">
        <v>2195</v>
      </c>
    </row>
    <row r="200" spans="1:18" s="30" customFormat="1" ht="14" x14ac:dyDescent="0.3">
      <c r="A200" s="30" t="s">
        <v>1929</v>
      </c>
      <c r="B200" s="30" t="s">
        <v>304</v>
      </c>
      <c r="C200" s="30" t="s">
        <v>2196</v>
      </c>
      <c r="D200" s="30" t="s">
        <v>1903</v>
      </c>
      <c r="M200" s="30" t="s">
        <v>2197</v>
      </c>
    </row>
    <row r="201" spans="1:18" s="33" customFormat="1" ht="14" x14ac:dyDescent="0.3">
      <c r="A201" s="33" t="s">
        <v>1929</v>
      </c>
      <c r="B201" s="33" t="s">
        <v>305</v>
      </c>
      <c r="C201" s="33" t="s">
        <v>2198</v>
      </c>
      <c r="D201" s="33" t="s">
        <v>1903</v>
      </c>
      <c r="M201" s="33" t="s">
        <v>2199</v>
      </c>
    </row>
    <row r="202" spans="1:18" s="38" customFormat="1" ht="15" customHeight="1" x14ac:dyDescent="0.3">
      <c r="A202" s="38" t="s">
        <v>1896</v>
      </c>
      <c r="B202" s="38" t="s">
        <v>2200</v>
      </c>
      <c r="C202" s="38" t="s">
        <v>2201</v>
      </c>
      <c r="E202" s="38" t="s">
        <v>2202</v>
      </c>
    </row>
    <row r="203" spans="1:18" s="34" customFormat="1" ht="14" x14ac:dyDescent="0.3">
      <c r="A203" s="34" t="s">
        <v>1893</v>
      </c>
      <c r="B203" s="34" t="s">
        <v>306</v>
      </c>
      <c r="C203" s="34" t="s">
        <v>2203</v>
      </c>
      <c r="D203" s="34" t="s">
        <v>1895</v>
      </c>
    </row>
    <row r="204" spans="1:18" s="34" customFormat="1" ht="14" x14ac:dyDescent="0.3">
      <c r="A204" s="34" t="s">
        <v>1975</v>
      </c>
      <c r="B204" s="34" t="s">
        <v>307</v>
      </c>
      <c r="C204" s="34" t="s">
        <v>2204</v>
      </c>
      <c r="D204" s="34" t="s">
        <v>1903</v>
      </c>
    </row>
    <row r="205" spans="1:18" s="39" customFormat="1" ht="14" x14ac:dyDescent="0.3">
      <c r="A205" s="39" t="s">
        <v>1896</v>
      </c>
      <c r="B205" s="39" t="s">
        <v>2205</v>
      </c>
      <c r="C205" s="39" t="s">
        <v>1978</v>
      </c>
      <c r="E205" s="39" t="s">
        <v>2206</v>
      </c>
    </row>
    <row r="206" spans="1:18" s="34" customFormat="1" ht="14" x14ac:dyDescent="0.3">
      <c r="A206" s="34" t="s">
        <v>1980</v>
      </c>
      <c r="B206" s="34" t="s">
        <v>1241</v>
      </c>
      <c r="C206" s="34" t="s">
        <v>2207</v>
      </c>
      <c r="D206" s="34" t="s">
        <v>1903</v>
      </c>
      <c r="H206" s="34" t="s">
        <v>1984</v>
      </c>
    </row>
    <row r="207" spans="1:18" s="41" customFormat="1" x14ac:dyDescent="0.35">
      <c r="A207" s="39" t="s">
        <v>1924</v>
      </c>
      <c r="B207" s="39" t="s">
        <v>2205</v>
      </c>
      <c r="C207" s="39"/>
      <c r="D207" s="39"/>
      <c r="E207" s="39"/>
      <c r="F207" s="39"/>
      <c r="G207" s="39"/>
      <c r="H207" s="39"/>
      <c r="I207" s="39"/>
      <c r="J207" s="39"/>
      <c r="K207" s="39"/>
      <c r="L207" s="39"/>
      <c r="M207" s="40"/>
    </row>
    <row r="208" spans="1:18" s="41" customFormat="1" x14ac:dyDescent="0.35">
      <c r="A208" s="39" t="s">
        <v>1896</v>
      </c>
      <c r="B208" s="39" t="s">
        <v>2208</v>
      </c>
      <c r="C208" s="39" t="s">
        <v>1986</v>
      </c>
      <c r="D208" s="39"/>
      <c r="E208" s="39" t="s">
        <v>2206</v>
      </c>
      <c r="F208" s="39"/>
      <c r="G208" s="39"/>
      <c r="H208" s="39"/>
      <c r="I208" s="39"/>
      <c r="J208" s="39"/>
      <c r="K208" s="39"/>
      <c r="L208" s="39"/>
      <c r="M208" s="40"/>
    </row>
    <row r="209" spans="1:13" s="31" customFormat="1" x14ac:dyDescent="0.35">
      <c r="A209" s="34" t="s">
        <v>1987</v>
      </c>
      <c r="B209" s="34" t="s">
        <v>309</v>
      </c>
      <c r="C209" s="34" t="s">
        <v>2209</v>
      </c>
      <c r="D209" s="34" t="s">
        <v>1903</v>
      </c>
      <c r="E209" s="34"/>
      <c r="F209" s="34"/>
      <c r="G209" s="34"/>
      <c r="H209" s="34"/>
      <c r="I209" s="34"/>
      <c r="J209" s="34"/>
      <c r="K209" s="34"/>
      <c r="L209" s="34"/>
      <c r="M209" s="42"/>
    </row>
    <row r="210" spans="1:13" s="34" customFormat="1" ht="14" x14ac:dyDescent="0.3">
      <c r="A210" s="43" t="s">
        <v>1989</v>
      </c>
      <c r="B210" s="34" t="s">
        <v>310</v>
      </c>
      <c r="C210" s="34" t="s">
        <v>2210</v>
      </c>
      <c r="D210" s="34" t="s">
        <v>1903</v>
      </c>
      <c r="E210" s="34" t="s">
        <v>2211</v>
      </c>
    </row>
    <row r="211" spans="1:13" s="34" customFormat="1" ht="14" x14ac:dyDescent="0.3">
      <c r="A211" s="43" t="s">
        <v>1900</v>
      </c>
      <c r="B211" s="34" t="s">
        <v>311</v>
      </c>
      <c r="C211" s="34" t="s">
        <v>2212</v>
      </c>
      <c r="D211" s="34" t="s">
        <v>1903</v>
      </c>
      <c r="E211" s="34" t="s">
        <v>2213</v>
      </c>
    </row>
    <row r="212" spans="1:13" s="31" customFormat="1" x14ac:dyDescent="0.35">
      <c r="A212" s="34" t="s">
        <v>1980</v>
      </c>
      <c r="B212" s="34" t="s">
        <v>312</v>
      </c>
      <c r="C212" s="34" t="s">
        <v>2214</v>
      </c>
      <c r="D212" s="34" t="s">
        <v>1903</v>
      </c>
      <c r="E212" s="34"/>
      <c r="F212" s="34" t="s">
        <v>1995</v>
      </c>
      <c r="G212" s="34" t="s">
        <v>1996</v>
      </c>
      <c r="H212" s="34" t="s">
        <v>1997</v>
      </c>
      <c r="I212" s="34"/>
      <c r="J212" s="34"/>
      <c r="K212" s="34"/>
      <c r="L212" s="34"/>
      <c r="M212" s="42"/>
    </row>
    <row r="213" spans="1:13" s="31" customFormat="1" x14ac:dyDescent="0.35">
      <c r="A213" s="34" t="s">
        <v>1980</v>
      </c>
      <c r="B213" s="34" t="s">
        <v>313</v>
      </c>
      <c r="C213" s="34" t="s">
        <v>2215</v>
      </c>
      <c r="D213" s="34" t="s">
        <v>1903</v>
      </c>
      <c r="E213" s="34"/>
      <c r="F213" s="34" t="s">
        <v>1995</v>
      </c>
      <c r="G213" s="34" t="s">
        <v>1996</v>
      </c>
      <c r="H213" s="34" t="s">
        <v>1997</v>
      </c>
      <c r="I213" s="34"/>
      <c r="J213" s="34"/>
      <c r="K213" s="34"/>
      <c r="L213" s="34"/>
      <c r="M213" s="42"/>
    </row>
    <row r="214" spans="1:13" s="31" customFormat="1" ht="16.399999999999999" customHeight="1" x14ac:dyDescent="0.35">
      <c r="A214" s="34" t="s">
        <v>1929</v>
      </c>
      <c r="B214" s="34" t="s">
        <v>314</v>
      </c>
      <c r="C214" s="34"/>
      <c r="D214" s="34" t="s">
        <v>1895</v>
      </c>
      <c r="E214" s="34"/>
      <c r="F214" s="34"/>
      <c r="G214" s="34"/>
      <c r="H214" s="34"/>
      <c r="I214" s="34"/>
      <c r="J214" s="34"/>
      <c r="K214" s="34"/>
      <c r="L214" s="34"/>
      <c r="M214" s="42" t="s">
        <v>2216</v>
      </c>
    </row>
    <row r="215" spans="1:13" s="41" customFormat="1" x14ac:dyDescent="0.35">
      <c r="A215" s="39" t="s">
        <v>1924</v>
      </c>
      <c r="B215" s="39" t="s">
        <v>2208</v>
      </c>
      <c r="C215" s="39"/>
      <c r="D215" s="39"/>
      <c r="E215" s="39"/>
      <c r="F215" s="39"/>
      <c r="G215" s="39"/>
      <c r="H215" s="39"/>
      <c r="I215" s="39"/>
      <c r="J215" s="39"/>
      <c r="K215" s="39"/>
      <c r="L215" s="39"/>
      <c r="M215" s="40"/>
    </row>
    <row r="216" spans="1:13" s="38" customFormat="1" ht="15.65" customHeight="1" x14ac:dyDescent="0.3">
      <c r="A216" s="38" t="s">
        <v>1924</v>
      </c>
      <c r="B216" s="38" t="s">
        <v>2200</v>
      </c>
    </row>
    <row r="217" spans="1:13" s="38" customFormat="1" ht="15" customHeight="1" x14ac:dyDescent="0.3">
      <c r="A217" s="38" t="s">
        <v>1896</v>
      </c>
      <c r="B217" s="38" t="s">
        <v>2217</v>
      </c>
      <c r="C217" s="38" t="s">
        <v>2218</v>
      </c>
      <c r="E217" s="38" t="s">
        <v>2219</v>
      </c>
    </row>
    <row r="218" spans="1:13" s="34" customFormat="1" ht="14" x14ac:dyDescent="0.3">
      <c r="A218" s="34" t="s">
        <v>1893</v>
      </c>
      <c r="B218" s="34" t="s">
        <v>315</v>
      </c>
      <c r="C218" s="34" t="s">
        <v>2220</v>
      </c>
      <c r="D218" s="34" t="s">
        <v>1895</v>
      </c>
    </row>
    <row r="219" spans="1:13" s="34" customFormat="1" ht="14" x14ac:dyDescent="0.3">
      <c r="A219" s="34" t="s">
        <v>1975</v>
      </c>
      <c r="B219" s="34" t="s">
        <v>316</v>
      </c>
      <c r="C219" s="34" t="s">
        <v>2221</v>
      </c>
      <c r="D219" s="34" t="s">
        <v>1903</v>
      </c>
    </row>
    <row r="220" spans="1:13" s="39" customFormat="1" ht="14" x14ac:dyDescent="0.3">
      <c r="A220" s="39" t="s">
        <v>1896</v>
      </c>
      <c r="B220" s="39" t="s">
        <v>2222</v>
      </c>
      <c r="C220" s="39" t="s">
        <v>1978</v>
      </c>
      <c r="E220" s="39" t="s">
        <v>2223</v>
      </c>
    </row>
    <row r="221" spans="1:13" s="34" customFormat="1" ht="14" x14ac:dyDescent="0.3">
      <c r="A221" s="34" t="s">
        <v>2224</v>
      </c>
      <c r="B221" s="34" t="s">
        <v>317</v>
      </c>
      <c r="C221" s="34" t="s">
        <v>2225</v>
      </c>
      <c r="D221" s="34" t="s">
        <v>1903</v>
      </c>
    </row>
    <row r="222" spans="1:13" s="31" customFormat="1" x14ac:dyDescent="0.35">
      <c r="A222" s="34" t="s">
        <v>1980</v>
      </c>
      <c r="B222" s="34" t="s">
        <v>1235</v>
      </c>
      <c r="C222" s="34" t="s">
        <v>2226</v>
      </c>
      <c r="D222" s="34" t="s">
        <v>1903</v>
      </c>
      <c r="E222" s="34" t="s">
        <v>2227</v>
      </c>
      <c r="F222" s="34" t="s">
        <v>1982</v>
      </c>
      <c r="G222" s="34" t="s">
        <v>1983</v>
      </c>
      <c r="H222" s="34"/>
      <c r="I222" s="34"/>
      <c r="J222" s="34"/>
      <c r="K222" s="34"/>
      <c r="L222" s="34"/>
      <c r="M222" s="34"/>
    </row>
    <row r="223" spans="1:13" s="31" customFormat="1" x14ac:dyDescent="0.35">
      <c r="A223" s="34" t="s">
        <v>1980</v>
      </c>
      <c r="B223" s="34" t="s">
        <v>1236</v>
      </c>
      <c r="C223" s="34" t="s">
        <v>2228</v>
      </c>
      <c r="D223" s="34" t="s">
        <v>1903</v>
      </c>
      <c r="E223" s="34" t="s">
        <v>2229</v>
      </c>
      <c r="F223" s="34" t="s">
        <v>1982</v>
      </c>
      <c r="G223" s="34" t="s">
        <v>1983</v>
      </c>
      <c r="H223" s="34"/>
      <c r="I223" s="34"/>
      <c r="J223" s="34"/>
      <c r="K223" s="34"/>
      <c r="L223" s="34"/>
      <c r="M223" s="34"/>
    </row>
    <row r="224" spans="1:13" s="41" customFormat="1" x14ac:dyDescent="0.35">
      <c r="A224" s="39" t="s">
        <v>1924</v>
      </c>
      <c r="B224" s="39" t="s">
        <v>2222</v>
      </c>
      <c r="C224" s="39"/>
      <c r="D224" s="39"/>
      <c r="E224" s="39"/>
      <c r="F224" s="39"/>
      <c r="G224" s="39"/>
      <c r="H224" s="39"/>
      <c r="I224" s="39"/>
      <c r="J224" s="39"/>
      <c r="K224" s="39"/>
      <c r="L224" s="39"/>
      <c r="M224" s="40"/>
    </row>
    <row r="225" spans="1:13" s="41" customFormat="1" x14ac:dyDescent="0.35">
      <c r="A225" s="39" t="s">
        <v>1896</v>
      </c>
      <c r="B225" s="39" t="s">
        <v>2230</v>
      </c>
      <c r="C225" s="39" t="s">
        <v>1986</v>
      </c>
      <c r="D225" s="39"/>
      <c r="E225" s="39" t="s">
        <v>2223</v>
      </c>
      <c r="F225" s="39"/>
      <c r="G225" s="39"/>
      <c r="H225" s="39"/>
      <c r="I225" s="39"/>
      <c r="J225" s="39"/>
      <c r="K225" s="39"/>
      <c r="L225" s="39"/>
      <c r="M225" s="40"/>
    </row>
    <row r="226" spans="1:13" s="31" customFormat="1" x14ac:dyDescent="0.35">
      <c r="A226" s="34" t="s">
        <v>1987</v>
      </c>
      <c r="B226" s="34" t="s">
        <v>322</v>
      </c>
      <c r="C226" s="34" t="s">
        <v>2231</v>
      </c>
      <c r="D226" s="34" t="s">
        <v>1903</v>
      </c>
      <c r="E226" s="34"/>
      <c r="F226" s="34"/>
      <c r="G226" s="34"/>
      <c r="H226" s="34"/>
      <c r="I226" s="34"/>
      <c r="J226" s="34"/>
      <c r="K226" s="34"/>
      <c r="L226" s="34"/>
      <c r="M226" s="42"/>
    </row>
    <row r="227" spans="1:13" s="34" customFormat="1" ht="14" x14ac:dyDescent="0.3">
      <c r="A227" s="43" t="s">
        <v>1989</v>
      </c>
      <c r="B227" s="34" t="s">
        <v>323</v>
      </c>
      <c r="C227" s="34" t="s">
        <v>2232</v>
      </c>
      <c r="D227" s="34" t="s">
        <v>1903</v>
      </c>
      <c r="E227" s="34" t="s">
        <v>2233</v>
      </c>
    </row>
    <row r="228" spans="1:13" s="34" customFormat="1" ht="14" x14ac:dyDescent="0.3">
      <c r="A228" s="43" t="s">
        <v>1900</v>
      </c>
      <c r="B228" s="34" t="s">
        <v>324</v>
      </c>
      <c r="C228" s="34" t="s">
        <v>2234</v>
      </c>
      <c r="D228" s="34" t="s">
        <v>1903</v>
      </c>
      <c r="E228" s="34" t="s">
        <v>2235</v>
      </c>
    </row>
    <row r="229" spans="1:13" s="31" customFormat="1" x14ac:dyDescent="0.35">
      <c r="A229" s="34" t="s">
        <v>1980</v>
      </c>
      <c r="B229" s="34" t="s">
        <v>325</v>
      </c>
      <c r="C229" s="34" t="s">
        <v>2236</v>
      </c>
      <c r="D229" s="34" t="s">
        <v>1903</v>
      </c>
      <c r="E229" s="34"/>
      <c r="F229" s="34" t="s">
        <v>1995</v>
      </c>
      <c r="G229" s="34" t="s">
        <v>1996</v>
      </c>
      <c r="H229" s="34" t="s">
        <v>1997</v>
      </c>
      <c r="I229" s="34"/>
      <c r="J229" s="34"/>
      <c r="K229" s="34"/>
      <c r="L229" s="34"/>
      <c r="M229" s="42"/>
    </row>
    <row r="230" spans="1:13" s="31" customFormat="1" x14ac:dyDescent="0.35">
      <c r="A230" s="34" t="s">
        <v>1980</v>
      </c>
      <c r="B230" s="34" t="s">
        <v>326</v>
      </c>
      <c r="C230" s="34" t="s">
        <v>2237</v>
      </c>
      <c r="D230" s="34" t="s">
        <v>1903</v>
      </c>
      <c r="E230" s="34"/>
      <c r="F230" s="34" t="s">
        <v>1995</v>
      </c>
      <c r="G230" s="34" t="s">
        <v>1996</v>
      </c>
      <c r="H230" s="34" t="s">
        <v>1997</v>
      </c>
      <c r="I230" s="34"/>
      <c r="J230" s="34"/>
      <c r="K230" s="34"/>
      <c r="L230" s="34"/>
      <c r="M230" s="42"/>
    </row>
    <row r="231" spans="1:13" s="31" customFormat="1" ht="16.399999999999999" customHeight="1" x14ac:dyDescent="0.35">
      <c r="A231" s="34" t="s">
        <v>1929</v>
      </c>
      <c r="B231" s="34" t="s">
        <v>327</v>
      </c>
      <c r="C231" s="34"/>
      <c r="D231" s="34" t="s">
        <v>1895</v>
      </c>
      <c r="E231" s="34"/>
      <c r="F231" s="34"/>
      <c r="G231" s="34"/>
      <c r="H231" s="34"/>
      <c r="I231" s="34"/>
      <c r="J231" s="34"/>
      <c r="K231" s="34"/>
      <c r="L231" s="34"/>
      <c r="M231" s="42" t="s">
        <v>2238</v>
      </c>
    </row>
    <row r="232" spans="1:13" s="41" customFormat="1" x14ac:dyDescent="0.35">
      <c r="A232" s="39" t="s">
        <v>1924</v>
      </c>
      <c r="B232" s="39" t="s">
        <v>2230</v>
      </c>
      <c r="C232" s="39"/>
      <c r="D232" s="39"/>
      <c r="E232" s="39"/>
      <c r="F232" s="39"/>
      <c r="G232" s="39"/>
      <c r="H232" s="39"/>
      <c r="I232" s="39"/>
      <c r="J232" s="39"/>
      <c r="K232" s="39"/>
      <c r="L232" s="39"/>
      <c r="M232" s="40"/>
    </row>
    <row r="233" spans="1:13" s="38" customFormat="1" ht="15.65" customHeight="1" x14ac:dyDescent="0.3">
      <c r="A233" s="38" t="s">
        <v>1924</v>
      </c>
      <c r="B233" s="38" t="s">
        <v>2217</v>
      </c>
    </row>
    <row r="234" spans="1:13" s="38" customFormat="1" ht="15" customHeight="1" x14ac:dyDescent="0.3">
      <c r="A234" s="38" t="s">
        <v>1896</v>
      </c>
      <c r="B234" s="38" t="s">
        <v>2239</v>
      </c>
      <c r="C234" s="38" t="s">
        <v>2240</v>
      </c>
      <c r="E234" s="38" t="s">
        <v>2241</v>
      </c>
    </row>
    <row r="235" spans="1:13" s="34" customFormat="1" ht="14" x14ac:dyDescent="0.3">
      <c r="A235" s="34" t="s">
        <v>1893</v>
      </c>
      <c r="B235" s="34" t="s">
        <v>328</v>
      </c>
      <c r="C235" s="34" t="s">
        <v>2242</v>
      </c>
      <c r="D235" s="34" t="s">
        <v>1895</v>
      </c>
    </row>
    <row r="236" spans="1:13" s="34" customFormat="1" ht="14" x14ac:dyDescent="0.3">
      <c r="A236" s="34" t="s">
        <v>1975</v>
      </c>
      <c r="B236" s="34" t="s">
        <v>329</v>
      </c>
      <c r="C236" s="34" t="s">
        <v>2243</v>
      </c>
      <c r="D236" s="34" t="s">
        <v>1903</v>
      </c>
    </row>
    <row r="237" spans="1:13" s="39" customFormat="1" ht="14" x14ac:dyDescent="0.3">
      <c r="A237" s="39" t="s">
        <v>1896</v>
      </c>
      <c r="B237" s="39" t="s">
        <v>2244</v>
      </c>
      <c r="C237" s="39" t="s">
        <v>1978</v>
      </c>
      <c r="E237" s="39" t="s">
        <v>2245</v>
      </c>
    </row>
    <row r="238" spans="1:13" s="34" customFormat="1" ht="14" x14ac:dyDescent="0.3">
      <c r="A238" s="34" t="s">
        <v>2246</v>
      </c>
      <c r="B238" s="34" t="s">
        <v>330</v>
      </c>
      <c r="C238" s="34" t="s">
        <v>2247</v>
      </c>
      <c r="D238" s="34" t="s">
        <v>1903</v>
      </c>
    </row>
    <row r="239" spans="1:13" s="31" customFormat="1" x14ac:dyDescent="0.35">
      <c r="A239" s="34" t="s">
        <v>1980</v>
      </c>
      <c r="B239" s="34" t="s">
        <v>2248</v>
      </c>
      <c r="C239" s="34" t="s">
        <v>2249</v>
      </c>
      <c r="D239" s="34" t="s">
        <v>1903</v>
      </c>
      <c r="E239" s="34" t="s">
        <v>2250</v>
      </c>
      <c r="F239" s="34" t="s">
        <v>1982</v>
      </c>
      <c r="G239" s="34" t="s">
        <v>1983</v>
      </c>
      <c r="H239" s="34"/>
      <c r="I239" s="34"/>
      <c r="J239" s="34"/>
      <c r="K239" s="34"/>
      <c r="L239" s="34"/>
      <c r="M239" s="34"/>
    </row>
    <row r="240" spans="1:13" s="31" customFormat="1" x14ac:dyDescent="0.35">
      <c r="A240" s="34" t="s">
        <v>1980</v>
      </c>
      <c r="B240" s="34" t="s">
        <v>1238</v>
      </c>
      <c r="C240" s="34" t="s">
        <v>2251</v>
      </c>
      <c r="D240" s="34" t="s">
        <v>1903</v>
      </c>
      <c r="E240" s="34" t="s">
        <v>2252</v>
      </c>
      <c r="F240" s="34" t="s">
        <v>1982</v>
      </c>
      <c r="G240" s="34" t="s">
        <v>1983</v>
      </c>
      <c r="H240" s="34"/>
      <c r="I240" s="34"/>
      <c r="J240" s="34"/>
      <c r="K240" s="34"/>
      <c r="L240" s="34"/>
      <c r="M240" s="34"/>
    </row>
    <row r="241" spans="1:13" s="31" customFormat="1" x14ac:dyDescent="0.35">
      <c r="A241" s="34" t="s">
        <v>1980</v>
      </c>
      <c r="B241" s="34" t="s">
        <v>1239</v>
      </c>
      <c r="C241" s="34" t="s">
        <v>2253</v>
      </c>
      <c r="D241" s="34" t="s">
        <v>1903</v>
      </c>
      <c r="E241" s="34" t="s">
        <v>2254</v>
      </c>
      <c r="F241" s="34" t="s">
        <v>1982</v>
      </c>
      <c r="G241" s="34" t="s">
        <v>1983</v>
      </c>
      <c r="H241" s="34"/>
      <c r="I241" s="34"/>
      <c r="J241" s="34"/>
      <c r="K241" s="34"/>
      <c r="L241" s="34"/>
      <c r="M241" s="34"/>
    </row>
    <row r="242" spans="1:13" s="41" customFormat="1" x14ac:dyDescent="0.35">
      <c r="A242" s="39" t="s">
        <v>1924</v>
      </c>
      <c r="B242" s="39" t="s">
        <v>2244</v>
      </c>
      <c r="C242" s="39"/>
      <c r="D242" s="39"/>
      <c r="E242" s="39"/>
      <c r="F242" s="39"/>
      <c r="G242" s="39"/>
      <c r="H242" s="39"/>
      <c r="I242" s="39"/>
      <c r="J242" s="39"/>
      <c r="K242" s="39"/>
      <c r="L242" s="39"/>
      <c r="M242" s="40"/>
    </row>
    <row r="243" spans="1:13" s="41" customFormat="1" x14ac:dyDescent="0.35">
      <c r="A243" s="39" t="s">
        <v>1896</v>
      </c>
      <c r="B243" s="39" t="s">
        <v>2255</v>
      </c>
      <c r="C243" s="39" t="s">
        <v>1986</v>
      </c>
      <c r="D243" s="39"/>
      <c r="E243" s="39" t="s">
        <v>2245</v>
      </c>
      <c r="F243" s="39"/>
      <c r="G243" s="39"/>
      <c r="H243" s="39"/>
      <c r="I243" s="39"/>
      <c r="J243" s="39"/>
      <c r="K243" s="39"/>
      <c r="L243" s="39"/>
      <c r="M243" s="40"/>
    </row>
    <row r="244" spans="1:13" s="31" customFormat="1" x14ac:dyDescent="0.35">
      <c r="A244" s="34" t="s">
        <v>1987</v>
      </c>
      <c r="B244" s="34" t="s">
        <v>337</v>
      </c>
      <c r="C244" s="34" t="s">
        <v>2256</v>
      </c>
      <c r="D244" s="34" t="s">
        <v>1903</v>
      </c>
      <c r="E244" s="34"/>
      <c r="F244" s="34"/>
      <c r="G244" s="34"/>
      <c r="H244" s="34"/>
      <c r="I244" s="34"/>
      <c r="J244" s="34"/>
      <c r="K244" s="34"/>
      <c r="L244" s="34"/>
      <c r="M244" s="42"/>
    </row>
    <row r="245" spans="1:13" s="34" customFormat="1" ht="14" x14ac:dyDescent="0.3">
      <c r="A245" s="43" t="s">
        <v>1989</v>
      </c>
      <c r="B245" s="34" t="s">
        <v>338</v>
      </c>
      <c r="C245" s="34" t="s">
        <v>2257</v>
      </c>
      <c r="D245" s="34" t="s">
        <v>1903</v>
      </c>
      <c r="E245" s="34" t="s">
        <v>2258</v>
      </c>
    </row>
    <row r="246" spans="1:13" s="34" customFormat="1" ht="14" x14ac:dyDescent="0.3">
      <c r="A246" s="43" t="s">
        <v>1900</v>
      </c>
      <c r="B246" s="34" t="s">
        <v>339</v>
      </c>
      <c r="C246" s="34" t="s">
        <v>2259</v>
      </c>
      <c r="D246" s="34" t="s">
        <v>1903</v>
      </c>
      <c r="E246" s="34" t="s">
        <v>2260</v>
      </c>
    </row>
    <row r="247" spans="1:13" s="31" customFormat="1" x14ac:dyDescent="0.35">
      <c r="A247" s="34" t="s">
        <v>1980</v>
      </c>
      <c r="B247" s="34" t="s">
        <v>340</v>
      </c>
      <c r="C247" s="34" t="s">
        <v>2261</v>
      </c>
      <c r="D247" s="34" t="s">
        <v>1903</v>
      </c>
      <c r="E247" s="34"/>
      <c r="F247" s="34" t="s">
        <v>1995</v>
      </c>
      <c r="G247" s="34" t="s">
        <v>1996</v>
      </c>
      <c r="H247" s="34" t="s">
        <v>1997</v>
      </c>
      <c r="I247" s="34"/>
      <c r="J247" s="34"/>
      <c r="K247" s="34"/>
      <c r="L247" s="34"/>
      <c r="M247" s="42"/>
    </row>
    <row r="248" spans="1:13" s="31" customFormat="1" x14ac:dyDescent="0.35">
      <c r="A248" s="34" t="s">
        <v>1980</v>
      </c>
      <c r="B248" s="34" t="s">
        <v>341</v>
      </c>
      <c r="C248" s="34" t="s">
        <v>2262</v>
      </c>
      <c r="D248" s="34" t="s">
        <v>1903</v>
      </c>
      <c r="E248" s="34"/>
      <c r="F248" s="34" t="s">
        <v>1995</v>
      </c>
      <c r="G248" s="34" t="s">
        <v>1996</v>
      </c>
      <c r="H248" s="34" t="s">
        <v>1997</v>
      </c>
      <c r="I248" s="34"/>
      <c r="J248" s="34"/>
      <c r="K248" s="34"/>
      <c r="L248" s="34"/>
      <c r="M248" s="42"/>
    </row>
    <row r="249" spans="1:13" s="31" customFormat="1" ht="16.399999999999999" customHeight="1" x14ac:dyDescent="0.35">
      <c r="A249" s="34" t="s">
        <v>1929</v>
      </c>
      <c r="B249" s="34" t="s">
        <v>342</v>
      </c>
      <c r="C249" s="34"/>
      <c r="D249" s="34" t="s">
        <v>1895</v>
      </c>
      <c r="E249" s="34"/>
      <c r="F249" s="34"/>
      <c r="G249" s="34"/>
      <c r="H249" s="34"/>
      <c r="I249" s="34"/>
      <c r="J249" s="34"/>
      <c r="K249" s="34"/>
      <c r="L249" s="34"/>
      <c r="M249" s="42" t="s">
        <v>2263</v>
      </c>
    </row>
    <row r="250" spans="1:13" s="41" customFormat="1" x14ac:dyDescent="0.35">
      <c r="A250" s="39" t="s">
        <v>1924</v>
      </c>
      <c r="B250" s="39" t="s">
        <v>2255</v>
      </c>
      <c r="C250" s="39"/>
      <c r="D250" s="39"/>
      <c r="E250" s="39"/>
      <c r="F250" s="39"/>
      <c r="G250" s="39"/>
      <c r="H250" s="39"/>
      <c r="I250" s="39"/>
      <c r="J250" s="39"/>
      <c r="K250" s="39"/>
      <c r="L250" s="39"/>
      <c r="M250" s="40"/>
    </row>
    <row r="251" spans="1:13" s="38" customFormat="1" ht="15.65" customHeight="1" x14ac:dyDescent="0.3">
      <c r="A251" s="38" t="s">
        <v>1924</v>
      </c>
      <c r="B251" s="38" t="s">
        <v>2239</v>
      </c>
    </row>
    <row r="252" spans="1:13" s="38" customFormat="1" ht="14" x14ac:dyDescent="0.3">
      <c r="A252" s="38" t="s">
        <v>1896</v>
      </c>
      <c r="B252" s="38" t="s">
        <v>2264</v>
      </c>
      <c r="C252" s="38" t="s">
        <v>2265</v>
      </c>
      <c r="E252" s="38" t="s">
        <v>2266</v>
      </c>
    </row>
    <row r="253" spans="1:13" s="34" customFormat="1" ht="14" x14ac:dyDescent="0.3">
      <c r="A253" s="34" t="s">
        <v>1893</v>
      </c>
      <c r="B253" s="34" t="s">
        <v>343</v>
      </c>
      <c r="C253" s="34" t="s">
        <v>2267</v>
      </c>
      <c r="D253" s="34" t="s">
        <v>1895</v>
      </c>
    </row>
    <row r="254" spans="1:13" s="34" customFormat="1" ht="14" x14ac:dyDescent="0.3">
      <c r="A254" s="34" t="s">
        <v>1975</v>
      </c>
      <c r="B254" s="34" t="s">
        <v>344</v>
      </c>
      <c r="C254" s="30" t="s">
        <v>2268</v>
      </c>
      <c r="D254" s="34" t="s">
        <v>1903</v>
      </c>
    </row>
    <row r="255" spans="1:13" s="39" customFormat="1" ht="14" x14ac:dyDescent="0.3">
      <c r="A255" s="39" t="s">
        <v>1896</v>
      </c>
      <c r="B255" s="39" t="s">
        <v>2269</v>
      </c>
      <c r="C255" s="39" t="s">
        <v>1978</v>
      </c>
      <c r="E255" s="39" t="s">
        <v>2270</v>
      </c>
    </row>
    <row r="256" spans="1:13" s="31" customFormat="1" x14ac:dyDescent="0.35">
      <c r="A256" s="34" t="s">
        <v>1980</v>
      </c>
      <c r="B256" s="34" t="s">
        <v>345</v>
      </c>
      <c r="C256" s="30" t="s">
        <v>2271</v>
      </c>
      <c r="D256" s="34" t="s">
        <v>1903</v>
      </c>
      <c r="E256" s="34"/>
      <c r="F256" s="34" t="s">
        <v>1982</v>
      </c>
      <c r="G256" s="34" t="s">
        <v>1983</v>
      </c>
      <c r="H256" s="30" t="s">
        <v>1984</v>
      </c>
      <c r="I256" s="34"/>
      <c r="J256" s="34"/>
      <c r="K256" s="34"/>
      <c r="L256" s="34"/>
    </row>
    <row r="257" spans="1:13" s="41" customFormat="1" x14ac:dyDescent="0.35">
      <c r="A257" s="39" t="s">
        <v>1924</v>
      </c>
      <c r="B257" s="39" t="s">
        <v>2269</v>
      </c>
      <c r="C257" s="39"/>
      <c r="D257" s="39"/>
      <c r="E257" s="39"/>
      <c r="F257" s="39"/>
      <c r="G257" s="39"/>
      <c r="H257" s="39"/>
      <c r="I257" s="39"/>
      <c r="J257" s="39"/>
      <c r="K257" s="39"/>
      <c r="L257" s="40"/>
    </row>
    <row r="258" spans="1:13" s="41" customFormat="1" x14ac:dyDescent="0.35">
      <c r="A258" s="39" t="s">
        <v>1896</v>
      </c>
      <c r="B258" s="39" t="s">
        <v>2272</v>
      </c>
      <c r="C258" s="39" t="s">
        <v>1986</v>
      </c>
      <c r="D258" s="39"/>
      <c r="E258" s="39" t="s">
        <v>2270</v>
      </c>
      <c r="F258" s="39"/>
      <c r="G258" s="39"/>
      <c r="H258" s="39"/>
      <c r="I258" s="39"/>
      <c r="J258" s="39"/>
      <c r="K258" s="39"/>
      <c r="L258" s="40"/>
    </row>
    <row r="259" spans="1:13" s="31" customFormat="1" x14ac:dyDescent="0.35">
      <c r="A259" s="34" t="s">
        <v>1987</v>
      </c>
      <c r="B259" s="34" t="s">
        <v>346</v>
      </c>
      <c r="C259" s="30" t="s">
        <v>2273</v>
      </c>
      <c r="D259" s="34" t="s">
        <v>1903</v>
      </c>
      <c r="E259" s="34"/>
      <c r="F259" s="34"/>
      <c r="G259" s="34"/>
      <c r="H259" s="34"/>
      <c r="I259" s="34"/>
      <c r="J259" s="34"/>
      <c r="K259" s="34"/>
      <c r="L259" s="42"/>
    </row>
    <row r="260" spans="1:13" s="34" customFormat="1" ht="14" x14ac:dyDescent="0.3">
      <c r="A260" s="43" t="s">
        <v>1989</v>
      </c>
      <c r="B260" s="34" t="s">
        <v>347</v>
      </c>
      <c r="C260" s="30" t="s">
        <v>2274</v>
      </c>
      <c r="D260" s="34" t="s">
        <v>1903</v>
      </c>
      <c r="E260" s="34" t="s">
        <v>2275</v>
      </c>
    </row>
    <row r="261" spans="1:13" s="34" customFormat="1" ht="14" x14ac:dyDescent="0.3">
      <c r="A261" s="43" t="s">
        <v>1900</v>
      </c>
      <c r="B261" s="34" t="s">
        <v>348</v>
      </c>
      <c r="C261" s="30" t="s">
        <v>2276</v>
      </c>
      <c r="D261" s="34" t="s">
        <v>1903</v>
      </c>
      <c r="E261" s="34" t="s">
        <v>2277</v>
      </c>
    </row>
    <row r="262" spans="1:13" s="31" customFormat="1" x14ac:dyDescent="0.35">
      <c r="A262" s="34" t="s">
        <v>1980</v>
      </c>
      <c r="B262" s="34" t="s">
        <v>349</v>
      </c>
      <c r="C262" s="30" t="s">
        <v>2278</v>
      </c>
      <c r="D262" s="34" t="s">
        <v>1903</v>
      </c>
      <c r="F262" s="34" t="s">
        <v>1995</v>
      </c>
      <c r="G262" s="34" t="s">
        <v>1996</v>
      </c>
      <c r="H262" s="34" t="s">
        <v>1997</v>
      </c>
      <c r="I262" s="34"/>
      <c r="J262" s="34"/>
      <c r="K262" s="34"/>
      <c r="L262" s="42"/>
    </row>
    <row r="263" spans="1:13" s="31" customFormat="1" x14ac:dyDescent="0.35">
      <c r="A263" s="34" t="s">
        <v>1980</v>
      </c>
      <c r="B263" s="34" t="s">
        <v>350</v>
      </c>
      <c r="C263" s="30" t="s">
        <v>2279</v>
      </c>
      <c r="D263" s="34" t="s">
        <v>1903</v>
      </c>
      <c r="F263" s="34" t="s">
        <v>1995</v>
      </c>
      <c r="G263" s="34" t="s">
        <v>1996</v>
      </c>
      <c r="H263" s="34" t="s">
        <v>1997</v>
      </c>
      <c r="I263" s="34"/>
      <c r="J263" s="34"/>
      <c r="K263" s="34"/>
      <c r="L263" s="42"/>
    </row>
    <row r="264" spans="1:13" s="31" customFormat="1" ht="16.399999999999999" customHeight="1" x14ac:dyDescent="0.35">
      <c r="A264" s="34" t="s">
        <v>1929</v>
      </c>
      <c r="B264" s="34" t="s">
        <v>351</v>
      </c>
      <c r="C264" s="34"/>
      <c r="D264" s="34" t="s">
        <v>1903</v>
      </c>
      <c r="E264" s="34"/>
      <c r="F264" s="34"/>
      <c r="G264" s="34"/>
      <c r="H264" s="34"/>
      <c r="I264" s="34"/>
      <c r="J264" s="34"/>
      <c r="K264" s="34"/>
      <c r="M264" s="42" t="s">
        <v>2280</v>
      </c>
    </row>
    <row r="265" spans="1:13" s="41" customFormat="1" x14ac:dyDescent="0.35">
      <c r="A265" s="39" t="s">
        <v>1924</v>
      </c>
      <c r="B265" s="39" t="s">
        <v>2272</v>
      </c>
      <c r="C265" s="39"/>
      <c r="D265" s="39"/>
      <c r="E265" s="39"/>
      <c r="F265" s="39"/>
      <c r="G265" s="39"/>
      <c r="H265" s="39"/>
      <c r="I265" s="39"/>
      <c r="J265" s="39"/>
      <c r="K265" s="39"/>
      <c r="M265" s="40"/>
    </row>
    <row r="266" spans="1:13" s="38" customFormat="1" ht="14" x14ac:dyDescent="0.3">
      <c r="A266" s="38" t="s">
        <v>1924</v>
      </c>
      <c r="B266" s="38" t="s">
        <v>2264</v>
      </c>
    </row>
    <row r="267" spans="1:13" s="38" customFormat="1" ht="14" x14ac:dyDescent="0.3">
      <c r="A267" s="38" t="s">
        <v>1896</v>
      </c>
      <c r="B267" s="38" t="s">
        <v>2281</v>
      </c>
      <c r="C267" s="38" t="s">
        <v>2282</v>
      </c>
      <c r="E267" s="38" t="s">
        <v>2283</v>
      </c>
    </row>
    <row r="268" spans="1:13" s="34" customFormat="1" ht="14" x14ac:dyDescent="0.3">
      <c r="A268" s="34" t="s">
        <v>1893</v>
      </c>
      <c r="B268" s="34" t="s">
        <v>352</v>
      </c>
      <c r="C268" s="34" t="s">
        <v>2284</v>
      </c>
    </row>
    <row r="269" spans="1:13" s="34" customFormat="1" ht="14" x14ac:dyDescent="0.3">
      <c r="A269" s="34" t="s">
        <v>1975</v>
      </c>
      <c r="B269" s="34" t="s">
        <v>353</v>
      </c>
      <c r="C269" s="30" t="s">
        <v>2285</v>
      </c>
      <c r="D269" s="34" t="s">
        <v>1903</v>
      </c>
    </row>
    <row r="270" spans="1:13" s="39" customFormat="1" ht="14" x14ac:dyDescent="0.3">
      <c r="A270" s="39" t="s">
        <v>1896</v>
      </c>
      <c r="B270" s="39" t="s">
        <v>2286</v>
      </c>
      <c r="C270" s="39" t="s">
        <v>1978</v>
      </c>
      <c r="E270" s="39" t="s">
        <v>2287</v>
      </c>
    </row>
    <row r="271" spans="1:13" s="31" customFormat="1" x14ac:dyDescent="0.35">
      <c r="A271" s="34" t="s">
        <v>1980</v>
      </c>
      <c r="B271" s="34" t="s">
        <v>354</v>
      </c>
      <c r="C271" s="30" t="s">
        <v>2288</v>
      </c>
      <c r="D271" s="34" t="s">
        <v>1903</v>
      </c>
      <c r="F271" s="34" t="s">
        <v>1982</v>
      </c>
      <c r="G271" s="34" t="s">
        <v>1983</v>
      </c>
      <c r="H271" s="30" t="s">
        <v>1984</v>
      </c>
      <c r="I271" s="34"/>
      <c r="J271" s="34"/>
      <c r="K271" s="34"/>
      <c r="M271" s="34"/>
    </row>
    <row r="272" spans="1:13" s="41" customFormat="1" x14ac:dyDescent="0.35">
      <c r="A272" s="39" t="s">
        <v>1924</v>
      </c>
      <c r="B272" s="39" t="s">
        <v>2286</v>
      </c>
      <c r="C272" s="39"/>
      <c r="E272" s="39"/>
      <c r="F272" s="39"/>
      <c r="G272" s="39"/>
      <c r="H272" s="39"/>
      <c r="I272" s="39"/>
      <c r="J272" s="39"/>
      <c r="K272" s="39"/>
      <c r="M272" s="40"/>
    </row>
    <row r="273" spans="1:13" s="41" customFormat="1" x14ac:dyDescent="0.35">
      <c r="A273" s="39" t="s">
        <v>1896</v>
      </c>
      <c r="B273" s="39" t="s">
        <v>2289</v>
      </c>
      <c r="C273" s="39" t="s">
        <v>1986</v>
      </c>
      <c r="E273" s="39" t="s">
        <v>2287</v>
      </c>
      <c r="F273" s="39"/>
      <c r="G273" s="39"/>
      <c r="H273" s="39"/>
      <c r="I273" s="39"/>
      <c r="J273" s="39"/>
      <c r="K273" s="39"/>
      <c r="M273" s="40"/>
    </row>
    <row r="274" spans="1:13" s="31" customFormat="1" x14ac:dyDescent="0.35">
      <c r="A274" s="34" t="s">
        <v>1987</v>
      </c>
      <c r="B274" s="34" t="s">
        <v>355</v>
      </c>
      <c r="C274" s="30" t="s">
        <v>2290</v>
      </c>
      <c r="D274" s="34" t="s">
        <v>1903</v>
      </c>
      <c r="F274" s="34"/>
      <c r="G274" s="34"/>
      <c r="H274" s="34"/>
      <c r="I274" s="34"/>
      <c r="J274" s="34"/>
      <c r="K274" s="34"/>
      <c r="M274" s="42"/>
    </row>
    <row r="275" spans="1:13" s="34" customFormat="1" ht="14" x14ac:dyDescent="0.3">
      <c r="A275" s="43" t="s">
        <v>1989</v>
      </c>
      <c r="B275" s="34" t="s">
        <v>356</v>
      </c>
      <c r="C275" s="30" t="s">
        <v>2291</v>
      </c>
      <c r="D275" s="34" t="s">
        <v>1903</v>
      </c>
      <c r="E275" s="34" t="s">
        <v>2292</v>
      </c>
    </row>
    <row r="276" spans="1:13" s="34" customFormat="1" ht="14" x14ac:dyDescent="0.3">
      <c r="A276" s="43" t="s">
        <v>1900</v>
      </c>
      <c r="B276" s="34" t="s">
        <v>357</v>
      </c>
      <c r="C276" s="30" t="s">
        <v>2293</v>
      </c>
      <c r="D276" s="34" t="s">
        <v>1903</v>
      </c>
      <c r="E276" s="34" t="s">
        <v>2294</v>
      </c>
    </row>
    <row r="277" spans="1:13" s="31" customFormat="1" x14ac:dyDescent="0.35">
      <c r="A277" s="34" t="s">
        <v>1980</v>
      </c>
      <c r="B277" s="34" t="s">
        <v>358</v>
      </c>
      <c r="C277" s="30" t="s">
        <v>2295</v>
      </c>
      <c r="D277" s="34" t="s">
        <v>1903</v>
      </c>
      <c r="F277" s="34" t="s">
        <v>1995</v>
      </c>
      <c r="G277" s="34" t="s">
        <v>1996</v>
      </c>
      <c r="H277" s="34" t="s">
        <v>1997</v>
      </c>
      <c r="I277" s="34"/>
      <c r="J277" s="34"/>
      <c r="K277" s="34"/>
      <c r="M277" s="42"/>
    </row>
    <row r="278" spans="1:13" s="31" customFormat="1" x14ac:dyDescent="0.35">
      <c r="A278" s="34" t="s">
        <v>1980</v>
      </c>
      <c r="B278" s="34" t="s">
        <v>359</v>
      </c>
      <c r="C278" s="30" t="s">
        <v>2296</v>
      </c>
      <c r="D278" s="34" t="s">
        <v>1903</v>
      </c>
      <c r="F278" s="34" t="s">
        <v>1995</v>
      </c>
      <c r="G278" s="34" t="s">
        <v>1996</v>
      </c>
      <c r="H278" s="34" t="s">
        <v>1997</v>
      </c>
      <c r="I278" s="34"/>
      <c r="J278" s="34"/>
      <c r="K278" s="34"/>
      <c r="M278" s="42"/>
    </row>
    <row r="279" spans="1:13" s="31" customFormat="1" ht="16.399999999999999" customHeight="1" x14ac:dyDescent="0.35">
      <c r="A279" s="34" t="s">
        <v>1929</v>
      </c>
      <c r="B279" s="34" t="s">
        <v>360</v>
      </c>
      <c r="C279" s="34"/>
      <c r="D279" s="31" t="s">
        <v>1903</v>
      </c>
      <c r="E279" s="34"/>
      <c r="F279" s="34"/>
      <c r="G279" s="34"/>
      <c r="H279" s="34"/>
      <c r="I279" s="34"/>
      <c r="J279" s="34"/>
      <c r="K279" s="34"/>
      <c r="M279" s="42" t="s">
        <v>2297</v>
      </c>
    </row>
    <row r="280" spans="1:13" s="41" customFormat="1" x14ac:dyDescent="0.35">
      <c r="A280" s="39" t="s">
        <v>1924</v>
      </c>
      <c r="B280" s="39" t="s">
        <v>2289</v>
      </c>
      <c r="C280" s="39"/>
      <c r="E280" s="39"/>
      <c r="F280" s="39"/>
      <c r="G280" s="39"/>
      <c r="H280" s="39"/>
      <c r="I280" s="39"/>
      <c r="J280" s="39"/>
      <c r="K280" s="39"/>
      <c r="L280" s="40"/>
    </row>
    <row r="281" spans="1:13" s="38" customFormat="1" ht="14" x14ac:dyDescent="0.3">
      <c r="A281" s="38" t="s">
        <v>1924</v>
      </c>
      <c r="B281" s="38" t="s">
        <v>2281</v>
      </c>
    </row>
    <row r="282" spans="1:13" s="38" customFormat="1" ht="14" x14ac:dyDescent="0.3">
      <c r="A282" s="38" t="s">
        <v>1896</v>
      </c>
      <c r="B282" s="38" t="s">
        <v>2298</v>
      </c>
      <c r="C282" s="38" t="s">
        <v>2299</v>
      </c>
      <c r="E282" s="38" t="s">
        <v>2300</v>
      </c>
    </row>
    <row r="283" spans="1:13" s="34" customFormat="1" ht="14" x14ac:dyDescent="0.3">
      <c r="A283" s="34" t="s">
        <v>1893</v>
      </c>
      <c r="B283" s="34" t="s">
        <v>361</v>
      </c>
      <c r="C283" s="34" t="s">
        <v>2301</v>
      </c>
    </row>
    <row r="284" spans="1:13" s="34" customFormat="1" ht="14" x14ac:dyDescent="0.3">
      <c r="A284" s="34" t="s">
        <v>1975</v>
      </c>
      <c r="B284" s="34" t="s">
        <v>362</v>
      </c>
      <c r="C284" s="30" t="s">
        <v>2302</v>
      </c>
      <c r="D284" s="34" t="s">
        <v>1903</v>
      </c>
    </row>
    <row r="285" spans="1:13" s="39" customFormat="1" ht="14" x14ac:dyDescent="0.3">
      <c r="A285" s="39" t="s">
        <v>1896</v>
      </c>
      <c r="B285" s="39" t="s">
        <v>2303</v>
      </c>
      <c r="C285" s="39" t="s">
        <v>1978</v>
      </c>
      <c r="E285" s="39" t="s">
        <v>2304</v>
      </c>
    </row>
    <row r="286" spans="1:13" s="31" customFormat="1" x14ac:dyDescent="0.35">
      <c r="A286" s="34" t="s">
        <v>1980</v>
      </c>
      <c r="B286" s="34" t="s">
        <v>363</v>
      </c>
      <c r="C286" s="30" t="s">
        <v>2305</v>
      </c>
      <c r="D286" s="34" t="s">
        <v>1903</v>
      </c>
      <c r="F286" s="34" t="s">
        <v>1982</v>
      </c>
      <c r="G286" s="34" t="s">
        <v>1983</v>
      </c>
      <c r="H286" s="30" t="s">
        <v>1984</v>
      </c>
      <c r="I286" s="34"/>
      <c r="J286" s="34"/>
      <c r="K286" s="34"/>
      <c r="L286" s="34"/>
    </row>
    <row r="287" spans="1:13" s="41" customFormat="1" x14ac:dyDescent="0.35">
      <c r="A287" s="39" t="s">
        <v>1924</v>
      </c>
      <c r="B287" s="39" t="s">
        <v>2303</v>
      </c>
      <c r="C287" s="39"/>
      <c r="E287" s="39"/>
      <c r="F287" s="39"/>
      <c r="G287" s="39"/>
      <c r="H287" s="39"/>
      <c r="I287" s="39"/>
      <c r="J287" s="39"/>
      <c r="K287" s="39"/>
      <c r="L287" s="40"/>
    </row>
    <row r="288" spans="1:13" s="41" customFormat="1" x14ac:dyDescent="0.35">
      <c r="A288" s="39" t="s">
        <v>1896</v>
      </c>
      <c r="B288" s="39" t="s">
        <v>2306</v>
      </c>
      <c r="C288" s="39" t="s">
        <v>1986</v>
      </c>
      <c r="E288" s="39" t="s">
        <v>2304</v>
      </c>
      <c r="F288" s="39"/>
      <c r="G288" s="39"/>
      <c r="H288" s="39"/>
      <c r="I288" s="39"/>
      <c r="J288" s="39"/>
      <c r="K288" s="39"/>
      <c r="L288" s="40"/>
    </row>
    <row r="289" spans="1:13" s="31" customFormat="1" x14ac:dyDescent="0.35">
      <c r="A289" s="34" t="s">
        <v>1987</v>
      </c>
      <c r="B289" s="34" t="s">
        <v>364</v>
      </c>
      <c r="C289" s="30" t="s">
        <v>2307</v>
      </c>
      <c r="D289" s="34" t="s">
        <v>1903</v>
      </c>
      <c r="F289" s="34"/>
      <c r="G289" s="34"/>
      <c r="H289" s="34"/>
      <c r="I289" s="34"/>
      <c r="J289" s="34"/>
      <c r="K289" s="34"/>
      <c r="L289" s="42"/>
    </row>
    <row r="290" spans="1:13" s="34" customFormat="1" ht="14" x14ac:dyDescent="0.3">
      <c r="A290" s="43" t="s">
        <v>1989</v>
      </c>
      <c r="B290" s="34" t="s">
        <v>365</v>
      </c>
      <c r="C290" s="30" t="s">
        <v>2308</v>
      </c>
      <c r="D290" s="34" t="s">
        <v>1903</v>
      </c>
      <c r="E290" s="34" t="s">
        <v>2309</v>
      </c>
    </row>
    <row r="291" spans="1:13" s="34" customFormat="1" ht="14" x14ac:dyDescent="0.3">
      <c r="A291" s="43" t="s">
        <v>1900</v>
      </c>
      <c r="B291" s="34" t="s">
        <v>366</v>
      </c>
      <c r="C291" s="30" t="s">
        <v>2310</v>
      </c>
      <c r="D291" s="34" t="s">
        <v>1903</v>
      </c>
      <c r="E291" s="34" t="s">
        <v>2311</v>
      </c>
    </row>
    <row r="292" spans="1:13" s="31" customFormat="1" x14ac:dyDescent="0.35">
      <c r="A292" s="34" t="s">
        <v>1980</v>
      </c>
      <c r="B292" s="34" t="s">
        <v>367</v>
      </c>
      <c r="C292" s="30" t="s">
        <v>2312</v>
      </c>
      <c r="D292" s="34" t="s">
        <v>1903</v>
      </c>
      <c r="F292" s="34" t="s">
        <v>1995</v>
      </c>
      <c r="G292" s="34" t="s">
        <v>1996</v>
      </c>
      <c r="H292" s="34" t="s">
        <v>1997</v>
      </c>
      <c r="I292" s="34"/>
      <c r="J292" s="34"/>
      <c r="K292" s="34"/>
      <c r="L292" s="42"/>
    </row>
    <row r="293" spans="1:13" s="31" customFormat="1" x14ac:dyDescent="0.35">
      <c r="A293" s="34" t="s">
        <v>1980</v>
      </c>
      <c r="B293" s="34" t="s">
        <v>368</v>
      </c>
      <c r="C293" s="30" t="s">
        <v>2313</v>
      </c>
      <c r="D293" s="34" t="s">
        <v>1903</v>
      </c>
      <c r="F293" s="34" t="s">
        <v>1995</v>
      </c>
      <c r="G293" s="34" t="s">
        <v>1996</v>
      </c>
      <c r="H293" s="34" t="s">
        <v>1997</v>
      </c>
      <c r="I293" s="34"/>
      <c r="J293" s="34"/>
      <c r="K293" s="34"/>
      <c r="L293" s="42"/>
    </row>
    <row r="294" spans="1:13" s="31" customFormat="1" ht="16.399999999999999" customHeight="1" x14ac:dyDescent="0.35">
      <c r="A294" s="34" t="s">
        <v>1929</v>
      </c>
      <c r="B294" s="34" t="s">
        <v>369</v>
      </c>
      <c r="C294" s="34"/>
      <c r="D294" s="31" t="s">
        <v>1903</v>
      </c>
      <c r="E294" s="34"/>
      <c r="F294" s="34"/>
      <c r="G294" s="34"/>
      <c r="H294" s="34"/>
      <c r="I294" s="34"/>
      <c r="J294" s="34"/>
      <c r="K294" s="34"/>
      <c r="M294" s="42" t="s">
        <v>2314</v>
      </c>
    </row>
    <row r="295" spans="1:13" s="41" customFormat="1" x14ac:dyDescent="0.35">
      <c r="A295" s="39" t="s">
        <v>1924</v>
      </c>
      <c r="B295" s="39" t="s">
        <v>2306</v>
      </c>
      <c r="C295" s="39"/>
      <c r="E295" s="39"/>
      <c r="F295" s="39"/>
      <c r="G295" s="39"/>
      <c r="H295" s="39"/>
      <c r="I295" s="39"/>
      <c r="J295" s="39"/>
      <c r="K295" s="39"/>
      <c r="M295" s="40"/>
    </row>
    <row r="296" spans="1:13" s="38" customFormat="1" ht="14" x14ac:dyDescent="0.3">
      <c r="A296" s="38" t="s">
        <v>1924</v>
      </c>
      <c r="B296" s="38" t="s">
        <v>2298</v>
      </c>
    </row>
    <row r="297" spans="1:13" s="38" customFormat="1" ht="14" x14ac:dyDescent="0.3">
      <c r="A297" s="38" t="s">
        <v>1896</v>
      </c>
      <c r="B297" s="38" t="s">
        <v>2315</v>
      </c>
      <c r="C297" s="38" t="s">
        <v>2316</v>
      </c>
      <c r="E297" s="38" t="s">
        <v>2317</v>
      </c>
    </row>
    <row r="298" spans="1:13" s="34" customFormat="1" ht="14" x14ac:dyDescent="0.3">
      <c r="A298" s="34" t="s">
        <v>1893</v>
      </c>
      <c r="B298" s="34" t="s">
        <v>370</v>
      </c>
      <c r="C298" s="34" t="s">
        <v>2318</v>
      </c>
    </row>
    <row r="299" spans="1:13" s="34" customFormat="1" ht="14" x14ac:dyDescent="0.3">
      <c r="A299" s="34" t="s">
        <v>1975</v>
      </c>
      <c r="B299" s="34" t="s">
        <v>371</v>
      </c>
      <c r="C299" s="30" t="s">
        <v>2319</v>
      </c>
      <c r="D299" s="34" t="s">
        <v>1903</v>
      </c>
    </row>
    <row r="300" spans="1:13" s="39" customFormat="1" ht="14" x14ac:dyDescent="0.3">
      <c r="A300" s="39" t="s">
        <v>1896</v>
      </c>
      <c r="B300" s="39" t="s">
        <v>2320</v>
      </c>
      <c r="C300" s="39" t="s">
        <v>1978</v>
      </c>
      <c r="E300" s="39" t="s">
        <v>2321</v>
      </c>
    </row>
    <row r="301" spans="1:13" s="31" customFormat="1" x14ac:dyDescent="0.35">
      <c r="A301" s="34" t="s">
        <v>1980</v>
      </c>
      <c r="B301" s="34" t="s">
        <v>372</v>
      </c>
      <c r="C301" s="30" t="s">
        <v>2322</v>
      </c>
      <c r="D301" s="31" t="s">
        <v>1903</v>
      </c>
      <c r="F301" s="34" t="s">
        <v>1982</v>
      </c>
      <c r="G301" s="34" t="s">
        <v>1983</v>
      </c>
      <c r="H301" s="34" t="s">
        <v>1984</v>
      </c>
      <c r="I301" s="34"/>
      <c r="J301" s="34"/>
      <c r="K301" s="34"/>
      <c r="L301" s="34"/>
    </row>
    <row r="302" spans="1:13" s="41" customFormat="1" x14ac:dyDescent="0.35">
      <c r="A302" s="39" t="s">
        <v>1924</v>
      </c>
      <c r="B302" s="39" t="s">
        <v>2320</v>
      </c>
      <c r="C302" s="39"/>
      <c r="E302" s="39"/>
      <c r="F302" s="39"/>
      <c r="G302" s="39"/>
      <c r="H302" s="39"/>
      <c r="I302" s="39"/>
      <c r="J302" s="39"/>
      <c r="K302" s="39"/>
      <c r="L302" s="40"/>
    </row>
    <row r="303" spans="1:13" s="41" customFormat="1" x14ac:dyDescent="0.35">
      <c r="A303" s="39" t="s">
        <v>1896</v>
      </c>
      <c r="B303" s="39" t="s">
        <v>2323</v>
      </c>
      <c r="C303" s="39" t="s">
        <v>1986</v>
      </c>
      <c r="E303" s="39" t="s">
        <v>2321</v>
      </c>
      <c r="F303" s="39"/>
      <c r="G303" s="39"/>
      <c r="H303" s="39"/>
      <c r="I303" s="39"/>
      <c r="J303" s="39"/>
      <c r="K303" s="39"/>
      <c r="L303" s="40"/>
    </row>
    <row r="304" spans="1:13" s="31" customFormat="1" x14ac:dyDescent="0.35">
      <c r="A304" s="34" t="s">
        <v>1987</v>
      </c>
      <c r="B304" s="34" t="s">
        <v>373</v>
      </c>
      <c r="C304" s="30" t="s">
        <v>2324</v>
      </c>
      <c r="D304" s="31" t="s">
        <v>1903</v>
      </c>
      <c r="E304" s="34"/>
      <c r="F304" s="34"/>
      <c r="G304" s="34"/>
      <c r="H304" s="34"/>
      <c r="I304" s="34"/>
      <c r="J304" s="34"/>
      <c r="K304" s="34"/>
      <c r="L304" s="42"/>
    </row>
    <row r="305" spans="1:13" s="34" customFormat="1" ht="14" x14ac:dyDescent="0.3">
      <c r="A305" s="43" t="s">
        <v>1989</v>
      </c>
      <c r="B305" s="34" t="s">
        <v>374</v>
      </c>
      <c r="C305" s="30" t="s">
        <v>2325</v>
      </c>
      <c r="D305" s="34" t="s">
        <v>1903</v>
      </c>
      <c r="E305" s="34" t="s">
        <v>2326</v>
      </c>
    </row>
    <row r="306" spans="1:13" s="34" customFormat="1" ht="14" x14ac:dyDescent="0.3">
      <c r="A306" s="43" t="s">
        <v>1900</v>
      </c>
      <c r="B306" s="34" t="s">
        <v>375</v>
      </c>
      <c r="C306" s="30" t="s">
        <v>2327</v>
      </c>
      <c r="D306" s="34" t="s">
        <v>1903</v>
      </c>
      <c r="E306" s="34" t="s">
        <v>2328</v>
      </c>
    </row>
    <row r="307" spans="1:13" s="31" customFormat="1" x14ac:dyDescent="0.35">
      <c r="A307" s="34" t="s">
        <v>1980</v>
      </c>
      <c r="B307" s="34" t="s">
        <v>376</v>
      </c>
      <c r="C307" s="30" t="s">
        <v>2329</v>
      </c>
      <c r="D307" s="31" t="s">
        <v>1903</v>
      </c>
      <c r="F307" s="34" t="s">
        <v>1995</v>
      </c>
      <c r="G307" s="34" t="s">
        <v>1996</v>
      </c>
      <c r="H307" s="34" t="s">
        <v>1997</v>
      </c>
      <c r="I307" s="34"/>
      <c r="J307" s="34"/>
      <c r="K307" s="34"/>
      <c r="L307" s="42"/>
    </row>
    <row r="308" spans="1:13" s="31" customFormat="1" x14ac:dyDescent="0.35">
      <c r="A308" s="34" t="s">
        <v>1980</v>
      </c>
      <c r="B308" s="34" t="s">
        <v>377</v>
      </c>
      <c r="C308" s="30" t="s">
        <v>2330</v>
      </c>
      <c r="D308" s="31" t="s">
        <v>1903</v>
      </c>
      <c r="F308" s="34" t="s">
        <v>1995</v>
      </c>
      <c r="G308" s="34" t="s">
        <v>1996</v>
      </c>
      <c r="H308" s="34" t="s">
        <v>1997</v>
      </c>
      <c r="I308" s="34"/>
      <c r="J308" s="34"/>
      <c r="K308" s="34"/>
      <c r="L308" s="42"/>
    </row>
    <row r="309" spans="1:13" s="31" customFormat="1" ht="16.399999999999999" customHeight="1" x14ac:dyDescent="0.35">
      <c r="A309" s="34" t="s">
        <v>1929</v>
      </c>
      <c r="B309" s="34" t="s">
        <v>378</v>
      </c>
      <c r="C309" s="34"/>
      <c r="D309" s="31" t="s">
        <v>1903</v>
      </c>
      <c r="E309" s="34"/>
      <c r="F309" s="34"/>
      <c r="G309" s="34"/>
      <c r="H309" s="34"/>
      <c r="I309" s="34"/>
      <c r="J309" s="34"/>
      <c r="K309" s="34"/>
      <c r="M309" s="42" t="s">
        <v>2331</v>
      </c>
    </row>
    <row r="310" spans="1:13" s="41" customFormat="1" x14ac:dyDescent="0.35">
      <c r="A310" s="39" t="s">
        <v>1924</v>
      </c>
      <c r="B310" s="39" t="s">
        <v>2323</v>
      </c>
      <c r="C310" s="39"/>
      <c r="E310" s="39"/>
      <c r="F310" s="39"/>
      <c r="G310" s="39"/>
      <c r="H310" s="39"/>
      <c r="I310" s="39"/>
      <c r="J310" s="39"/>
      <c r="K310" s="39"/>
      <c r="M310" s="40"/>
    </row>
    <row r="311" spans="1:13" s="38" customFormat="1" ht="14" x14ac:dyDescent="0.3">
      <c r="A311" s="38" t="s">
        <v>1924</v>
      </c>
      <c r="B311" s="38" t="s">
        <v>2315</v>
      </c>
    </row>
    <row r="312" spans="1:13" s="38" customFormat="1" ht="14" x14ac:dyDescent="0.3">
      <c r="A312" s="38" t="s">
        <v>1896</v>
      </c>
      <c r="B312" s="38" t="s">
        <v>2332</v>
      </c>
      <c r="C312" s="38" t="s">
        <v>2333</v>
      </c>
      <c r="E312" s="38" t="s">
        <v>2334</v>
      </c>
    </row>
    <row r="313" spans="1:13" s="34" customFormat="1" ht="14" x14ac:dyDescent="0.3">
      <c r="A313" s="34" t="s">
        <v>1893</v>
      </c>
      <c r="B313" s="34" t="s">
        <v>379</v>
      </c>
      <c r="C313" s="34" t="s">
        <v>2335</v>
      </c>
    </row>
    <row r="314" spans="1:13" s="34" customFormat="1" ht="14" x14ac:dyDescent="0.3">
      <c r="A314" s="34" t="s">
        <v>1975</v>
      </c>
      <c r="B314" s="34" t="s">
        <v>380</v>
      </c>
      <c r="C314" s="30" t="s">
        <v>2336</v>
      </c>
      <c r="D314" s="34" t="s">
        <v>1903</v>
      </c>
    </row>
    <row r="315" spans="1:13" s="39" customFormat="1" ht="14" x14ac:dyDescent="0.3">
      <c r="A315" s="39" t="s">
        <v>1896</v>
      </c>
      <c r="B315" s="39" t="s">
        <v>2337</v>
      </c>
      <c r="C315" s="39" t="s">
        <v>1978</v>
      </c>
      <c r="E315" s="39" t="s">
        <v>2338</v>
      </c>
    </row>
    <row r="316" spans="1:13" s="31" customFormat="1" x14ac:dyDescent="0.35">
      <c r="A316" s="34" t="s">
        <v>2339</v>
      </c>
      <c r="B316" s="34" t="s">
        <v>381</v>
      </c>
      <c r="C316" s="30" t="s">
        <v>2340</v>
      </c>
      <c r="D316" s="31" t="s">
        <v>1903</v>
      </c>
      <c r="F316" s="34"/>
      <c r="G316" s="34"/>
      <c r="H316" s="34"/>
      <c r="I316" s="34"/>
      <c r="J316" s="34"/>
      <c r="K316" s="34"/>
      <c r="M316" s="34"/>
    </row>
    <row r="317" spans="1:13" s="31" customFormat="1" x14ac:dyDescent="0.35">
      <c r="A317" s="34" t="s">
        <v>1980</v>
      </c>
      <c r="B317" s="34" t="s">
        <v>385</v>
      </c>
      <c r="C317" s="30" t="s">
        <v>2341</v>
      </c>
      <c r="D317" s="31" t="s">
        <v>1903</v>
      </c>
      <c r="E317" s="31" t="s">
        <v>2342</v>
      </c>
      <c r="F317" s="34" t="s">
        <v>1982</v>
      </c>
      <c r="G317" s="34" t="s">
        <v>1983</v>
      </c>
      <c r="H317" s="34" t="s">
        <v>1984</v>
      </c>
      <c r="I317" s="34"/>
      <c r="J317" s="34"/>
      <c r="K317" s="34"/>
      <c r="M317" s="34"/>
    </row>
    <row r="318" spans="1:13" s="31" customFormat="1" x14ac:dyDescent="0.35">
      <c r="A318" s="34" t="s">
        <v>1980</v>
      </c>
      <c r="B318" s="34" t="s">
        <v>386</v>
      </c>
      <c r="C318" s="30" t="s">
        <v>2343</v>
      </c>
      <c r="D318" s="31" t="s">
        <v>1903</v>
      </c>
      <c r="E318" s="31" t="s">
        <v>2344</v>
      </c>
      <c r="F318" s="34" t="s">
        <v>1982</v>
      </c>
      <c r="G318" s="34" t="s">
        <v>1983</v>
      </c>
      <c r="H318" s="34" t="s">
        <v>1984</v>
      </c>
      <c r="I318" s="34"/>
      <c r="J318" s="34"/>
      <c r="K318" s="34"/>
      <c r="M318" s="34"/>
    </row>
    <row r="319" spans="1:13" s="31" customFormat="1" x14ac:dyDescent="0.35">
      <c r="A319" s="34" t="s">
        <v>1980</v>
      </c>
      <c r="B319" s="34" t="s">
        <v>387</v>
      </c>
      <c r="C319" s="30" t="s">
        <v>2345</v>
      </c>
      <c r="D319" s="31" t="s">
        <v>1903</v>
      </c>
      <c r="E319" s="31" t="s">
        <v>2346</v>
      </c>
      <c r="F319" s="34" t="s">
        <v>1982</v>
      </c>
      <c r="G319" s="34" t="s">
        <v>1983</v>
      </c>
      <c r="H319" s="34" t="s">
        <v>1984</v>
      </c>
      <c r="I319" s="34"/>
      <c r="J319" s="34"/>
      <c r="K319" s="34"/>
      <c r="M319" s="34"/>
    </row>
    <row r="320" spans="1:13" s="41" customFormat="1" x14ac:dyDescent="0.35">
      <c r="A320" s="39" t="s">
        <v>1924</v>
      </c>
      <c r="B320" s="39" t="s">
        <v>2337</v>
      </c>
      <c r="C320" s="39"/>
      <c r="E320" s="39"/>
      <c r="F320" s="39"/>
      <c r="G320" s="39"/>
      <c r="H320" s="39"/>
      <c r="I320" s="39"/>
      <c r="J320" s="39"/>
      <c r="K320" s="39"/>
      <c r="M320" s="40"/>
    </row>
    <row r="321" spans="1:13" s="41" customFormat="1" x14ac:dyDescent="0.35">
      <c r="A321" s="39" t="s">
        <v>1896</v>
      </c>
      <c r="B321" s="39" t="s">
        <v>2347</v>
      </c>
      <c r="C321" s="39" t="s">
        <v>1986</v>
      </c>
      <c r="E321" s="39" t="s">
        <v>2338</v>
      </c>
      <c r="F321" s="39"/>
      <c r="G321" s="39"/>
      <c r="H321" s="39"/>
      <c r="I321" s="39"/>
      <c r="J321" s="39"/>
      <c r="K321" s="39"/>
      <c r="M321" s="40"/>
    </row>
    <row r="322" spans="1:13" s="31" customFormat="1" x14ac:dyDescent="0.35">
      <c r="A322" s="34" t="s">
        <v>1987</v>
      </c>
      <c r="B322" s="34" t="s">
        <v>388</v>
      </c>
      <c r="C322" s="30" t="s">
        <v>2348</v>
      </c>
      <c r="D322" s="31" t="s">
        <v>1903</v>
      </c>
      <c r="E322" s="34"/>
      <c r="F322" s="34"/>
      <c r="G322" s="34"/>
      <c r="H322" s="34"/>
      <c r="I322" s="34"/>
      <c r="J322" s="34"/>
      <c r="K322" s="34"/>
      <c r="M322" s="42"/>
    </row>
    <row r="323" spans="1:13" s="34" customFormat="1" ht="14" x14ac:dyDescent="0.3">
      <c r="A323" s="43" t="s">
        <v>1989</v>
      </c>
      <c r="B323" s="34" t="s">
        <v>389</v>
      </c>
      <c r="C323" s="30" t="s">
        <v>2349</v>
      </c>
      <c r="D323" s="34" t="s">
        <v>1903</v>
      </c>
      <c r="E323" s="34" t="s">
        <v>2350</v>
      </c>
    </row>
    <row r="324" spans="1:13" s="34" customFormat="1" ht="14" x14ac:dyDescent="0.3">
      <c r="A324" s="43" t="s">
        <v>1900</v>
      </c>
      <c r="B324" s="34" t="s">
        <v>390</v>
      </c>
      <c r="C324" s="30" t="s">
        <v>2351</v>
      </c>
      <c r="D324" s="34" t="s">
        <v>1903</v>
      </c>
      <c r="E324" s="34" t="s">
        <v>2352</v>
      </c>
    </row>
    <row r="325" spans="1:13" s="31" customFormat="1" x14ac:dyDescent="0.35">
      <c r="A325" s="34" t="s">
        <v>1980</v>
      </c>
      <c r="B325" s="34" t="s">
        <v>391</v>
      </c>
      <c r="C325" s="30" t="s">
        <v>2353</v>
      </c>
      <c r="D325" s="31" t="s">
        <v>1903</v>
      </c>
      <c r="F325" s="34" t="s">
        <v>1995</v>
      </c>
      <c r="G325" s="34" t="s">
        <v>1996</v>
      </c>
      <c r="H325" s="34" t="s">
        <v>1997</v>
      </c>
      <c r="I325" s="34"/>
      <c r="J325" s="34"/>
      <c r="K325" s="34"/>
      <c r="M325" s="42"/>
    </row>
    <row r="326" spans="1:13" s="31" customFormat="1" x14ac:dyDescent="0.35">
      <c r="A326" s="34" t="s">
        <v>1980</v>
      </c>
      <c r="B326" s="34" t="s">
        <v>392</v>
      </c>
      <c r="C326" s="30" t="s">
        <v>2354</v>
      </c>
      <c r="D326" s="31" t="s">
        <v>1903</v>
      </c>
      <c r="F326" s="34" t="s">
        <v>1995</v>
      </c>
      <c r="G326" s="34" t="s">
        <v>1996</v>
      </c>
      <c r="H326" s="34" t="s">
        <v>1997</v>
      </c>
      <c r="I326" s="34"/>
      <c r="J326" s="34"/>
      <c r="K326" s="34"/>
      <c r="M326" s="42"/>
    </row>
    <row r="327" spans="1:13" s="31" customFormat="1" ht="16.399999999999999" customHeight="1" x14ac:dyDescent="0.35">
      <c r="A327" s="34" t="s">
        <v>1929</v>
      </c>
      <c r="B327" s="34" t="s">
        <v>393</v>
      </c>
      <c r="C327" s="34"/>
      <c r="D327" s="31" t="s">
        <v>1903</v>
      </c>
      <c r="E327" s="34"/>
      <c r="F327" s="34"/>
      <c r="G327" s="34"/>
      <c r="H327" s="34"/>
      <c r="I327" s="34"/>
      <c r="J327" s="34"/>
      <c r="K327" s="34"/>
      <c r="M327" s="42" t="s">
        <v>2355</v>
      </c>
    </row>
    <row r="328" spans="1:13" s="41" customFormat="1" x14ac:dyDescent="0.35">
      <c r="A328" s="39" t="s">
        <v>1924</v>
      </c>
      <c r="B328" s="39" t="s">
        <v>2347</v>
      </c>
      <c r="C328" s="39"/>
      <c r="E328" s="39"/>
      <c r="F328" s="39"/>
      <c r="G328" s="39"/>
      <c r="H328" s="39"/>
      <c r="I328" s="39"/>
      <c r="J328" s="39"/>
      <c r="K328" s="39"/>
      <c r="L328" s="40"/>
    </row>
    <row r="329" spans="1:13" s="38" customFormat="1" ht="14" x14ac:dyDescent="0.3">
      <c r="A329" s="38" t="s">
        <v>1924</v>
      </c>
      <c r="B329" s="38" t="s">
        <v>2332</v>
      </c>
    </row>
    <row r="330" spans="1:13" s="38" customFormat="1" ht="14" x14ac:dyDescent="0.3">
      <c r="A330" s="38" t="s">
        <v>1896</v>
      </c>
      <c r="B330" s="38" t="s">
        <v>2356</v>
      </c>
      <c r="C330" s="38" t="s">
        <v>2357</v>
      </c>
      <c r="E330" s="38" t="s">
        <v>2358</v>
      </c>
    </row>
    <row r="331" spans="1:13" s="34" customFormat="1" ht="14" x14ac:dyDescent="0.3">
      <c r="A331" s="34" t="s">
        <v>1893</v>
      </c>
      <c r="B331" s="34" t="s">
        <v>394</v>
      </c>
      <c r="C331" s="34" t="s">
        <v>2359</v>
      </c>
    </row>
    <row r="332" spans="1:13" s="34" customFormat="1" ht="14" x14ac:dyDescent="0.3">
      <c r="A332" s="34" t="s">
        <v>1975</v>
      </c>
      <c r="B332" s="34" t="s">
        <v>395</v>
      </c>
      <c r="C332" s="30" t="s">
        <v>2360</v>
      </c>
      <c r="D332" s="34" t="s">
        <v>1903</v>
      </c>
    </row>
    <row r="333" spans="1:13" s="39" customFormat="1" ht="14" x14ac:dyDescent="0.3">
      <c r="A333" s="39" t="s">
        <v>1896</v>
      </c>
      <c r="B333" s="39" t="s">
        <v>2361</v>
      </c>
      <c r="C333" s="39" t="s">
        <v>1978</v>
      </c>
      <c r="E333" s="39" t="s">
        <v>2362</v>
      </c>
    </row>
    <row r="334" spans="1:13" s="31" customFormat="1" x14ac:dyDescent="0.35">
      <c r="A334" s="34" t="s">
        <v>1980</v>
      </c>
      <c r="B334" s="34" t="s">
        <v>396</v>
      </c>
      <c r="C334" s="30" t="s">
        <v>2363</v>
      </c>
      <c r="D334" s="34" t="s">
        <v>1903</v>
      </c>
      <c r="F334" s="34" t="s">
        <v>1982</v>
      </c>
      <c r="G334" s="34" t="s">
        <v>1983</v>
      </c>
      <c r="H334" s="34" t="s">
        <v>1984</v>
      </c>
      <c r="I334" s="34"/>
      <c r="J334" s="34"/>
      <c r="K334" s="34"/>
      <c r="M334" s="34"/>
    </row>
    <row r="335" spans="1:13" s="41" customFormat="1" x14ac:dyDescent="0.35">
      <c r="A335" s="39" t="s">
        <v>1924</v>
      </c>
      <c r="B335" s="39" t="s">
        <v>2361</v>
      </c>
      <c r="C335" s="39"/>
      <c r="E335" s="39"/>
      <c r="F335" s="39"/>
      <c r="G335" s="39"/>
      <c r="H335" s="39"/>
      <c r="I335" s="39"/>
      <c r="J335" s="39"/>
      <c r="K335" s="39"/>
      <c r="M335" s="40"/>
    </row>
    <row r="336" spans="1:13" s="41" customFormat="1" x14ac:dyDescent="0.35">
      <c r="A336" s="39" t="s">
        <v>1896</v>
      </c>
      <c r="B336" s="39" t="s">
        <v>2364</v>
      </c>
      <c r="C336" s="39" t="s">
        <v>1986</v>
      </c>
      <c r="E336" s="39" t="s">
        <v>2362</v>
      </c>
      <c r="F336" s="39"/>
      <c r="G336" s="39"/>
      <c r="H336" s="39"/>
      <c r="I336" s="39"/>
      <c r="J336" s="39"/>
      <c r="K336" s="39"/>
      <c r="M336" s="40"/>
    </row>
    <row r="337" spans="1:13" s="31" customFormat="1" x14ac:dyDescent="0.35">
      <c r="A337" s="34" t="s">
        <v>1987</v>
      </c>
      <c r="B337" s="34" t="s">
        <v>397</v>
      </c>
      <c r="C337" s="30" t="s">
        <v>2365</v>
      </c>
      <c r="D337" s="34" t="s">
        <v>1903</v>
      </c>
      <c r="F337" s="34"/>
      <c r="G337" s="34"/>
      <c r="H337" s="34"/>
      <c r="I337" s="34"/>
      <c r="J337" s="34"/>
      <c r="K337" s="34"/>
      <c r="M337" s="42"/>
    </row>
    <row r="338" spans="1:13" s="34" customFormat="1" ht="14" x14ac:dyDescent="0.3">
      <c r="A338" s="43" t="s">
        <v>1989</v>
      </c>
      <c r="B338" s="34" t="s">
        <v>398</v>
      </c>
      <c r="C338" s="30" t="s">
        <v>2366</v>
      </c>
      <c r="D338" s="34" t="s">
        <v>1903</v>
      </c>
      <c r="E338" s="34" t="s">
        <v>2367</v>
      </c>
    </row>
    <row r="339" spans="1:13" s="34" customFormat="1" ht="14" x14ac:dyDescent="0.3">
      <c r="A339" s="43" t="s">
        <v>1900</v>
      </c>
      <c r="B339" s="34" t="s">
        <v>399</v>
      </c>
      <c r="C339" s="30" t="s">
        <v>2368</v>
      </c>
      <c r="D339" s="34" t="s">
        <v>1903</v>
      </c>
      <c r="E339" s="34" t="s">
        <v>2369</v>
      </c>
    </row>
    <row r="340" spans="1:13" s="31" customFormat="1" x14ac:dyDescent="0.35">
      <c r="A340" s="34" t="s">
        <v>1980</v>
      </c>
      <c r="B340" s="34" t="s">
        <v>400</v>
      </c>
      <c r="C340" s="30" t="s">
        <v>2370</v>
      </c>
      <c r="D340" s="34" t="s">
        <v>1903</v>
      </c>
      <c r="F340" s="34" t="s">
        <v>1995</v>
      </c>
      <c r="G340" s="34" t="s">
        <v>1996</v>
      </c>
      <c r="H340" s="34" t="s">
        <v>1997</v>
      </c>
      <c r="I340" s="34"/>
      <c r="J340" s="34"/>
      <c r="K340" s="34"/>
      <c r="M340" s="42"/>
    </row>
    <row r="341" spans="1:13" s="31" customFormat="1" x14ac:dyDescent="0.35">
      <c r="A341" s="34" t="s">
        <v>1980</v>
      </c>
      <c r="B341" s="34" t="s">
        <v>401</v>
      </c>
      <c r="C341" s="30" t="s">
        <v>2371</v>
      </c>
      <c r="D341" s="34" t="s">
        <v>1903</v>
      </c>
      <c r="F341" s="34" t="s">
        <v>1995</v>
      </c>
      <c r="G341" s="34" t="s">
        <v>1996</v>
      </c>
      <c r="H341" s="34" t="s">
        <v>1997</v>
      </c>
      <c r="I341" s="34"/>
      <c r="J341" s="34"/>
      <c r="K341" s="34"/>
      <c r="M341" s="42"/>
    </row>
    <row r="342" spans="1:13" s="31" customFormat="1" ht="16.399999999999999" customHeight="1" x14ac:dyDescent="0.35">
      <c r="A342" s="34" t="s">
        <v>1929</v>
      </c>
      <c r="B342" s="34" t="s">
        <v>402</v>
      </c>
      <c r="C342" s="34"/>
      <c r="D342" s="31" t="s">
        <v>1903</v>
      </c>
      <c r="E342" s="34"/>
      <c r="F342" s="34"/>
      <c r="G342" s="34"/>
      <c r="H342" s="34"/>
      <c r="I342" s="34"/>
      <c r="J342" s="34"/>
      <c r="K342" s="34"/>
      <c r="M342" s="42" t="s">
        <v>2372</v>
      </c>
    </row>
    <row r="343" spans="1:13" s="41" customFormat="1" x14ac:dyDescent="0.35">
      <c r="A343" s="39" t="s">
        <v>1924</v>
      </c>
      <c r="B343" s="39" t="s">
        <v>2364</v>
      </c>
      <c r="C343" s="39"/>
      <c r="E343" s="39"/>
      <c r="F343" s="39"/>
      <c r="G343" s="39"/>
      <c r="H343" s="39"/>
      <c r="I343" s="39"/>
      <c r="J343" s="39"/>
      <c r="K343" s="39"/>
      <c r="L343" s="40"/>
    </row>
    <row r="344" spans="1:13" s="38" customFormat="1" ht="14" x14ac:dyDescent="0.3">
      <c r="A344" s="38" t="s">
        <v>1924</v>
      </c>
      <c r="B344" s="38" t="s">
        <v>2356</v>
      </c>
    </row>
    <row r="345" spans="1:13" s="38" customFormat="1" ht="14" x14ac:dyDescent="0.3">
      <c r="A345" s="38" t="s">
        <v>1896</v>
      </c>
      <c r="B345" s="38" t="s">
        <v>2373</v>
      </c>
      <c r="C345" s="38" t="s">
        <v>2374</v>
      </c>
      <c r="E345" s="38" t="s">
        <v>2375</v>
      </c>
    </row>
    <row r="346" spans="1:13" s="34" customFormat="1" ht="14" x14ac:dyDescent="0.3">
      <c r="A346" s="34" t="s">
        <v>1893</v>
      </c>
      <c r="B346" s="34" t="s">
        <v>403</v>
      </c>
      <c r="C346" s="34" t="s">
        <v>2376</v>
      </c>
    </row>
    <row r="347" spans="1:13" s="34" customFormat="1" ht="14" x14ac:dyDescent="0.3">
      <c r="A347" s="34" t="s">
        <v>1975</v>
      </c>
      <c r="B347" s="34" t="s">
        <v>404</v>
      </c>
      <c r="C347" s="30" t="s">
        <v>2377</v>
      </c>
      <c r="D347" s="34" t="s">
        <v>1903</v>
      </c>
    </row>
    <row r="348" spans="1:13" s="39" customFormat="1" ht="14" x14ac:dyDescent="0.3">
      <c r="A348" s="39" t="s">
        <v>1896</v>
      </c>
      <c r="B348" s="39" t="s">
        <v>2378</v>
      </c>
      <c r="C348" s="39" t="s">
        <v>1978</v>
      </c>
      <c r="E348" s="39" t="s">
        <v>2379</v>
      </c>
    </row>
    <row r="349" spans="1:13" s="31" customFormat="1" x14ac:dyDescent="0.35">
      <c r="A349" s="34" t="s">
        <v>1980</v>
      </c>
      <c r="B349" s="34" t="s">
        <v>405</v>
      </c>
      <c r="C349" s="30" t="s">
        <v>2380</v>
      </c>
      <c r="D349" s="31" t="s">
        <v>1903</v>
      </c>
      <c r="E349" s="34"/>
      <c r="F349" s="34" t="s">
        <v>1982</v>
      </c>
      <c r="G349" s="34" t="s">
        <v>1983</v>
      </c>
      <c r="H349" s="34" t="s">
        <v>1984</v>
      </c>
      <c r="I349" s="34"/>
      <c r="J349" s="34"/>
      <c r="K349" s="34"/>
      <c r="L349" s="34"/>
    </row>
    <row r="350" spans="1:13" s="41" customFormat="1" x14ac:dyDescent="0.35">
      <c r="A350" s="39" t="s">
        <v>1924</v>
      </c>
      <c r="B350" s="39" t="s">
        <v>2378</v>
      </c>
      <c r="C350" s="39"/>
      <c r="E350" s="39"/>
      <c r="F350" s="39"/>
      <c r="G350" s="39"/>
      <c r="H350" s="39"/>
      <c r="I350" s="39"/>
      <c r="J350" s="39"/>
      <c r="K350" s="39"/>
      <c r="L350" s="40"/>
    </row>
    <row r="351" spans="1:13" s="41" customFormat="1" x14ac:dyDescent="0.35">
      <c r="A351" s="39" t="s">
        <v>1896</v>
      </c>
      <c r="B351" s="39" t="s">
        <v>2381</v>
      </c>
      <c r="C351" s="39" t="s">
        <v>1986</v>
      </c>
      <c r="E351" s="39" t="s">
        <v>2379</v>
      </c>
      <c r="F351" s="39"/>
      <c r="G351" s="39"/>
      <c r="H351" s="39"/>
      <c r="I351" s="39"/>
      <c r="J351" s="39"/>
      <c r="K351" s="39"/>
      <c r="L351" s="40"/>
    </row>
    <row r="352" spans="1:13" s="31" customFormat="1" x14ac:dyDescent="0.35">
      <c r="A352" s="34" t="s">
        <v>1987</v>
      </c>
      <c r="B352" s="34" t="s">
        <v>406</v>
      </c>
      <c r="C352" s="30" t="s">
        <v>2382</v>
      </c>
      <c r="D352" s="31" t="s">
        <v>1903</v>
      </c>
      <c r="E352" s="34"/>
      <c r="F352" s="34"/>
      <c r="G352" s="34"/>
      <c r="H352" s="34"/>
      <c r="I352" s="34"/>
      <c r="J352" s="34"/>
      <c r="K352" s="34"/>
      <c r="L352" s="42"/>
    </row>
    <row r="353" spans="1:13" s="34" customFormat="1" ht="14" x14ac:dyDescent="0.3">
      <c r="A353" s="43" t="s">
        <v>1989</v>
      </c>
      <c r="B353" s="34" t="s">
        <v>407</v>
      </c>
      <c r="C353" s="30" t="s">
        <v>2383</v>
      </c>
      <c r="D353" s="34" t="s">
        <v>1903</v>
      </c>
      <c r="E353" s="34" t="s">
        <v>2384</v>
      </c>
    </row>
    <row r="354" spans="1:13" s="34" customFormat="1" ht="14" x14ac:dyDescent="0.3">
      <c r="A354" s="43" t="s">
        <v>1900</v>
      </c>
      <c r="B354" s="34" t="s">
        <v>408</v>
      </c>
      <c r="C354" s="30" t="s">
        <v>2385</v>
      </c>
      <c r="D354" s="34" t="s">
        <v>1903</v>
      </c>
      <c r="E354" s="34" t="s">
        <v>2386</v>
      </c>
    </row>
    <row r="355" spans="1:13" s="31" customFormat="1" x14ac:dyDescent="0.35">
      <c r="A355" s="34" t="s">
        <v>1980</v>
      </c>
      <c r="B355" s="34" t="s">
        <v>409</v>
      </c>
      <c r="C355" s="30" t="s">
        <v>2387</v>
      </c>
      <c r="D355" s="31" t="s">
        <v>1903</v>
      </c>
      <c r="F355" s="34" t="s">
        <v>1995</v>
      </c>
      <c r="G355" s="34" t="s">
        <v>1996</v>
      </c>
      <c r="H355" s="34" t="s">
        <v>1997</v>
      </c>
      <c r="I355" s="34"/>
      <c r="J355" s="34"/>
      <c r="K355" s="34"/>
      <c r="L355" s="42"/>
    </row>
    <row r="356" spans="1:13" s="31" customFormat="1" x14ac:dyDescent="0.35">
      <c r="A356" s="34" t="s">
        <v>1980</v>
      </c>
      <c r="B356" s="34" t="s">
        <v>410</v>
      </c>
      <c r="C356" s="30" t="s">
        <v>2388</v>
      </c>
      <c r="D356" s="31" t="s">
        <v>1903</v>
      </c>
      <c r="F356" s="34" t="s">
        <v>1995</v>
      </c>
      <c r="G356" s="34" t="s">
        <v>1996</v>
      </c>
      <c r="H356" s="34" t="s">
        <v>1997</v>
      </c>
      <c r="I356" s="34"/>
      <c r="J356" s="34"/>
      <c r="K356" s="34"/>
      <c r="L356" s="42"/>
    </row>
    <row r="357" spans="1:13" s="31" customFormat="1" ht="16.399999999999999" customHeight="1" x14ac:dyDescent="0.35">
      <c r="A357" s="34" t="s">
        <v>1929</v>
      </c>
      <c r="B357" s="34" t="s">
        <v>411</v>
      </c>
      <c r="C357" s="34"/>
      <c r="D357" s="31" t="s">
        <v>1903</v>
      </c>
      <c r="E357" s="34"/>
      <c r="F357" s="34"/>
      <c r="G357" s="34"/>
      <c r="H357" s="34"/>
      <c r="I357" s="34"/>
      <c r="J357" s="34"/>
      <c r="K357" s="34"/>
      <c r="M357" s="42" t="s">
        <v>2389</v>
      </c>
    </row>
    <row r="358" spans="1:13" s="41" customFormat="1" x14ac:dyDescent="0.35">
      <c r="A358" s="39" t="s">
        <v>1924</v>
      </c>
      <c r="B358" s="39" t="s">
        <v>2381</v>
      </c>
      <c r="C358" s="39"/>
      <c r="E358" s="39"/>
      <c r="F358" s="39"/>
      <c r="G358" s="39"/>
      <c r="H358" s="39"/>
      <c r="I358" s="39"/>
      <c r="J358" s="39"/>
      <c r="K358" s="39"/>
      <c r="L358" s="40"/>
    </row>
    <row r="359" spans="1:13" s="38" customFormat="1" ht="14" x14ac:dyDescent="0.3">
      <c r="A359" s="38" t="s">
        <v>1924</v>
      </c>
      <c r="B359" s="38" t="s">
        <v>2373</v>
      </c>
    </row>
    <row r="360" spans="1:13" s="38" customFormat="1" ht="14" x14ac:dyDescent="0.3">
      <c r="A360" s="38" t="s">
        <v>1896</v>
      </c>
      <c r="B360" s="38" t="s">
        <v>2390</v>
      </c>
      <c r="C360" s="38" t="s">
        <v>2391</v>
      </c>
      <c r="E360" s="38" t="s">
        <v>2392</v>
      </c>
    </row>
    <row r="361" spans="1:13" s="34" customFormat="1" ht="14" x14ac:dyDescent="0.3">
      <c r="A361" s="34" t="s">
        <v>1893</v>
      </c>
      <c r="B361" s="34" t="s">
        <v>412</v>
      </c>
      <c r="C361" s="34" t="s">
        <v>2393</v>
      </c>
    </row>
    <row r="362" spans="1:13" s="34" customFormat="1" ht="14" x14ac:dyDescent="0.3">
      <c r="A362" s="34" t="s">
        <v>1975</v>
      </c>
      <c r="B362" s="34" t="s">
        <v>413</v>
      </c>
      <c r="C362" s="30" t="s">
        <v>2394</v>
      </c>
      <c r="D362" s="34" t="s">
        <v>1903</v>
      </c>
    </row>
    <row r="363" spans="1:13" s="39" customFormat="1" ht="14" x14ac:dyDescent="0.3">
      <c r="A363" s="39" t="s">
        <v>1896</v>
      </c>
      <c r="B363" s="39" t="s">
        <v>2395</v>
      </c>
      <c r="C363" s="39" t="s">
        <v>1978</v>
      </c>
      <c r="E363" s="39" t="s">
        <v>2396</v>
      </c>
    </row>
    <row r="364" spans="1:13" s="31" customFormat="1" ht="15.75" customHeight="1" x14ac:dyDescent="0.35">
      <c r="A364" s="34" t="s">
        <v>1980</v>
      </c>
      <c r="B364" s="34" t="s">
        <v>414</v>
      </c>
      <c r="C364" s="30" t="s">
        <v>2397</v>
      </c>
      <c r="D364" s="31" t="s">
        <v>1903</v>
      </c>
      <c r="E364" s="34"/>
      <c r="F364" s="34" t="s">
        <v>1982</v>
      </c>
      <c r="G364" s="34" t="s">
        <v>1983</v>
      </c>
      <c r="H364" s="34" t="s">
        <v>1984</v>
      </c>
      <c r="I364" s="34"/>
      <c r="J364" s="34"/>
      <c r="K364" s="34"/>
      <c r="L364" s="34"/>
    </row>
    <row r="365" spans="1:13" s="41" customFormat="1" x14ac:dyDescent="0.35">
      <c r="A365" s="39" t="s">
        <v>1924</v>
      </c>
      <c r="B365" s="39" t="s">
        <v>2395</v>
      </c>
      <c r="C365" s="39"/>
      <c r="E365" s="39"/>
      <c r="F365" s="39"/>
      <c r="G365" s="39"/>
      <c r="H365" s="39"/>
      <c r="I365" s="39"/>
      <c r="J365" s="39"/>
      <c r="K365" s="39"/>
      <c r="L365" s="40"/>
    </row>
    <row r="366" spans="1:13" s="41" customFormat="1" x14ac:dyDescent="0.35">
      <c r="A366" s="39" t="s">
        <v>1896</v>
      </c>
      <c r="B366" s="39" t="s">
        <v>2398</v>
      </c>
      <c r="C366" s="39" t="s">
        <v>1986</v>
      </c>
      <c r="E366" s="39" t="s">
        <v>2396</v>
      </c>
      <c r="F366" s="39"/>
      <c r="G366" s="39"/>
      <c r="H366" s="39"/>
      <c r="I366" s="39"/>
      <c r="J366" s="39"/>
      <c r="K366" s="39"/>
      <c r="L366" s="40"/>
    </row>
    <row r="367" spans="1:13" s="31" customFormat="1" x14ac:dyDescent="0.35">
      <c r="A367" s="34" t="s">
        <v>1987</v>
      </c>
      <c r="B367" s="34" t="s">
        <v>415</v>
      </c>
      <c r="C367" s="30" t="s">
        <v>2399</v>
      </c>
      <c r="D367" s="31" t="s">
        <v>1903</v>
      </c>
      <c r="E367" s="34"/>
      <c r="F367" s="34"/>
      <c r="G367" s="34"/>
      <c r="H367" s="34"/>
      <c r="I367" s="34"/>
      <c r="J367" s="34"/>
      <c r="K367" s="34"/>
      <c r="L367" s="42"/>
    </row>
    <row r="368" spans="1:13" s="34" customFormat="1" ht="14" x14ac:dyDescent="0.3">
      <c r="A368" s="43" t="s">
        <v>1989</v>
      </c>
      <c r="B368" s="34" t="s">
        <v>416</v>
      </c>
      <c r="C368" s="30" t="s">
        <v>2400</v>
      </c>
      <c r="D368" s="34" t="s">
        <v>1903</v>
      </c>
      <c r="E368" s="34" t="s">
        <v>2401</v>
      </c>
    </row>
    <row r="369" spans="1:13" s="34" customFormat="1" ht="14" x14ac:dyDescent="0.3">
      <c r="A369" s="43" t="s">
        <v>1900</v>
      </c>
      <c r="B369" s="34" t="s">
        <v>417</v>
      </c>
      <c r="C369" s="30" t="s">
        <v>2402</v>
      </c>
      <c r="D369" s="34" t="s">
        <v>1903</v>
      </c>
      <c r="E369" s="34" t="s">
        <v>2403</v>
      </c>
    </row>
    <row r="370" spans="1:13" s="31" customFormat="1" x14ac:dyDescent="0.35">
      <c r="A370" s="34" t="s">
        <v>1980</v>
      </c>
      <c r="B370" s="34" t="s">
        <v>418</v>
      </c>
      <c r="C370" s="30" t="s">
        <v>2404</v>
      </c>
      <c r="D370" s="31" t="s">
        <v>1903</v>
      </c>
      <c r="F370" s="34" t="s">
        <v>1995</v>
      </c>
      <c r="G370" s="34" t="s">
        <v>1996</v>
      </c>
      <c r="H370" s="34" t="s">
        <v>1997</v>
      </c>
      <c r="I370" s="34"/>
      <c r="J370" s="34"/>
      <c r="K370" s="34"/>
      <c r="L370" s="42"/>
    </row>
    <row r="371" spans="1:13" s="31" customFormat="1" x14ac:dyDescent="0.35">
      <c r="A371" s="34" t="s">
        <v>1980</v>
      </c>
      <c r="B371" s="34" t="s">
        <v>419</v>
      </c>
      <c r="C371" s="30" t="s">
        <v>2405</v>
      </c>
      <c r="D371" s="31" t="s">
        <v>1903</v>
      </c>
      <c r="F371" s="34" t="s">
        <v>1995</v>
      </c>
      <c r="G371" s="34" t="s">
        <v>1996</v>
      </c>
      <c r="H371" s="34" t="s">
        <v>1997</v>
      </c>
      <c r="I371" s="34"/>
      <c r="J371" s="34"/>
      <c r="K371" s="34"/>
      <c r="L371" s="42"/>
    </row>
    <row r="372" spans="1:13" s="31" customFormat="1" ht="16.399999999999999" customHeight="1" x14ac:dyDescent="0.35">
      <c r="A372" s="34" t="s">
        <v>1929</v>
      </c>
      <c r="B372" s="34" t="s">
        <v>420</v>
      </c>
      <c r="C372" s="34"/>
      <c r="D372" s="31" t="s">
        <v>1903</v>
      </c>
      <c r="E372" s="34"/>
      <c r="F372" s="34"/>
      <c r="G372" s="34"/>
      <c r="H372" s="34"/>
      <c r="I372" s="34"/>
      <c r="J372" s="34"/>
      <c r="K372" s="34"/>
      <c r="M372" s="42" t="s">
        <v>2406</v>
      </c>
    </row>
    <row r="373" spans="1:13" s="41" customFormat="1" x14ac:dyDescent="0.35">
      <c r="A373" s="39" t="s">
        <v>1924</v>
      </c>
      <c r="B373" s="39" t="s">
        <v>2398</v>
      </c>
      <c r="C373" s="39"/>
      <c r="E373" s="39"/>
      <c r="F373" s="39"/>
      <c r="G373" s="39"/>
      <c r="H373" s="39"/>
      <c r="I373" s="39"/>
      <c r="J373" s="39"/>
      <c r="K373" s="39"/>
      <c r="L373" s="40"/>
    </row>
    <row r="374" spans="1:13" s="38" customFormat="1" ht="14" x14ac:dyDescent="0.3">
      <c r="A374" s="38" t="s">
        <v>1924</v>
      </c>
      <c r="B374" s="38" t="s">
        <v>2390</v>
      </c>
    </row>
    <row r="375" spans="1:13" s="38" customFormat="1" ht="14" x14ac:dyDescent="0.3">
      <c r="A375" s="38" t="s">
        <v>1896</v>
      </c>
      <c r="B375" s="38" t="s">
        <v>2407</v>
      </c>
      <c r="C375" s="38" t="s">
        <v>2408</v>
      </c>
      <c r="E375" s="38" t="s">
        <v>2409</v>
      </c>
    </row>
    <row r="376" spans="1:13" s="34" customFormat="1" ht="14" x14ac:dyDescent="0.3">
      <c r="A376" s="34" t="s">
        <v>1893</v>
      </c>
      <c r="B376" s="34" t="s">
        <v>421</v>
      </c>
      <c r="C376" s="34" t="s">
        <v>2410</v>
      </c>
    </row>
    <row r="377" spans="1:13" s="34" customFormat="1" ht="14" x14ac:dyDescent="0.3">
      <c r="A377" s="34" t="s">
        <v>1975</v>
      </c>
      <c r="B377" s="34" t="s">
        <v>422</v>
      </c>
      <c r="C377" s="30" t="s">
        <v>2411</v>
      </c>
      <c r="D377" s="34" t="s">
        <v>1903</v>
      </c>
    </row>
    <row r="378" spans="1:13" s="39" customFormat="1" ht="14" x14ac:dyDescent="0.3">
      <c r="A378" s="39" t="s">
        <v>1896</v>
      </c>
      <c r="B378" s="39" t="s">
        <v>2412</v>
      </c>
      <c r="C378" s="39" t="s">
        <v>1978</v>
      </c>
      <c r="E378" s="39" t="s">
        <v>2413</v>
      </c>
    </row>
    <row r="379" spans="1:13" s="31" customFormat="1" x14ac:dyDescent="0.35">
      <c r="A379" s="34" t="s">
        <v>1980</v>
      </c>
      <c r="B379" s="34" t="s">
        <v>423</v>
      </c>
      <c r="C379" s="30" t="s">
        <v>2414</v>
      </c>
      <c r="D379" s="34" t="s">
        <v>1903</v>
      </c>
      <c r="E379" s="34"/>
      <c r="F379" s="34" t="s">
        <v>1982</v>
      </c>
      <c r="G379" s="34" t="s">
        <v>1983</v>
      </c>
      <c r="H379" s="34" t="s">
        <v>1984</v>
      </c>
      <c r="I379" s="34"/>
      <c r="J379" s="34"/>
      <c r="K379" s="34"/>
      <c r="L379" s="34"/>
    </row>
    <row r="380" spans="1:13" s="41" customFormat="1" x14ac:dyDescent="0.35">
      <c r="A380" s="39" t="s">
        <v>1924</v>
      </c>
      <c r="B380" s="39" t="s">
        <v>2412</v>
      </c>
      <c r="C380" s="53"/>
      <c r="E380" s="39"/>
      <c r="F380" s="39"/>
      <c r="G380" s="39"/>
      <c r="H380" s="39"/>
      <c r="I380" s="39"/>
      <c r="J380" s="39"/>
      <c r="K380" s="39"/>
      <c r="L380" s="40"/>
    </row>
    <row r="381" spans="1:13" s="41" customFormat="1" x14ac:dyDescent="0.35">
      <c r="A381" s="39" t="s">
        <v>1896</v>
      </c>
      <c r="B381" s="39" t="s">
        <v>2415</v>
      </c>
      <c r="C381" s="39" t="s">
        <v>1986</v>
      </c>
      <c r="E381" s="39" t="s">
        <v>2413</v>
      </c>
      <c r="F381" s="39"/>
      <c r="G381" s="39"/>
      <c r="H381" s="39"/>
      <c r="I381" s="39"/>
      <c r="J381" s="39"/>
      <c r="K381" s="39"/>
      <c r="L381" s="40"/>
    </row>
    <row r="382" spans="1:13" s="31" customFormat="1" x14ac:dyDescent="0.35">
      <c r="A382" s="34" t="s">
        <v>1987</v>
      </c>
      <c r="B382" s="34" t="s">
        <v>424</v>
      </c>
      <c r="C382" s="30" t="s">
        <v>2416</v>
      </c>
      <c r="D382" s="34" t="s">
        <v>1903</v>
      </c>
      <c r="E382" s="34"/>
      <c r="F382" s="34"/>
      <c r="G382" s="34"/>
      <c r="H382" s="34"/>
      <c r="I382" s="34"/>
      <c r="J382" s="34"/>
      <c r="K382" s="34"/>
      <c r="L382" s="42"/>
    </row>
    <row r="383" spans="1:13" s="34" customFormat="1" ht="14" x14ac:dyDescent="0.3">
      <c r="A383" s="43" t="s">
        <v>1989</v>
      </c>
      <c r="B383" s="34" t="s">
        <v>425</v>
      </c>
      <c r="C383" s="30" t="s">
        <v>2417</v>
      </c>
      <c r="D383" s="34" t="s">
        <v>1903</v>
      </c>
      <c r="E383" s="34" t="s">
        <v>2418</v>
      </c>
    </row>
    <row r="384" spans="1:13" s="34" customFormat="1" ht="14" x14ac:dyDescent="0.3">
      <c r="A384" s="43" t="s">
        <v>1900</v>
      </c>
      <c r="B384" s="34" t="s">
        <v>426</v>
      </c>
      <c r="C384" s="30" t="s">
        <v>2419</v>
      </c>
      <c r="D384" s="34" t="s">
        <v>1903</v>
      </c>
      <c r="E384" s="34" t="s">
        <v>2420</v>
      </c>
    </row>
    <row r="385" spans="1:13" s="31" customFormat="1" x14ac:dyDescent="0.35">
      <c r="A385" s="34" t="s">
        <v>1980</v>
      </c>
      <c r="B385" s="34" t="s">
        <v>427</v>
      </c>
      <c r="C385" s="30" t="s">
        <v>2421</v>
      </c>
      <c r="D385" s="34" t="s">
        <v>1903</v>
      </c>
      <c r="F385" s="34" t="s">
        <v>1995</v>
      </c>
      <c r="G385" s="34" t="s">
        <v>1996</v>
      </c>
      <c r="H385" s="34" t="s">
        <v>1997</v>
      </c>
      <c r="I385" s="34"/>
      <c r="J385" s="34"/>
      <c r="K385" s="34"/>
      <c r="L385" s="42"/>
    </row>
    <row r="386" spans="1:13" s="31" customFormat="1" x14ac:dyDescent="0.35">
      <c r="A386" s="34" t="s">
        <v>1980</v>
      </c>
      <c r="B386" s="34" t="s">
        <v>428</v>
      </c>
      <c r="C386" s="30" t="s">
        <v>2422</v>
      </c>
      <c r="D386" s="34" t="s">
        <v>1903</v>
      </c>
      <c r="F386" s="34" t="s">
        <v>1995</v>
      </c>
      <c r="G386" s="34" t="s">
        <v>1996</v>
      </c>
      <c r="H386" s="34" t="s">
        <v>1997</v>
      </c>
      <c r="I386" s="34"/>
      <c r="J386" s="34"/>
      <c r="K386" s="34"/>
      <c r="L386" s="42"/>
    </row>
    <row r="387" spans="1:13" s="31" customFormat="1" ht="16.399999999999999" customHeight="1" x14ac:dyDescent="0.35">
      <c r="A387" s="34" t="s">
        <v>1929</v>
      </c>
      <c r="B387" s="34" t="s">
        <v>429</v>
      </c>
      <c r="C387" s="34"/>
      <c r="D387" s="31" t="s">
        <v>1903</v>
      </c>
      <c r="E387" s="34"/>
      <c r="F387" s="34"/>
      <c r="G387" s="34"/>
      <c r="H387" s="34"/>
      <c r="I387" s="34"/>
      <c r="J387" s="34"/>
      <c r="K387" s="34"/>
      <c r="M387" s="42" t="s">
        <v>2423</v>
      </c>
    </row>
    <row r="388" spans="1:13" s="41" customFormat="1" x14ac:dyDescent="0.35">
      <c r="A388" s="39" t="s">
        <v>1924</v>
      </c>
      <c r="B388" s="39" t="s">
        <v>2415</v>
      </c>
      <c r="C388" s="39"/>
      <c r="E388" s="39"/>
      <c r="F388" s="39"/>
      <c r="G388" s="39"/>
      <c r="H388" s="39"/>
      <c r="I388" s="39"/>
      <c r="J388" s="39"/>
      <c r="K388" s="39"/>
      <c r="L388" s="40"/>
    </row>
    <row r="389" spans="1:13" s="38" customFormat="1" ht="14" x14ac:dyDescent="0.3">
      <c r="A389" s="38" t="s">
        <v>1924</v>
      </c>
      <c r="B389" s="38" t="s">
        <v>2407</v>
      </c>
    </row>
    <row r="390" spans="1:13" s="38" customFormat="1" ht="14" x14ac:dyDescent="0.3">
      <c r="A390" s="38" t="s">
        <v>1896</v>
      </c>
      <c r="B390" s="38" t="s">
        <v>2424</v>
      </c>
      <c r="C390" s="38" t="s">
        <v>2425</v>
      </c>
      <c r="E390" s="38" t="s">
        <v>2426</v>
      </c>
    </row>
    <row r="391" spans="1:13" s="34" customFormat="1" ht="14" x14ac:dyDescent="0.3">
      <c r="A391" s="34" t="s">
        <v>1893</v>
      </c>
      <c r="B391" s="34" t="s">
        <v>430</v>
      </c>
      <c r="C391" s="34" t="s">
        <v>2427</v>
      </c>
    </row>
    <row r="392" spans="1:13" s="34" customFormat="1" ht="14" x14ac:dyDescent="0.3">
      <c r="A392" s="34" t="s">
        <v>1975</v>
      </c>
      <c r="B392" s="34" t="s">
        <v>431</v>
      </c>
      <c r="C392" s="30" t="s">
        <v>2428</v>
      </c>
      <c r="D392" s="34" t="s">
        <v>1903</v>
      </c>
    </row>
    <row r="393" spans="1:13" s="39" customFormat="1" ht="14" x14ac:dyDescent="0.3">
      <c r="A393" s="39" t="s">
        <v>1896</v>
      </c>
      <c r="B393" s="39" t="s">
        <v>2429</v>
      </c>
      <c r="C393" s="39" t="s">
        <v>1978</v>
      </c>
      <c r="E393" s="39" t="s">
        <v>2430</v>
      </c>
    </row>
    <row r="394" spans="1:13" s="31" customFormat="1" x14ac:dyDescent="0.35">
      <c r="A394" s="34" t="s">
        <v>1980</v>
      </c>
      <c r="B394" s="34" t="s">
        <v>432</v>
      </c>
      <c r="C394" s="30" t="s">
        <v>2431</v>
      </c>
      <c r="D394" s="34" t="s">
        <v>1903</v>
      </c>
      <c r="F394" s="34" t="s">
        <v>1982</v>
      </c>
      <c r="G394" s="34" t="s">
        <v>1983</v>
      </c>
      <c r="H394" s="34" t="s">
        <v>1984</v>
      </c>
      <c r="I394" s="34"/>
      <c r="J394" s="34"/>
      <c r="K394" s="34"/>
      <c r="L394" s="34"/>
    </row>
    <row r="395" spans="1:13" s="41" customFormat="1" x14ac:dyDescent="0.35">
      <c r="A395" s="39" t="s">
        <v>1924</v>
      </c>
      <c r="B395" s="39" t="s">
        <v>2429</v>
      </c>
      <c r="C395" s="39"/>
      <c r="E395" s="39"/>
      <c r="F395" s="39"/>
      <c r="G395" s="39"/>
      <c r="H395" s="39"/>
      <c r="I395" s="39"/>
      <c r="J395" s="39"/>
      <c r="K395" s="39"/>
      <c r="L395" s="40"/>
    </row>
    <row r="396" spans="1:13" s="41" customFormat="1" x14ac:dyDescent="0.35">
      <c r="A396" s="39" t="s">
        <v>1896</v>
      </c>
      <c r="B396" s="39" t="s">
        <v>2432</v>
      </c>
      <c r="C396" s="39" t="s">
        <v>1986</v>
      </c>
      <c r="E396" s="39" t="s">
        <v>2430</v>
      </c>
      <c r="F396" s="39"/>
      <c r="G396" s="39"/>
      <c r="H396" s="39"/>
      <c r="I396" s="39"/>
      <c r="J396" s="39"/>
      <c r="K396" s="39"/>
      <c r="L396" s="40"/>
    </row>
    <row r="397" spans="1:13" s="31" customFormat="1" x14ac:dyDescent="0.35">
      <c r="A397" s="34" t="s">
        <v>1987</v>
      </c>
      <c r="B397" s="34" t="s">
        <v>433</v>
      </c>
      <c r="C397" s="30" t="s">
        <v>2433</v>
      </c>
      <c r="D397" s="34" t="s">
        <v>1903</v>
      </c>
      <c r="F397" s="34"/>
      <c r="G397" s="34"/>
      <c r="H397" s="34"/>
      <c r="I397" s="34"/>
      <c r="J397" s="34"/>
      <c r="K397" s="34"/>
      <c r="L397" s="42"/>
    </row>
    <row r="398" spans="1:13" s="34" customFormat="1" ht="14" x14ac:dyDescent="0.3">
      <c r="A398" s="43" t="s">
        <v>1989</v>
      </c>
      <c r="B398" s="34" t="s">
        <v>434</v>
      </c>
      <c r="C398" s="30" t="s">
        <v>2434</v>
      </c>
      <c r="D398" s="34" t="s">
        <v>1903</v>
      </c>
      <c r="E398" s="34" t="s">
        <v>2435</v>
      </c>
    </row>
    <row r="399" spans="1:13" s="34" customFormat="1" ht="14" x14ac:dyDescent="0.3">
      <c r="A399" s="43" t="s">
        <v>1900</v>
      </c>
      <c r="B399" s="34" t="s">
        <v>435</v>
      </c>
      <c r="C399" s="30" t="s">
        <v>2436</v>
      </c>
      <c r="D399" s="34" t="s">
        <v>1903</v>
      </c>
      <c r="E399" s="34" t="s">
        <v>2437</v>
      </c>
    </row>
    <row r="400" spans="1:13" s="31" customFormat="1" x14ac:dyDescent="0.35">
      <c r="A400" s="34" t="s">
        <v>1980</v>
      </c>
      <c r="B400" s="34" t="s">
        <v>436</v>
      </c>
      <c r="C400" s="30" t="s">
        <v>2438</v>
      </c>
      <c r="D400" s="34" t="s">
        <v>1903</v>
      </c>
      <c r="F400" s="34" t="s">
        <v>1995</v>
      </c>
      <c r="G400" s="34" t="s">
        <v>1996</v>
      </c>
      <c r="H400" s="34" t="s">
        <v>1997</v>
      </c>
      <c r="I400" s="34"/>
      <c r="J400" s="34"/>
      <c r="K400" s="34"/>
      <c r="L400" s="42"/>
    </row>
    <row r="401" spans="1:13" s="31" customFormat="1" x14ac:dyDescent="0.35">
      <c r="A401" s="34" t="s">
        <v>1980</v>
      </c>
      <c r="B401" s="34" t="s">
        <v>437</v>
      </c>
      <c r="C401" s="30" t="s">
        <v>2439</v>
      </c>
      <c r="D401" s="34" t="s">
        <v>1903</v>
      </c>
      <c r="F401" s="34" t="s">
        <v>1995</v>
      </c>
      <c r="G401" s="34" t="s">
        <v>1996</v>
      </c>
      <c r="H401" s="34" t="s">
        <v>1997</v>
      </c>
      <c r="I401" s="34"/>
      <c r="J401" s="34"/>
      <c r="K401" s="34"/>
      <c r="L401" s="42"/>
    </row>
    <row r="402" spans="1:13" s="31" customFormat="1" ht="16.399999999999999" customHeight="1" x14ac:dyDescent="0.35">
      <c r="A402" s="34" t="s">
        <v>1929</v>
      </c>
      <c r="B402" s="34" t="s">
        <v>438</v>
      </c>
      <c r="C402" s="34"/>
      <c r="E402" s="34"/>
      <c r="F402" s="34"/>
      <c r="G402" s="34"/>
      <c r="H402" s="34"/>
      <c r="I402" s="34"/>
      <c r="J402" s="34"/>
      <c r="K402" s="34"/>
      <c r="M402" s="42" t="s">
        <v>2440</v>
      </c>
    </row>
    <row r="403" spans="1:13" s="41" customFormat="1" x14ac:dyDescent="0.35">
      <c r="A403" s="39" t="s">
        <v>1924</v>
      </c>
      <c r="B403" s="39" t="s">
        <v>2432</v>
      </c>
      <c r="C403" s="39"/>
      <c r="E403" s="39"/>
      <c r="F403" s="39"/>
      <c r="G403" s="39"/>
      <c r="H403" s="39"/>
      <c r="I403" s="39"/>
      <c r="J403" s="39"/>
      <c r="K403" s="39"/>
      <c r="M403" s="40"/>
    </row>
    <row r="404" spans="1:13" s="38" customFormat="1" ht="14" x14ac:dyDescent="0.3">
      <c r="A404" s="38" t="s">
        <v>1924</v>
      </c>
      <c r="B404" s="38" t="s">
        <v>2424</v>
      </c>
    </row>
    <row r="405" spans="1:13" s="44" customFormat="1" ht="14" x14ac:dyDescent="0.3">
      <c r="A405" s="44" t="s">
        <v>1896</v>
      </c>
      <c r="B405" s="44" t="s">
        <v>2441</v>
      </c>
      <c r="C405" s="44" t="s">
        <v>1269</v>
      </c>
      <c r="E405" s="44" t="s">
        <v>2442</v>
      </c>
    </row>
    <row r="406" spans="1:13" s="30" customFormat="1" ht="14" x14ac:dyDescent="0.3">
      <c r="A406" s="30" t="s">
        <v>1893</v>
      </c>
      <c r="B406" s="30" t="s">
        <v>439</v>
      </c>
      <c r="C406" s="30" t="s">
        <v>2443</v>
      </c>
    </row>
    <row r="407" spans="1:13" s="30" customFormat="1" ht="14" x14ac:dyDescent="0.3">
      <c r="A407" s="30" t="s">
        <v>1975</v>
      </c>
      <c r="B407" s="30" t="s">
        <v>440</v>
      </c>
      <c r="C407" s="30" t="s">
        <v>2444</v>
      </c>
      <c r="D407" s="34" t="s">
        <v>1903</v>
      </c>
    </row>
    <row r="408" spans="1:13" s="45" customFormat="1" ht="14" x14ac:dyDescent="0.3">
      <c r="A408" s="45" t="s">
        <v>1896</v>
      </c>
      <c r="B408" s="45" t="s">
        <v>2445</v>
      </c>
      <c r="C408" s="45" t="s">
        <v>1978</v>
      </c>
      <c r="E408" s="45" t="s">
        <v>2446</v>
      </c>
    </row>
    <row r="409" spans="1:13" s="30" customFormat="1" ht="14" x14ac:dyDescent="0.3">
      <c r="A409" s="30" t="s">
        <v>1935</v>
      </c>
      <c r="B409" s="30" t="s">
        <v>441</v>
      </c>
      <c r="C409" s="30" t="s">
        <v>2447</v>
      </c>
      <c r="D409" s="34" t="s">
        <v>1903</v>
      </c>
    </row>
    <row r="410" spans="1:13" s="30" customFormat="1" ht="14" x14ac:dyDescent="0.3">
      <c r="A410" s="30" t="s">
        <v>1980</v>
      </c>
      <c r="B410" s="30" t="s">
        <v>443</v>
      </c>
      <c r="C410" s="30" t="s">
        <v>2448</v>
      </c>
      <c r="D410" s="34" t="s">
        <v>1903</v>
      </c>
      <c r="E410" s="30" t="s">
        <v>2449</v>
      </c>
    </row>
    <row r="411" spans="1:13" ht="14.15" customHeight="1" x14ac:dyDescent="0.35">
      <c r="A411" s="30" t="s">
        <v>1980</v>
      </c>
      <c r="B411" s="30" t="s">
        <v>1240</v>
      </c>
      <c r="C411" s="30" t="s">
        <v>2450</v>
      </c>
      <c r="D411" s="34" t="s">
        <v>1903</v>
      </c>
      <c r="F411" s="34" t="s">
        <v>1982</v>
      </c>
      <c r="G411" s="34" t="s">
        <v>1983</v>
      </c>
      <c r="H411" s="34" t="s">
        <v>1984</v>
      </c>
      <c r="I411" s="30"/>
      <c r="J411" s="30"/>
      <c r="K411" s="30"/>
      <c r="M411" s="30"/>
    </row>
    <row r="412" spans="1:13" s="12" customFormat="1" x14ac:dyDescent="0.35">
      <c r="A412" s="45" t="s">
        <v>1924</v>
      </c>
      <c r="B412" s="45" t="s">
        <v>2445</v>
      </c>
      <c r="C412" s="45"/>
      <c r="D412" s="45"/>
      <c r="F412" s="45"/>
      <c r="G412" s="45"/>
      <c r="H412" s="45"/>
      <c r="I412" s="45"/>
      <c r="J412" s="45"/>
      <c r="K412" s="45"/>
      <c r="M412" s="46"/>
    </row>
    <row r="413" spans="1:13" s="12" customFormat="1" x14ac:dyDescent="0.35">
      <c r="A413" s="45" t="s">
        <v>1896</v>
      </c>
      <c r="B413" s="45" t="s">
        <v>2451</v>
      </c>
      <c r="C413" s="45" t="s">
        <v>1986</v>
      </c>
      <c r="D413" s="45"/>
      <c r="E413" s="45" t="s">
        <v>2446</v>
      </c>
      <c r="F413" s="45"/>
      <c r="G413" s="45"/>
      <c r="H413" s="45"/>
      <c r="I413" s="45"/>
      <c r="J413" s="45"/>
      <c r="K413" s="45"/>
      <c r="M413" s="46"/>
    </row>
    <row r="414" spans="1:13" x14ac:dyDescent="0.35">
      <c r="A414" s="30" t="s">
        <v>1987</v>
      </c>
      <c r="B414" s="30" t="s">
        <v>445</v>
      </c>
      <c r="C414" s="30" t="s">
        <v>2452</v>
      </c>
      <c r="D414" s="34" t="s">
        <v>1903</v>
      </c>
      <c r="F414" s="30"/>
      <c r="G414" s="30"/>
      <c r="H414" s="30"/>
      <c r="I414" s="30"/>
      <c r="J414" s="30"/>
      <c r="K414" s="30"/>
      <c r="M414" s="47"/>
    </row>
    <row r="415" spans="1:13" s="30" customFormat="1" ht="14" x14ac:dyDescent="0.3">
      <c r="A415" s="48" t="s">
        <v>1989</v>
      </c>
      <c r="B415" s="30" t="s">
        <v>446</v>
      </c>
      <c r="C415" s="30" t="s">
        <v>2453</v>
      </c>
      <c r="D415" s="34" t="s">
        <v>1903</v>
      </c>
      <c r="E415" s="34" t="s">
        <v>2454</v>
      </c>
    </row>
    <row r="416" spans="1:13" s="30" customFormat="1" ht="14" x14ac:dyDescent="0.3">
      <c r="A416" s="48" t="s">
        <v>1900</v>
      </c>
      <c r="B416" s="30" t="s">
        <v>447</v>
      </c>
      <c r="C416" s="30" t="s">
        <v>2455</v>
      </c>
      <c r="D416" s="34" t="s">
        <v>1903</v>
      </c>
      <c r="E416" s="34" t="s">
        <v>2456</v>
      </c>
    </row>
    <row r="417" spans="1:13" x14ac:dyDescent="0.35">
      <c r="A417" s="30" t="s">
        <v>1980</v>
      </c>
      <c r="B417" s="30" t="s">
        <v>448</v>
      </c>
      <c r="C417" s="30" t="s">
        <v>2457</v>
      </c>
      <c r="D417" s="34" t="s">
        <v>1903</v>
      </c>
      <c r="F417" s="30" t="s">
        <v>1995</v>
      </c>
      <c r="G417" s="30" t="s">
        <v>1996</v>
      </c>
      <c r="H417" s="30" t="s">
        <v>1997</v>
      </c>
      <c r="I417" s="30"/>
      <c r="J417" s="30"/>
      <c r="K417" s="30"/>
      <c r="M417" s="47"/>
    </row>
    <row r="418" spans="1:13" x14ac:dyDescent="0.35">
      <c r="A418" s="30" t="s">
        <v>1980</v>
      </c>
      <c r="B418" s="30" t="s">
        <v>449</v>
      </c>
      <c r="C418" s="30" t="s">
        <v>2458</v>
      </c>
      <c r="D418" s="34" t="s">
        <v>1903</v>
      </c>
      <c r="F418" s="30" t="s">
        <v>1995</v>
      </c>
      <c r="G418" s="30" t="s">
        <v>1996</v>
      </c>
      <c r="H418" s="30" t="s">
        <v>1997</v>
      </c>
      <c r="I418" s="30"/>
      <c r="J418" s="30"/>
      <c r="K418" s="30"/>
      <c r="M418" s="47"/>
    </row>
    <row r="419" spans="1:13" ht="16.399999999999999" customHeight="1" x14ac:dyDescent="0.35">
      <c r="A419" s="30" t="s">
        <v>1929</v>
      </c>
      <c r="B419" s="30" t="s">
        <v>450</v>
      </c>
      <c r="C419" s="30"/>
      <c r="D419" t="s">
        <v>1903</v>
      </c>
      <c r="E419" s="30"/>
      <c r="F419" s="30"/>
      <c r="G419" s="30"/>
      <c r="H419" s="30"/>
      <c r="I419" s="30"/>
      <c r="J419" s="30"/>
      <c r="K419" s="30"/>
      <c r="M419" s="47" t="s">
        <v>2459</v>
      </c>
    </row>
    <row r="420" spans="1:13" s="12" customFormat="1" x14ac:dyDescent="0.35">
      <c r="A420" s="45" t="s">
        <v>1924</v>
      </c>
      <c r="B420" s="45" t="s">
        <v>2451</v>
      </c>
      <c r="C420" s="45"/>
      <c r="E420" s="45"/>
      <c r="F420" s="45"/>
      <c r="G420" s="45"/>
      <c r="H420" s="45"/>
      <c r="I420" s="45"/>
      <c r="J420" s="45"/>
      <c r="K420" s="45"/>
      <c r="L420" s="46"/>
    </row>
    <row r="421" spans="1:13" s="44" customFormat="1" ht="14" x14ac:dyDescent="0.3">
      <c r="A421" s="44" t="s">
        <v>1924</v>
      </c>
      <c r="B421" s="44" t="s">
        <v>2441</v>
      </c>
    </row>
    <row r="422" spans="1:13" s="38" customFormat="1" ht="14" x14ac:dyDescent="0.3">
      <c r="A422" s="38" t="s">
        <v>1896</v>
      </c>
      <c r="B422" s="38" t="s">
        <v>2460</v>
      </c>
      <c r="C422" s="38" t="s">
        <v>2461</v>
      </c>
      <c r="E422" s="38" t="s">
        <v>2462</v>
      </c>
    </row>
    <row r="423" spans="1:13" s="34" customFormat="1" ht="14" x14ac:dyDescent="0.3">
      <c r="A423" s="34" t="s">
        <v>1893</v>
      </c>
      <c r="B423" s="34" t="s">
        <v>451</v>
      </c>
      <c r="C423" s="34" t="s">
        <v>2463</v>
      </c>
    </row>
    <row r="424" spans="1:13" s="34" customFormat="1" ht="14" x14ac:dyDescent="0.3">
      <c r="A424" s="34" t="s">
        <v>1975</v>
      </c>
      <c r="B424" s="34" t="s">
        <v>452</v>
      </c>
      <c r="C424" s="30" t="s">
        <v>2464</v>
      </c>
      <c r="D424" s="34" t="s">
        <v>1903</v>
      </c>
    </row>
    <row r="425" spans="1:13" s="39" customFormat="1" ht="14" x14ac:dyDescent="0.3">
      <c r="A425" s="39" t="s">
        <v>1896</v>
      </c>
      <c r="B425" s="39" t="s">
        <v>2465</v>
      </c>
      <c r="C425" s="39" t="s">
        <v>1978</v>
      </c>
      <c r="E425" s="39" t="s">
        <v>2466</v>
      </c>
    </row>
    <row r="426" spans="1:13" s="31" customFormat="1" x14ac:dyDescent="0.35">
      <c r="A426" s="34" t="s">
        <v>1980</v>
      </c>
      <c r="B426" s="34" t="s">
        <v>453</v>
      </c>
      <c r="C426" s="30" t="s">
        <v>2467</v>
      </c>
      <c r="D426" s="34" t="s">
        <v>1903</v>
      </c>
      <c r="E426" s="34"/>
      <c r="F426" s="34" t="s">
        <v>1982</v>
      </c>
      <c r="G426" s="34" t="s">
        <v>1983</v>
      </c>
      <c r="H426" s="34" t="s">
        <v>1984</v>
      </c>
      <c r="I426" s="34"/>
      <c r="J426" s="34"/>
      <c r="K426" s="34"/>
      <c r="L426" s="34"/>
    </row>
    <row r="427" spans="1:13" s="41" customFormat="1" x14ac:dyDescent="0.35">
      <c r="A427" s="39" t="s">
        <v>1924</v>
      </c>
      <c r="B427" s="39" t="s">
        <v>2465</v>
      </c>
      <c r="C427" s="39"/>
      <c r="D427" s="39"/>
      <c r="E427" s="39"/>
      <c r="F427" s="39"/>
      <c r="G427" s="39"/>
      <c r="H427" s="39"/>
      <c r="I427" s="39"/>
      <c r="J427" s="39"/>
      <c r="K427" s="39"/>
      <c r="L427" s="40"/>
    </row>
    <row r="428" spans="1:13" s="41" customFormat="1" x14ac:dyDescent="0.35">
      <c r="A428" s="39" t="s">
        <v>1896</v>
      </c>
      <c r="B428" s="39" t="s">
        <v>2468</v>
      </c>
      <c r="C428" s="39" t="s">
        <v>1986</v>
      </c>
      <c r="D428" s="39"/>
      <c r="E428" s="39" t="s">
        <v>2466</v>
      </c>
      <c r="F428" s="39"/>
      <c r="G428" s="39"/>
      <c r="H428" s="39"/>
      <c r="I428" s="39"/>
      <c r="J428" s="39"/>
      <c r="K428" s="39"/>
      <c r="L428" s="40"/>
    </row>
    <row r="429" spans="1:13" s="31" customFormat="1" x14ac:dyDescent="0.35">
      <c r="A429" s="34" t="s">
        <v>1987</v>
      </c>
      <c r="B429" s="34" t="s">
        <v>454</v>
      </c>
      <c r="C429" s="30" t="s">
        <v>2469</v>
      </c>
      <c r="D429" s="34" t="s">
        <v>1903</v>
      </c>
      <c r="E429" s="34"/>
      <c r="F429" s="34"/>
      <c r="G429" s="34"/>
      <c r="H429" s="34"/>
      <c r="I429" s="34"/>
      <c r="J429" s="34"/>
      <c r="K429" s="34"/>
      <c r="L429" s="42"/>
    </row>
    <row r="430" spans="1:13" s="34" customFormat="1" ht="14" x14ac:dyDescent="0.3">
      <c r="A430" s="43" t="s">
        <v>1989</v>
      </c>
      <c r="B430" s="34" t="s">
        <v>455</v>
      </c>
      <c r="C430" s="30" t="s">
        <v>2470</v>
      </c>
      <c r="D430" s="34" t="s">
        <v>1903</v>
      </c>
      <c r="E430" s="34" t="s">
        <v>2471</v>
      </c>
    </row>
    <row r="431" spans="1:13" s="34" customFormat="1" ht="14" x14ac:dyDescent="0.3">
      <c r="A431" s="43" t="s">
        <v>1900</v>
      </c>
      <c r="B431" s="34" t="s">
        <v>456</v>
      </c>
      <c r="C431" s="30" t="s">
        <v>2472</v>
      </c>
      <c r="D431" s="34" t="s">
        <v>1903</v>
      </c>
      <c r="E431" s="34" t="s">
        <v>2473</v>
      </c>
    </row>
    <row r="432" spans="1:13" s="31" customFormat="1" x14ac:dyDescent="0.35">
      <c r="A432" s="34" t="s">
        <v>1980</v>
      </c>
      <c r="B432" s="34" t="s">
        <v>457</v>
      </c>
      <c r="C432" s="30" t="s">
        <v>2474</v>
      </c>
      <c r="D432" s="34" t="s">
        <v>1903</v>
      </c>
      <c r="F432" s="34" t="s">
        <v>1995</v>
      </c>
      <c r="G432" s="34" t="s">
        <v>1996</v>
      </c>
      <c r="H432" s="34" t="s">
        <v>1997</v>
      </c>
      <c r="I432" s="34"/>
      <c r="J432" s="34"/>
      <c r="K432" s="34"/>
      <c r="L432" s="42"/>
    </row>
    <row r="433" spans="1:14" s="31" customFormat="1" x14ac:dyDescent="0.35">
      <c r="A433" s="34" t="s">
        <v>1980</v>
      </c>
      <c r="B433" s="34" t="s">
        <v>458</v>
      </c>
      <c r="C433" s="30" t="s">
        <v>2475</v>
      </c>
      <c r="D433" s="34" t="s">
        <v>1903</v>
      </c>
      <c r="F433" s="34" t="s">
        <v>1995</v>
      </c>
      <c r="G433" s="34" t="s">
        <v>1996</v>
      </c>
      <c r="H433" s="34" t="s">
        <v>1997</v>
      </c>
      <c r="I433" s="34"/>
      <c r="J433" s="34"/>
      <c r="K433" s="34"/>
      <c r="L433" s="42"/>
    </row>
    <row r="434" spans="1:14" s="31" customFormat="1" ht="16.399999999999999" customHeight="1" x14ac:dyDescent="0.35">
      <c r="A434" s="34" t="s">
        <v>1929</v>
      </c>
      <c r="B434" s="34" t="s">
        <v>459</v>
      </c>
      <c r="C434" s="34"/>
      <c r="D434" s="34" t="s">
        <v>1903</v>
      </c>
      <c r="E434" s="34"/>
      <c r="F434" s="34"/>
      <c r="G434" s="34"/>
      <c r="H434" s="34"/>
      <c r="I434" s="34"/>
      <c r="J434" s="34"/>
      <c r="K434" s="34"/>
      <c r="M434" s="42" t="s">
        <v>2476</v>
      </c>
    </row>
    <row r="435" spans="1:14" s="41" customFormat="1" x14ac:dyDescent="0.35">
      <c r="A435" s="39" t="s">
        <v>1924</v>
      </c>
      <c r="B435" s="39" t="s">
        <v>2468</v>
      </c>
      <c r="C435" s="39"/>
      <c r="D435" s="39"/>
      <c r="E435" s="39"/>
      <c r="F435" s="39"/>
      <c r="G435" s="39"/>
      <c r="H435" s="39"/>
      <c r="I435" s="39"/>
      <c r="J435" s="39"/>
      <c r="K435" s="39"/>
      <c r="L435" s="40"/>
    </row>
    <row r="436" spans="1:14" s="38" customFormat="1" ht="14" x14ac:dyDescent="0.3">
      <c r="A436" s="38" t="s">
        <v>1924</v>
      </c>
      <c r="B436" s="38" t="s">
        <v>2460</v>
      </c>
    </row>
    <row r="437" spans="1:14" s="38" customFormat="1" ht="14" x14ac:dyDescent="0.3">
      <c r="A437" s="38" t="s">
        <v>1896</v>
      </c>
      <c r="B437" s="38" t="s">
        <v>2477</v>
      </c>
      <c r="C437" s="38" t="s">
        <v>2478</v>
      </c>
      <c r="E437" s="38" t="s">
        <v>2479</v>
      </c>
    </row>
    <row r="438" spans="1:14" s="38" customFormat="1" ht="14" x14ac:dyDescent="0.3">
      <c r="A438" s="49" t="s">
        <v>1896</v>
      </c>
      <c r="B438" s="49" t="s">
        <v>2480</v>
      </c>
      <c r="C438" s="49" t="s">
        <v>2481</v>
      </c>
      <c r="D438" s="49"/>
      <c r="E438" s="49"/>
      <c r="F438" s="49"/>
      <c r="G438" s="49"/>
      <c r="H438" s="49"/>
      <c r="I438" s="49"/>
      <c r="J438" s="49"/>
      <c r="K438" s="49"/>
      <c r="L438" s="49"/>
      <c r="M438" s="49"/>
      <c r="N438" s="49"/>
    </row>
    <row r="439" spans="1:14" s="34" customFormat="1" ht="14" x14ac:dyDescent="0.3">
      <c r="A439" s="34" t="s">
        <v>1893</v>
      </c>
      <c r="B439" s="34" t="s">
        <v>460</v>
      </c>
      <c r="C439" s="34" t="s">
        <v>2482</v>
      </c>
    </row>
    <row r="440" spans="1:14" s="31" customFormat="1" ht="16.399999999999999" customHeight="1" x14ac:dyDescent="0.35">
      <c r="A440" s="34" t="s">
        <v>2050</v>
      </c>
      <c r="B440" s="34" t="s">
        <v>461</v>
      </c>
      <c r="C440" s="30" t="s">
        <v>2483</v>
      </c>
      <c r="D440" s="34" t="s">
        <v>1903</v>
      </c>
      <c r="E440" s="34"/>
      <c r="F440" s="34"/>
      <c r="G440" s="34"/>
      <c r="H440" s="34"/>
      <c r="I440" s="34"/>
      <c r="J440" s="34"/>
      <c r="K440" s="34"/>
      <c r="L440" s="42"/>
    </row>
    <row r="441" spans="1:14" s="31" customFormat="1" ht="16.399999999999999" customHeight="1" x14ac:dyDescent="0.35">
      <c r="A441" s="34" t="s">
        <v>1893</v>
      </c>
      <c r="B441" s="34" t="s">
        <v>462</v>
      </c>
      <c r="C441" s="34" t="s">
        <v>2166</v>
      </c>
      <c r="D441" s="34" t="s">
        <v>1903</v>
      </c>
      <c r="E441" s="50" t="s">
        <v>2484</v>
      </c>
      <c r="F441" s="34"/>
      <c r="G441" s="34"/>
      <c r="H441" s="34"/>
      <c r="I441" s="34"/>
      <c r="J441" s="34"/>
      <c r="K441" s="34"/>
      <c r="L441" s="34"/>
      <c r="M441" s="42"/>
    </row>
    <row r="442" spans="1:14" s="31" customFormat="1" ht="16.399999999999999" customHeight="1" x14ac:dyDescent="0.35">
      <c r="A442" s="34" t="s">
        <v>2193</v>
      </c>
      <c r="B442" s="34" t="s">
        <v>463</v>
      </c>
      <c r="C442" s="30" t="s">
        <v>2485</v>
      </c>
      <c r="D442" s="34" t="s">
        <v>1903</v>
      </c>
      <c r="E442" s="34" t="s">
        <v>2486</v>
      </c>
      <c r="F442" s="34"/>
      <c r="G442" s="34"/>
      <c r="H442" s="34"/>
      <c r="I442" s="34" t="s">
        <v>2487</v>
      </c>
      <c r="J442" s="34"/>
      <c r="K442" s="34"/>
      <c r="L442" s="42"/>
    </row>
    <row r="443" spans="1:14" s="52" customFormat="1" ht="16.399999999999999" customHeight="1" x14ac:dyDescent="0.35">
      <c r="A443" s="50" t="s">
        <v>1893</v>
      </c>
      <c r="B443" s="50" t="s">
        <v>480</v>
      </c>
      <c r="C443" s="50" t="s">
        <v>2057</v>
      </c>
      <c r="D443" s="50" t="s">
        <v>1903</v>
      </c>
      <c r="E443" s="50" t="s">
        <v>2488</v>
      </c>
      <c r="F443" s="50"/>
      <c r="G443" s="50"/>
      <c r="H443" s="50"/>
      <c r="I443" s="50"/>
      <c r="J443" s="50"/>
      <c r="K443" s="50"/>
      <c r="L443" s="50"/>
      <c r="M443" s="51"/>
    </row>
    <row r="444" spans="1:14" s="31" customFormat="1" ht="16.399999999999999" customHeight="1" x14ac:dyDescent="0.35">
      <c r="A444" s="34" t="s">
        <v>2059</v>
      </c>
      <c r="B444" s="34" t="s">
        <v>481</v>
      </c>
      <c r="C444" s="30" t="s">
        <v>2489</v>
      </c>
      <c r="D444" s="34" t="s">
        <v>1903</v>
      </c>
      <c r="E444" s="34" t="s">
        <v>2486</v>
      </c>
      <c r="F444" s="34" t="s">
        <v>2061</v>
      </c>
      <c r="G444" s="34" t="s">
        <v>2062</v>
      </c>
      <c r="H444" s="34"/>
      <c r="I444" s="34"/>
      <c r="J444" s="34"/>
      <c r="K444" s="34"/>
      <c r="L444" s="42"/>
    </row>
    <row r="445" spans="1:14" s="31" customFormat="1" ht="16.399999999999999" customHeight="1" x14ac:dyDescent="0.35">
      <c r="A445" s="34" t="s">
        <v>1900</v>
      </c>
      <c r="B445" s="34" t="s">
        <v>491</v>
      </c>
      <c r="C445" s="30" t="s">
        <v>2490</v>
      </c>
      <c r="D445" s="34" t="s">
        <v>1903</v>
      </c>
      <c r="E445" s="34" t="s">
        <v>2491</v>
      </c>
      <c r="F445" s="34"/>
      <c r="G445" s="34"/>
      <c r="H445" s="34"/>
      <c r="I445" s="34"/>
      <c r="J445" s="34"/>
      <c r="K445" s="34"/>
      <c r="L445" s="42"/>
    </row>
    <row r="446" spans="1:14" s="49" customFormat="1" ht="14" x14ac:dyDescent="0.3">
      <c r="A446" s="49" t="s">
        <v>1924</v>
      </c>
      <c r="B446" s="49" t="s">
        <v>2480</v>
      </c>
    </row>
    <row r="447" spans="1:14" s="34" customFormat="1" ht="14" x14ac:dyDescent="0.3">
      <c r="A447" s="43" t="s">
        <v>1896</v>
      </c>
      <c r="B447" s="34" t="s">
        <v>2492</v>
      </c>
      <c r="C447" s="34" t="s">
        <v>2493</v>
      </c>
    </row>
    <row r="448" spans="1:14" s="34" customFormat="1" ht="14" x14ac:dyDescent="0.3">
      <c r="A448" s="34" t="s">
        <v>1893</v>
      </c>
      <c r="B448" s="34" t="s">
        <v>494</v>
      </c>
      <c r="C448" s="34" t="s">
        <v>2494</v>
      </c>
    </row>
    <row r="449" spans="1:17" s="31" customFormat="1" x14ac:dyDescent="0.35">
      <c r="A449" s="34" t="s">
        <v>2068</v>
      </c>
      <c r="B449" s="34" t="s">
        <v>495</v>
      </c>
      <c r="C449" s="30" t="s">
        <v>2495</v>
      </c>
      <c r="D449" s="34" t="s">
        <v>1903</v>
      </c>
      <c r="F449" s="50" t="s">
        <v>2070</v>
      </c>
      <c r="G449" s="50" t="s">
        <v>2071</v>
      </c>
    </row>
    <row r="450" spans="1:17" s="31" customFormat="1" x14ac:dyDescent="0.35">
      <c r="A450" s="34" t="s">
        <v>2193</v>
      </c>
      <c r="B450" s="34" t="s">
        <v>500</v>
      </c>
      <c r="C450" s="30" t="s">
        <v>2496</v>
      </c>
      <c r="D450" s="34" t="s">
        <v>1903</v>
      </c>
      <c r="E450" s="34" t="s">
        <v>2497</v>
      </c>
      <c r="I450" s="34" t="s">
        <v>2487</v>
      </c>
    </row>
    <row r="451" spans="1:17" s="31" customFormat="1" x14ac:dyDescent="0.35">
      <c r="A451" s="34" t="s">
        <v>2074</v>
      </c>
      <c r="B451" s="34" t="s">
        <v>517</v>
      </c>
      <c r="C451" s="30" t="s">
        <v>2498</v>
      </c>
      <c r="D451" s="34" t="s">
        <v>1903</v>
      </c>
      <c r="E451" s="34" t="s">
        <v>2497</v>
      </c>
      <c r="F451" s="34" t="s">
        <v>2061</v>
      </c>
      <c r="G451" s="34" t="s">
        <v>2062</v>
      </c>
      <c r="H451" s="34"/>
    </row>
    <row r="452" spans="1:17" s="31" customFormat="1" x14ac:dyDescent="0.35">
      <c r="A452" s="34" t="s">
        <v>1900</v>
      </c>
      <c r="B452" s="34" t="s">
        <v>528</v>
      </c>
      <c r="C452" s="30" t="s">
        <v>2499</v>
      </c>
      <c r="D452" s="34" t="s">
        <v>1903</v>
      </c>
      <c r="E452" s="34" t="s">
        <v>2500</v>
      </c>
      <c r="F452" s="34"/>
      <c r="G452" s="34"/>
      <c r="H452" s="34"/>
    </row>
    <row r="453" spans="1:17" s="31" customFormat="1" x14ac:dyDescent="0.35">
      <c r="A453" s="34" t="s">
        <v>2193</v>
      </c>
      <c r="B453" s="34" t="s">
        <v>531</v>
      </c>
      <c r="C453" s="30" t="s">
        <v>2501</v>
      </c>
      <c r="D453" s="34" t="s">
        <v>1903</v>
      </c>
      <c r="E453" s="34" t="s">
        <v>2502</v>
      </c>
      <c r="I453" s="34" t="s">
        <v>2503</v>
      </c>
      <c r="J453" s="34"/>
    </row>
    <row r="454" spans="1:17" s="31" customFormat="1" x14ac:dyDescent="0.35">
      <c r="A454" s="34" t="s">
        <v>2081</v>
      </c>
      <c r="B454" s="34" t="s">
        <v>548</v>
      </c>
      <c r="C454" s="30" t="s">
        <v>2504</v>
      </c>
      <c r="D454" s="34" t="s">
        <v>1903</v>
      </c>
      <c r="E454" s="34" t="s">
        <v>2502</v>
      </c>
      <c r="F454" s="34" t="s">
        <v>2061</v>
      </c>
      <c r="G454" s="34" t="s">
        <v>2062</v>
      </c>
    </row>
    <row r="455" spans="1:17" s="31" customFormat="1" x14ac:dyDescent="0.35">
      <c r="A455" s="34" t="s">
        <v>1900</v>
      </c>
      <c r="B455" s="34" t="s">
        <v>559</v>
      </c>
      <c r="C455" s="30" t="s">
        <v>2505</v>
      </c>
      <c r="D455" s="34" t="s">
        <v>1903</v>
      </c>
      <c r="E455" s="34" t="s">
        <v>2506</v>
      </c>
      <c r="F455" s="34"/>
      <c r="G455" s="34"/>
      <c r="H455" s="34"/>
      <c r="I455" s="34"/>
      <c r="J455" s="34"/>
      <c r="K455" s="34"/>
      <c r="L455" s="34"/>
      <c r="M455" s="34"/>
      <c r="N455" s="34"/>
      <c r="O455" s="34"/>
      <c r="P455" s="34"/>
      <c r="Q455" s="34"/>
    </row>
    <row r="456" spans="1:17" s="34" customFormat="1" ht="14" x14ac:dyDescent="0.3">
      <c r="A456" s="43" t="s">
        <v>1924</v>
      </c>
      <c r="B456" s="34" t="s">
        <v>2492</v>
      </c>
    </row>
    <row r="457" spans="1:17" s="38" customFormat="1" ht="14" x14ac:dyDescent="0.3">
      <c r="A457" s="38" t="s">
        <v>1924</v>
      </c>
      <c r="B457" s="38" t="s">
        <v>2477</v>
      </c>
    </row>
    <row r="458" spans="1:17" s="32" customFormat="1" ht="14" x14ac:dyDescent="0.3">
      <c r="A458" s="32" t="s">
        <v>1924</v>
      </c>
      <c r="B458" s="32" t="s">
        <v>2190</v>
      </c>
    </row>
    <row r="459" spans="1:17" s="37" customFormat="1" ht="14" x14ac:dyDescent="0.3">
      <c r="A459" s="37" t="s">
        <v>1924</v>
      </c>
      <c r="B459" s="37" t="s">
        <v>1959</v>
      </c>
    </row>
    <row r="460" spans="1:17" s="37" customFormat="1" ht="14" x14ac:dyDescent="0.3">
      <c r="A460" s="37" t="s">
        <v>1896</v>
      </c>
      <c r="B460" s="37" t="s">
        <v>2507</v>
      </c>
      <c r="C460" s="37" t="s">
        <v>2508</v>
      </c>
      <c r="E460" s="37" t="s">
        <v>1926</v>
      </c>
    </row>
    <row r="461" spans="1:17" s="30" customFormat="1" ht="14" x14ac:dyDescent="0.3">
      <c r="A461" s="30" t="s">
        <v>1893</v>
      </c>
      <c r="B461" s="30" t="s">
        <v>562</v>
      </c>
      <c r="C461" s="30" t="s">
        <v>2509</v>
      </c>
    </row>
    <row r="462" spans="1:17" s="32" customFormat="1" ht="14" x14ac:dyDescent="0.3">
      <c r="A462" s="32" t="s">
        <v>1896</v>
      </c>
      <c r="B462" s="32" t="s">
        <v>2510</v>
      </c>
      <c r="C462" s="32" t="s">
        <v>2511</v>
      </c>
      <c r="D462" s="32" t="s">
        <v>1903</v>
      </c>
    </row>
    <row r="463" spans="1:17" s="30" customFormat="1" ht="14" x14ac:dyDescent="0.3">
      <c r="A463" s="30" t="s">
        <v>1893</v>
      </c>
      <c r="B463" s="30" t="s">
        <v>563</v>
      </c>
      <c r="C463" s="30" t="s">
        <v>2512</v>
      </c>
      <c r="D463" s="30" t="s">
        <v>1895</v>
      </c>
    </row>
    <row r="464" spans="1:17" s="30" customFormat="1" ht="14" x14ac:dyDescent="0.3">
      <c r="A464" s="30" t="s">
        <v>2513</v>
      </c>
      <c r="B464" s="30" t="s">
        <v>564</v>
      </c>
      <c r="C464" s="30" t="s">
        <v>2514</v>
      </c>
      <c r="D464" s="30" t="s">
        <v>1903</v>
      </c>
      <c r="H464" s="30" t="s">
        <v>2195</v>
      </c>
    </row>
    <row r="465" spans="1:13" s="30" customFormat="1" ht="14" x14ac:dyDescent="0.3">
      <c r="A465" s="30" t="s">
        <v>1929</v>
      </c>
      <c r="B465" s="30" t="s">
        <v>593</v>
      </c>
      <c r="C465" s="30" t="s">
        <v>2515</v>
      </c>
      <c r="D465" s="30" t="s">
        <v>1903</v>
      </c>
      <c r="M465" s="30" t="s">
        <v>2516</v>
      </c>
    </row>
    <row r="466" spans="1:13" s="44" customFormat="1" ht="14" x14ac:dyDescent="0.3">
      <c r="A466" s="44" t="s">
        <v>1896</v>
      </c>
      <c r="B466" s="44" t="s">
        <v>2517</v>
      </c>
      <c r="C466" s="44" t="s">
        <v>2518</v>
      </c>
      <c r="D466" s="44" t="s">
        <v>1903</v>
      </c>
      <c r="E466" s="44" t="s">
        <v>2519</v>
      </c>
    </row>
    <row r="467" spans="1:13" s="30" customFormat="1" ht="14" x14ac:dyDescent="0.3">
      <c r="A467" s="30" t="s">
        <v>1893</v>
      </c>
      <c r="B467" s="30" t="s">
        <v>594</v>
      </c>
      <c r="C467" s="30" t="s">
        <v>2520</v>
      </c>
      <c r="D467" s="30" t="s">
        <v>1895</v>
      </c>
    </row>
    <row r="468" spans="1:13" s="30" customFormat="1" ht="14" x14ac:dyDescent="0.3">
      <c r="A468" s="30" t="s">
        <v>1975</v>
      </c>
      <c r="B468" s="30" t="s">
        <v>595</v>
      </c>
      <c r="C468" s="30" t="s">
        <v>2521</v>
      </c>
      <c r="D468" s="30" t="s">
        <v>1903</v>
      </c>
    </row>
    <row r="469" spans="1:13" s="45" customFormat="1" ht="14" x14ac:dyDescent="0.3">
      <c r="A469" s="45" t="s">
        <v>1896</v>
      </c>
      <c r="B469" s="45" t="s">
        <v>2522</v>
      </c>
      <c r="C469" s="45" t="s">
        <v>1978</v>
      </c>
      <c r="D469" s="45" t="s">
        <v>1903</v>
      </c>
      <c r="E469" s="45" t="s">
        <v>2523</v>
      </c>
    </row>
    <row r="470" spans="1:13" s="30" customFormat="1" ht="14" x14ac:dyDescent="0.3">
      <c r="A470" s="30" t="s">
        <v>2524</v>
      </c>
      <c r="B470" s="30" t="s">
        <v>596</v>
      </c>
      <c r="C470" s="30" t="s">
        <v>2525</v>
      </c>
      <c r="D470" s="30" t="s">
        <v>1903</v>
      </c>
    </row>
    <row r="471" spans="1:13" x14ac:dyDescent="0.35">
      <c r="A471" s="30" t="s">
        <v>1980</v>
      </c>
      <c r="B471" s="30" t="s">
        <v>600</v>
      </c>
      <c r="C471" s="30" t="s">
        <v>2526</v>
      </c>
      <c r="D471" s="30" t="s">
        <v>1903</v>
      </c>
      <c r="E471" s="30" t="s">
        <v>2527</v>
      </c>
      <c r="F471" s="34" t="s">
        <v>1982</v>
      </c>
      <c r="G471" s="34" t="s">
        <v>1983</v>
      </c>
      <c r="H471" s="30" t="s">
        <v>1984</v>
      </c>
      <c r="I471" s="30"/>
      <c r="J471" s="30"/>
      <c r="K471" s="30"/>
      <c r="L471" s="30"/>
      <c r="M471" s="30"/>
    </row>
    <row r="472" spans="1:13" x14ac:dyDescent="0.35">
      <c r="A472" s="30" t="s">
        <v>1980</v>
      </c>
      <c r="B472" s="30" t="s">
        <v>601</v>
      </c>
      <c r="C472" s="30" t="s">
        <v>2528</v>
      </c>
      <c r="D472" s="30" t="s">
        <v>1903</v>
      </c>
      <c r="E472" s="30" t="s">
        <v>2529</v>
      </c>
      <c r="F472" s="34" t="s">
        <v>1982</v>
      </c>
      <c r="G472" s="34" t="s">
        <v>1983</v>
      </c>
      <c r="H472" s="30" t="s">
        <v>1984</v>
      </c>
      <c r="I472" s="30"/>
      <c r="J472" s="30"/>
      <c r="K472" s="30"/>
      <c r="L472" s="30"/>
      <c r="M472" s="30"/>
    </row>
    <row r="473" spans="1:13" x14ac:dyDescent="0.35">
      <c r="A473" s="30" t="s">
        <v>1980</v>
      </c>
      <c r="B473" s="30" t="s">
        <v>602</v>
      </c>
      <c r="C473" s="30" t="s">
        <v>2530</v>
      </c>
      <c r="D473" s="30" t="s">
        <v>1903</v>
      </c>
      <c r="E473" s="30" t="s">
        <v>2531</v>
      </c>
      <c r="F473" s="34" t="s">
        <v>1982</v>
      </c>
      <c r="G473" s="34" t="s">
        <v>1983</v>
      </c>
      <c r="H473" s="30" t="s">
        <v>1984</v>
      </c>
      <c r="I473" s="30"/>
      <c r="J473" s="30"/>
      <c r="K473" s="30"/>
      <c r="L473" s="30"/>
      <c r="M473" s="30"/>
    </row>
    <row r="474" spans="1:13" s="12" customFormat="1" x14ac:dyDescent="0.35">
      <c r="A474" s="45" t="s">
        <v>1924</v>
      </c>
      <c r="B474" s="45" t="s">
        <v>2522</v>
      </c>
      <c r="C474" s="45"/>
      <c r="D474" s="45"/>
      <c r="E474" s="45"/>
      <c r="F474" s="45"/>
      <c r="G474" s="45"/>
      <c r="H474" s="45"/>
      <c r="I474" s="45"/>
      <c r="J474" s="45"/>
      <c r="K474" s="45"/>
      <c r="L474" s="45"/>
      <c r="M474" s="46"/>
    </row>
    <row r="475" spans="1:13" s="12" customFormat="1" x14ac:dyDescent="0.35">
      <c r="A475" s="45" t="s">
        <v>1896</v>
      </c>
      <c r="B475" s="45" t="s">
        <v>2532</v>
      </c>
      <c r="C475" s="45" t="s">
        <v>1986</v>
      </c>
      <c r="D475" s="45" t="s">
        <v>1903</v>
      </c>
      <c r="E475" s="45" t="s">
        <v>2523</v>
      </c>
      <c r="F475" s="45"/>
      <c r="G475" s="45"/>
      <c r="H475" s="45"/>
      <c r="I475" s="45"/>
      <c r="J475" s="45"/>
      <c r="K475" s="45"/>
      <c r="L475" s="45"/>
      <c r="M475" s="46"/>
    </row>
    <row r="476" spans="1:13" x14ac:dyDescent="0.35">
      <c r="A476" s="30" t="s">
        <v>1987</v>
      </c>
      <c r="B476" s="30" t="s">
        <v>603</v>
      </c>
      <c r="C476" s="30" t="s">
        <v>2533</v>
      </c>
      <c r="D476" s="30" t="s">
        <v>1903</v>
      </c>
      <c r="E476" s="30"/>
      <c r="F476" s="30"/>
      <c r="G476" s="30"/>
      <c r="H476" s="30"/>
      <c r="I476" s="30"/>
      <c r="J476" s="30"/>
      <c r="K476" s="30"/>
      <c r="L476" s="30"/>
      <c r="M476" s="47"/>
    </row>
    <row r="477" spans="1:13" s="30" customFormat="1" ht="14" x14ac:dyDescent="0.3">
      <c r="A477" s="48" t="s">
        <v>1989</v>
      </c>
      <c r="B477" s="30" t="s">
        <v>604</v>
      </c>
      <c r="C477" s="30" t="s">
        <v>2534</v>
      </c>
      <c r="D477" s="30" t="s">
        <v>1903</v>
      </c>
      <c r="E477" s="30" t="s">
        <v>2535</v>
      </c>
    </row>
    <row r="478" spans="1:13" s="30" customFormat="1" ht="14" x14ac:dyDescent="0.3">
      <c r="A478" s="48" t="s">
        <v>1900</v>
      </c>
      <c r="B478" s="30" t="s">
        <v>605</v>
      </c>
      <c r="C478" s="30" t="s">
        <v>2536</v>
      </c>
      <c r="D478" s="30" t="s">
        <v>1903</v>
      </c>
      <c r="E478" s="30" t="s">
        <v>2537</v>
      </c>
    </row>
    <row r="479" spans="1:13" x14ac:dyDescent="0.35">
      <c r="A479" s="30" t="s">
        <v>1980</v>
      </c>
      <c r="B479" s="30" t="s">
        <v>606</v>
      </c>
      <c r="C479" s="30" t="s">
        <v>2538</v>
      </c>
      <c r="D479" s="30" t="s">
        <v>1903</v>
      </c>
      <c r="E479" s="30"/>
      <c r="F479" s="30" t="s">
        <v>1995</v>
      </c>
      <c r="G479" s="30" t="s">
        <v>1996</v>
      </c>
      <c r="H479" s="30" t="s">
        <v>1997</v>
      </c>
      <c r="I479" s="30"/>
      <c r="J479" s="30"/>
      <c r="K479" s="30"/>
      <c r="L479" s="30"/>
      <c r="M479" s="47"/>
    </row>
    <row r="480" spans="1:13" x14ac:dyDescent="0.35">
      <c r="A480" s="30" t="s">
        <v>1980</v>
      </c>
      <c r="B480" s="30" t="s">
        <v>607</v>
      </c>
      <c r="C480" s="30" t="s">
        <v>2539</v>
      </c>
      <c r="D480" s="30" t="s">
        <v>1903</v>
      </c>
      <c r="E480" s="30"/>
      <c r="F480" s="30" t="s">
        <v>1995</v>
      </c>
      <c r="G480" s="30" t="s">
        <v>1996</v>
      </c>
      <c r="H480" s="30" t="s">
        <v>1997</v>
      </c>
      <c r="I480" s="30"/>
      <c r="J480" s="30"/>
      <c r="K480" s="30"/>
      <c r="L480" s="30"/>
      <c r="M480" s="47"/>
    </row>
    <row r="481" spans="1:13" ht="16.399999999999999" customHeight="1" x14ac:dyDescent="0.35">
      <c r="A481" s="30" t="s">
        <v>1929</v>
      </c>
      <c r="B481" s="30" t="s">
        <v>608</v>
      </c>
      <c r="C481" s="30"/>
      <c r="D481" s="30" t="s">
        <v>1895</v>
      </c>
      <c r="E481" s="30"/>
      <c r="F481" s="30"/>
      <c r="G481" s="30"/>
      <c r="H481" s="30"/>
      <c r="I481" s="30"/>
      <c r="J481" s="30"/>
      <c r="K481" s="30"/>
      <c r="L481" s="30"/>
      <c r="M481" s="47" t="s">
        <v>2540</v>
      </c>
    </row>
    <row r="482" spans="1:13" s="12" customFormat="1" x14ac:dyDescent="0.35">
      <c r="A482" s="45" t="s">
        <v>1924</v>
      </c>
      <c r="B482" s="45" t="s">
        <v>2532</v>
      </c>
      <c r="C482" s="45"/>
      <c r="D482" s="45"/>
      <c r="E482" s="45"/>
      <c r="F482" s="45"/>
      <c r="G482" s="45"/>
      <c r="H482" s="45"/>
      <c r="I482" s="45"/>
      <c r="J482" s="45"/>
      <c r="K482" s="45"/>
      <c r="L482" s="45"/>
      <c r="M482" s="46"/>
    </row>
    <row r="483" spans="1:13" s="44" customFormat="1" ht="14" x14ac:dyDescent="0.3">
      <c r="A483" s="44" t="s">
        <v>1924</v>
      </c>
      <c r="B483" s="44" t="s">
        <v>2517</v>
      </c>
    </row>
    <row r="484" spans="1:13" s="44" customFormat="1" ht="14" x14ac:dyDescent="0.3">
      <c r="A484" s="44" t="s">
        <v>1896</v>
      </c>
      <c r="B484" s="38" t="s">
        <v>2541</v>
      </c>
      <c r="C484" s="44" t="s">
        <v>2542</v>
      </c>
      <c r="D484" s="44" t="s">
        <v>1903</v>
      </c>
      <c r="E484" s="44" t="s">
        <v>2543</v>
      </c>
    </row>
    <row r="485" spans="1:13" s="30" customFormat="1" ht="14" x14ac:dyDescent="0.3">
      <c r="A485" s="30" t="s">
        <v>1893</v>
      </c>
      <c r="B485" s="30" t="s">
        <v>609</v>
      </c>
      <c r="C485" s="30" t="s">
        <v>2544</v>
      </c>
      <c r="D485" s="30" t="s">
        <v>1895</v>
      </c>
    </row>
    <row r="486" spans="1:13" s="34" customFormat="1" ht="14" x14ac:dyDescent="0.3">
      <c r="A486" s="34" t="s">
        <v>1975</v>
      </c>
      <c r="B486" s="34" t="s">
        <v>610</v>
      </c>
      <c r="C486" s="30" t="s">
        <v>2545</v>
      </c>
      <c r="D486" s="34" t="s">
        <v>1903</v>
      </c>
      <c r="H486" s="30"/>
    </row>
    <row r="487" spans="1:13" s="39" customFormat="1" ht="14" x14ac:dyDescent="0.3">
      <c r="A487" s="39" t="s">
        <v>1896</v>
      </c>
      <c r="B487" s="39" t="s">
        <v>2546</v>
      </c>
      <c r="C487" s="39" t="s">
        <v>1978</v>
      </c>
      <c r="D487" s="39" t="s">
        <v>1903</v>
      </c>
      <c r="E487" s="39" t="s">
        <v>2547</v>
      </c>
    </row>
    <row r="488" spans="1:13" s="30" customFormat="1" ht="14" x14ac:dyDescent="0.3">
      <c r="A488" s="30" t="s">
        <v>2548</v>
      </c>
      <c r="B488" s="30" t="s">
        <v>611</v>
      </c>
      <c r="C488" s="30" t="s">
        <v>2549</v>
      </c>
      <c r="D488" s="30" t="s">
        <v>1903</v>
      </c>
    </row>
    <row r="489" spans="1:13" x14ac:dyDescent="0.35">
      <c r="A489" s="30" t="s">
        <v>1980</v>
      </c>
      <c r="B489" s="30" t="s">
        <v>615</v>
      </c>
      <c r="C489" s="30" t="s">
        <v>2550</v>
      </c>
      <c r="D489" s="30" t="s">
        <v>1903</v>
      </c>
      <c r="E489" s="30" t="s">
        <v>2551</v>
      </c>
      <c r="F489" s="34" t="s">
        <v>1982</v>
      </c>
      <c r="G489" s="34" t="s">
        <v>1983</v>
      </c>
      <c r="H489" s="30" t="s">
        <v>1984</v>
      </c>
      <c r="I489" s="30"/>
      <c r="J489" s="30"/>
      <c r="K489" s="30"/>
      <c r="L489" s="30"/>
      <c r="M489" s="30"/>
    </row>
    <row r="490" spans="1:13" x14ac:dyDescent="0.35">
      <c r="A490" s="30" t="s">
        <v>1980</v>
      </c>
      <c r="B490" s="30" t="s">
        <v>616</v>
      </c>
      <c r="C490" s="30" t="s">
        <v>2552</v>
      </c>
      <c r="D490" s="30" t="s">
        <v>1903</v>
      </c>
      <c r="E490" s="30" t="s">
        <v>2553</v>
      </c>
      <c r="F490" s="34" t="s">
        <v>1982</v>
      </c>
      <c r="G490" s="34" t="s">
        <v>1983</v>
      </c>
      <c r="H490" s="30" t="s">
        <v>1984</v>
      </c>
      <c r="I490" s="30"/>
      <c r="J490" s="30"/>
      <c r="K490" s="30"/>
      <c r="L490" s="30"/>
      <c r="M490" s="30"/>
    </row>
    <row r="491" spans="1:13" x14ac:dyDescent="0.35">
      <c r="A491" s="30" t="s">
        <v>1980</v>
      </c>
      <c r="B491" s="30" t="s">
        <v>617</v>
      </c>
      <c r="C491" s="30" t="s">
        <v>2554</v>
      </c>
      <c r="D491" s="30" t="s">
        <v>1903</v>
      </c>
      <c r="E491" s="30" t="s">
        <v>2555</v>
      </c>
      <c r="F491" s="34" t="s">
        <v>1982</v>
      </c>
      <c r="G491" s="34" t="s">
        <v>1983</v>
      </c>
      <c r="H491" s="30" t="s">
        <v>1984</v>
      </c>
      <c r="I491" s="30"/>
      <c r="J491" s="30"/>
      <c r="K491" s="30"/>
      <c r="L491" s="30"/>
      <c r="M491" s="30"/>
    </row>
    <row r="492" spans="1:13" s="39" customFormat="1" ht="14" x14ac:dyDescent="0.3">
      <c r="A492" s="39" t="s">
        <v>1924</v>
      </c>
      <c r="B492" s="39" t="s">
        <v>2546</v>
      </c>
    </row>
    <row r="493" spans="1:13" s="41" customFormat="1" x14ac:dyDescent="0.35">
      <c r="A493" s="39" t="s">
        <v>1896</v>
      </c>
      <c r="B493" s="39" t="s">
        <v>2556</v>
      </c>
      <c r="C493" s="39" t="s">
        <v>1986</v>
      </c>
      <c r="D493" s="39" t="s">
        <v>1903</v>
      </c>
      <c r="E493" s="39" t="s">
        <v>2547</v>
      </c>
      <c r="F493" s="39"/>
      <c r="G493" s="39"/>
      <c r="H493" s="39"/>
      <c r="I493" s="39"/>
      <c r="J493" s="39"/>
      <c r="K493" s="39"/>
      <c r="L493" s="39"/>
      <c r="M493" s="40"/>
    </row>
    <row r="494" spans="1:13" s="31" customFormat="1" x14ac:dyDescent="0.35">
      <c r="A494" s="34" t="s">
        <v>1987</v>
      </c>
      <c r="B494" s="34" t="s">
        <v>618</v>
      </c>
      <c r="C494" s="30" t="s">
        <v>2557</v>
      </c>
      <c r="D494" s="34" t="s">
        <v>1903</v>
      </c>
      <c r="E494" s="34"/>
      <c r="F494" s="34"/>
      <c r="G494" s="34"/>
      <c r="H494" s="34"/>
      <c r="I494" s="34"/>
      <c r="J494" s="34"/>
      <c r="K494" s="34"/>
      <c r="L494" s="34"/>
      <c r="M494" s="42"/>
    </row>
    <row r="495" spans="1:13" s="34" customFormat="1" ht="14" x14ac:dyDescent="0.3">
      <c r="A495" s="43" t="s">
        <v>1989</v>
      </c>
      <c r="B495" s="34" t="s">
        <v>619</v>
      </c>
      <c r="C495" s="30" t="s">
        <v>2558</v>
      </c>
      <c r="D495" s="34" t="s">
        <v>1903</v>
      </c>
      <c r="E495" s="34" t="s">
        <v>2559</v>
      </c>
    </row>
    <row r="496" spans="1:13" s="34" customFormat="1" ht="14" x14ac:dyDescent="0.3">
      <c r="A496" s="43" t="s">
        <v>1900</v>
      </c>
      <c r="B496" s="34" t="s">
        <v>620</v>
      </c>
      <c r="C496" s="30" t="s">
        <v>2560</v>
      </c>
      <c r="D496" s="34" t="s">
        <v>1903</v>
      </c>
      <c r="E496" s="34" t="s">
        <v>2561</v>
      </c>
    </row>
    <row r="497" spans="1:13" s="31" customFormat="1" x14ac:dyDescent="0.35">
      <c r="A497" s="34" t="s">
        <v>1980</v>
      </c>
      <c r="B497" s="34" t="s">
        <v>621</v>
      </c>
      <c r="C497" s="30" t="s">
        <v>2562</v>
      </c>
      <c r="D497" s="34" t="s">
        <v>1903</v>
      </c>
      <c r="E497" s="34"/>
      <c r="F497" s="34" t="s">
        <v>1995</v>
      </c>
      <c r="G497" s="34" t="s">
        <v>1996</v>
      </c>
      <c r="H497" s="34" t="s">
        <v>1997</v>
      </c>
      <c r="I497" s="34"/>
      <c r="J497" s="34"/>
      <c r="K497" s="34"/>
      <c r="L497" s="34"/>
      <c r="M497" s="42"/>
    </row>
    <row r="498" spans="1:13" s="31" customFormat="1" x14ac:dyDescent="0.35">
      <c r="A498" s="34" t="s">
        <v>1980</v>
      </c>
      <c r="B498" s="34" t="s">
        <v>622</v>
      </c>
      <c r="C498" s="30" t="s">
        <v>2563</v>
      </c>
      <c r="D498" s="34" t="s">
        <v>1903</v>
      </c>
      <c r="E498" s="34"/>
      <c r="F498" s="34" t="s">
        <v>1995</v>
      </c>
      <c r="G498" s="34" t="s">
        <v>1996</v>
      </c>
      <c r="H498" s="34" t="s">
        <v>1997</v>
      </c>
      <c r="I498" s="34"/>
      <c r="J498" s="34"/>
      <c r="K498" s="34"/>
      <c r="L498" s="34"/>
      <c r="M498" s="42"/>
    </row>
    <row r="499" spans="1:13" s="31" customFormat="1" ht="16.399999999999999" customHeight="1" x14ac:dyDescent="0.35">
      <c r="A499" s="34" t="s">
        <v>1929</v>
      </c>
      <c r="B499" s="34" t="s">
        <v>623</v>
      </c>
      <c r="C499" s="34"/>
      <c r="D499" s="34" t="s">
        <v>1895</v>
      </c>
      <c r="E499" s="34"/>
      <c r="F499" s="34"/>
      <c r="G499" s="34"/>
      <c r="H499" s="34"/>
      <c r="I499" s="34"/>
      <c r="J499" s="34"/>
      <c r="K499" s="34"/>
      <c r="L499" s="34"/>
      <c r="M499" s="42" t="s">
        <v>2564</v>
      </c>
    </row>
    <row r="500" spans="1:13" s="41" customFormat="1" x14ac:dyDescent="0.35">
      <c r="A500" s="39" t="s">
        <v>1924</v>
      </c>
      <c r="B500" s="39" t="s">
        <v>2556</v>
      </c>
      <c r="C500" s="39"/>
      <c r="D500" s="39"/>
      <c r="E500" s="39"/>
      <c r="F500" s="39"/>
      <c r="G500" s="39"/>
      <c r="H500" s="39"/>
      <c r="I500" s="39"/>
      <c r="J500" s="39"/>
      <c r="K500" s="39"/>
      <c r="L500" s="39"/>
      <c r="M500" s="40"/>
    </row>
    <row r="501" spans="1:13" s="38" customFormat="1" ht="14" x14ac:dyDescent="0.3">
      <c r="A501" s="38" t="s">
        <v>1924</v>
      </c>
      <c r="B501" s="38" t="s">
        <v>2541</v>
      </c>
    </row>
    <row r="502" spans="1:13" s="44" customFormat="1" ht="14" x14ac:dyDescent="0.3">
      <c r="A502" s="44" t="s">
        <v>1896</v>
      </c>
      <c r="B502" s="38" t="s">
        <v>2565</v>
      </c>
      <c r="C502" s="44" t="s">
        <v>2566</v>
      </c>
      <c r="D502" s="44" t="s">
        <v>1903</v>
      </c>
      <c r="E502" s="44" t="s">
        <v>2567</v>
      </c>
    </row>
    <row r="503" spans="1:13" s="30" customFormat="1" ht="14" x14ac:dyDescent="0.3">
      <c r="A503" s="30" t="s">
        <v>1893</v>
      </c>
      <c r="B503" s="30" t="s">
        <v>624</v>
      </c>
      <c r="C503" s="30" t="s">
        <v>2568</v>
      </c>
      <c r="D503" s="30" t="s">
        <v>1895</v>
      </c>
    </row>
    <row r="504" spans="1:13" s="34" customFormat="1" ht="14" x14ac:dyDescent="0.3">
      <c r="A504" s="34" t="s">
        <v>1975</v>
      </c>
      <c r="B504" s="34" t="s">
        <v>625</v>
      </c>
      <c r="C504" s="30" t="s">
        <v>2569</v>
      </c>
      <c r="D504" s="34" t="s">
        <v>1903</v>
      </c>
      <c r="H504" s="30"/>
    </row>
    <row r="505" spans="1:13" s="39" customFormat="1" ht="14" x14ac:dyDescent="0.3">
      <c r="A505" s="39" t="s">
        <v>1896</v>
      </c>
      <c r="B505" s="39" t="s">
        <v>2570</v>
      </c>
      <c r="C505" s="39" t="s">
        <v>1978</v>
      </c>
      <c r="D505" s="39" t="s">
        <v>1903</v>
      </c>
      <c r="E505" s="39" t="s">
        <v>2571</v>
      </c>
    </row>
    <row r="506" spans="1:13" s="30" customFormat="1" ht="14" x14ac:dyDescent="0.3">
      <c r="A506" s="30" t="s">
        <v>2548</v>
      </c>
      <c r="B506" s="30" t="s">
        <v>626</v>
      </c>
      <c r="C506" s="30" t="s">
        <v>2572</v>
      </c>
      <c r="D506" s="30" t="s">
        <v>1903</v>
      </c>
    </row>
    <row r="507" spans="1:13" x14ac:dyDescent="0.35">
      <c r="A507" s="30" t="s">
        <v>1980</v>
      </c>
      <c r="B507" s="30" t="s">
        <v>630</v>
      </c>
      <c r="C507" s="30" t="s">
        <v>2573</v>
      </c>
      <c r="D507" s="30" t="s">
        <v>1903</v>
      </c>
      <c r="E507" s="30" t="s">
        <v>2574</v>
      </c>
      <c r="F507" s="34" t="s">
        <v>1982</v>
      </c>
      <c r="G507" s="34" t="s">
        <v>1983</v>
      </c>
      <c r="H507" s="30" t="s">
        <v>1984</v>
      </c>
      <c r="I507" s="30"/>
      <c r="J507" s="30"/>
      <c r="K507" s="30"/>
      <c r="L507" s="30"/>
      <c r="M507" s="30"/>
    </row>
    <row r="508" spans="1:13" x14ac:dyDescent="0.35">
      <c r="A508" s="30" t="s">
        <v>1980</v>
      </c>
      <c r="B508" s="30" t="s">
        <v>631</v>
      </c>
      <c r="C508" s="30" t="s">
        <v>2575</v>
      </c>
      <c r="D508" s="30" t="s">
        <v>1903</v>
      </c>
      <c r="E508" s="30" t="s">
        <v>2576</v>
      </c>
      <c r="F508" s="34" t="s">
        <v>1982</v>
      </c>
      <c r="G508" s="34" t="s">
        <v>1983</v>
      </c>
      <c r="H508" s="30" t="s">
        <v>1984</v>
      </c>
      <c r="I508" s="30"/>
      <c r="J508" s="30"/>
      <c r="K508" s="30"/>
      <c r="L508" s="30"/>
      <c r="M508" s="30"/>
    </row>
    <row r="509" spans="1:13" x14ac:dyDescent="0.35">
      <c r="A509" s="30" t="s">
        <v>1980</v>
      </c>
      <c r="B509" s="30" t="s">
        <v>632</v>
      </c>
      <c r="C509" s="30" t="s">
        <v>2577</v>
      </c>
      <c r="D509" s="30" t="s">
        <v>1903</v>
      </c>
      <c r="E509" s="30" t="s">
        <v>2578</v>
      </c>
      <c r="F509" s="34" t="s">
        <v>1982</v>
      </c>
      <c r="G509" s="34" t="s">
        <v>1983</v>
      </c>
      <c r="H509" s="30" t="s">
        <v>1984</v>
      </c>
      <c r="I509" s="30"/>
      <c r="J509" s="30"/>
      <c r="K509" s="30"/>
      <c r="L509" s="30"/>
      <c r="M509" s="30"/>
    </row>
    <row r="510" spans="1:13" s="39" customFormat="1" ht="14" x14ac:dyDescent="0.3">
      <c r="A510" s="39" t="s">
        <v>1924</v>
      </c>
      <c r="B510" s="39" t="s">
        <v>2570</v>
      </c>
    </row>
    <row r="511" spans="1:13" s="41" customFormat="1" x14ac:dyDescent="0.35">
      <c r="A511" s="39" t="s">
        <v>1896</v>
      </c>
      <c r="B511" s="39" t="s">
        <v>2579</v>
      </c>
      <c r="C511" s="39" t="s">
        <v>1986</v>
      </c>
      <c r="D511" s="39" t="s">
        <v>1903</v>
      </c>
      <c r="E511" s="39" t="s">
        <v>2571</v>
      </c>
      <c r="F511" s="39"/>
      <c r="G511" s="39"/>
      <c r="H511" s="39"/>
      <c r="I511" s="39"/>
      <c r="J511" s="39"/>
      <c r="K511" s="39"/>
      <c r="L511" s="39"/>
      <c r="M511" s="40"/>
    </row>
    <row r="512" spans="1:13" s="31" customFormat="1" x14ac:dyDescent="0.35">
      <c r="A512" s="34" t="s">
        <v>1987</v>
      </c>
      <c r="B512" s="34" t="s">
        <v>633</v>
      </c>
      <c r="C512" s="30" t="s">
        <v>2580</v>
      </c>
      <c r="D512" s="34" t="s">
        <v>1903</v>
      </c>
      <c r="E512" s="34"/>
      <c r="F512" s="34"/>
      <c r="G512" s="34"/>
      <c r="H512" s="34"/>
      <c r="I512" s="34"/>
      <c r="J512" s="34"/>
      <c r="K512" s="34"/>
      <c r="L512" s="34"/>
      <c r="M512" s="42"/>
    </row>
    <row r="513" spans="1:13" s="34" customFormat="1" ht="14" x14ac:dyDescent="0.3">
      <c r="A513" s="43" t="s">
        <v>1989</v>
      </c>
      <c r="B513" s="34" t="s">
        <v>634</v>
      </c>
      <c r="C513" s="30" t="s">
        <v>2581</v>
      </c>
      <c r="D513" s="34" t="s">
        <v>1903</v>
      </c>
      <c r="E513" s="34" t="s">
        <v>2582</v>
      </c>
    </row>
    <row r="514" spans="1:13" s="34" customFormat="1" ht="14" x14ac:dyDescent="0.3">
      <c r="A514" s="43" t="s">
        <v>1900</v>
      </c>
      <c r="B514" s="34" t="s">
        <v>635</v>
      </c>
      <c r="C514" s="30" t="s">
        <v>2583</v>
      </c>
      <c r="D514" s="34" t="s">
        <v>1903</v>
      </c>
      <c r="E514" s="34" t="s">
        <v>2584</v>
      </c>
    </row>
    <row r="515" spans="1:13" s="31" customFormat="1" x14ac:dyDescent="0.35">
      <c r="A515" s="34" t="s">
        <v>1980</v>
      </c>
      <c r="B515" s="34" t="s">
        <v>636</v>
      </c>
      <c r="C515" s="30" t="s">
        <v>2585</v>
      </c>
      <c r="D515" s="34" t="s">
        <v>1903</v>
      </c>
      <c r="E515" s="34"/>
      <c r="F515" s="34" t="s">
        <v>1995</v>
      </c>
      <c r="G515" s="34" t="s">
        <v>1996</v>
      </c>
      <c r="H515" s="34" t="s">
        <v>1997</v>
      </c>
      <c r="I515" s="34"/>
      <c r="J515" s="34"/>
      <c r="K515" s="34"/>
      <c r="L515" s="34"/>
      <c r="M515" s="42"/>
    </row>
    <row r="516" spans="1:13" s="31" customFormat="1" x14ac:dyDescent="0.35">
      <c r="A516" s="34" t="s">
        <v>1980</v>
      </c>
      <c r="B516" s="34" t="s">
        <v>637</v>
      </c>
      <c r="C516" s="30" t="s">
        <v>2586</v>
      </c>
      <c r="D516" s="34" t="s">
        <v>1903</v>
      </c>
      <c r="E516" s="34"/>
      <c r="F516" s="34" t="s">
        <v>1995</v>
      </c>
      <c r="G516" s="34" t="s">
        <v>1996</v>
      </c>
      <c r="H516" s="34" t="s">
        <v>1997</v>
      </c>
      <c r="I516" s="34"/>
      <c r="J516" s="34"/>
      <c r="K516" s="34"/>
      <c r="L516" s="34"/>
      <c r="M516" s="42"/>
    </row>
    <row r="517" spans="1:13" s="31" customFormat="1" ht="16.399999999999999" customHeight="1" x14ac:dyDescent="0.35">
      <c r="A517" s="34" t="s">
        <v>1929</v>
      </c>
      <c r="B517" s="34" t="s">
        <v>638</v>
      </c>
      <c r="C517" s="34"/>
      <c r="D517" s="34" t="s">
        <v>1895</v>
      </c>
      <c r="E517" s="34"/>
      <c r="F517" s="34"/>
      <c r="G517" s="34"/>
      <c r="H517" s="34"/>
      <c r="I517" s="34"/>
      <c r="J517" s="34"/>
      <c r="K517" s="34"/>
      <c r="L517" s="34"/>
      <c r="M517" s="42" t="s">
        <v>2587</v>
      </c>
    </row>
    <row r="518" spans="1:13" s="41" customFormat="1" x14ac:dyDescent="0.35">
      <c r="A518" s="39" t="s">
        <v>1924</v>
      </c>
      <c r="B518" s="39" t="s">
        <v>2579</v>
      </c>
      <c r="C518" s="39"/>
      <c r="D518" s="39"/>
      <c r="E518" s="39"/>
      <c r="F518" s="39"/>
      <c r="G518" s="39"/>
      <c r="H518" s="39"/>
      <c r="I518" s="39"/>
      <c r="J518" s="39"/>
      <c r="K518" s="39"/>
      <c r="L518" s="39"/>
      <c r="M518" s="40"/>
    </row>
    <row r="519" spans="1:13" s="38" customFormat="1" ht="14" x14ac:dyDescent="0.3">
      <c r="A519" s="38" t="s">
        <v>1924</v>
      </c>
      <c r="B519" s="38" t="s">
        <v>2565</v>
      </c>
    </row>
    <row r="520" spans="1:13" s="44" customFormat="1" ht="14" x14ac:dyDescent="0.3">
      <c r="A520" s="44" t="s">
        <v>1896</v>
      </c>
      <c r="B520" s="38" t="s">
        <v>2588</v>
      </c>
      <c r="C520" s="44" t="s">
        <v>2589</v>
      </c>
      <c r="D520" s="44" t="s">
        <v>1903</v>
      </c>
      <c r="E520" s="44" t="s">
        <v>2590</v>
      </c>
    </row>
    <row r="521" spans="1:13" s="30" customFormat="1" ht="14" x14ac:dyDescent="0.3">
      <c r="A521" s="30" t="s">
        <v>1893</v>
      </c>
      <c r="B521" s="30" t="s">
        <v>639</v>
      </c>
      <c r="C521" s="30" t="s">
        <v>2591</v>
      </c>
      <c r="D521" s="30" t="s">
        <v>1895</v>
      </c>
    </row>
    <row r="522" spans="1:13" s="34" customFormat="1" ht="14" x14ac:dyDescent="0.3">
      <c r="A522" s="34" t="s">
        <v>1975</v>
      </c>
      <c r="B522" s="34" t="s">
        <v>640</v>
      </c>
      <c r="C522" s="30" t="s">
        <v>2592</v>
      </c>
      <c r="D522" s="34" t="s">
        <v>1903</v>
      </c>
      <c r="H522" s="30"/>
    </row>
    <row r="523" spans="1:13" s="39" customFormat="1" ht="14" x14ac:dyDescent="0.3">
      <c r="A523" s="39" t="s">
        <v>1896</v>
      </c>
      <c r="B523" s="39" t="s">
        <v>2593</v>
      </c>
      <c r="C523" s="39" t="s">
        <v>1978</v>
      </c>
      <c r="D523" s="39" t="s">
        <v>1903</v>
      </c>
      <c r="E523" s="39" t="s">
        <v>2594</v>
      </c>
    </row>
    <row r="524" spans="1:13" s="30" customFormat="1" ht="14" x14ac:dyDescent="0.3">
      <c r="A524" s="30" t="s">
        <v>2595</v>
      </c>
      <c r="B524" s="30" t="s">
        <v>641</v>
      </c>
      <c r="C524" s="30" t="s">
        <v>2596</v>
      </c>
      <c r="D524" s="30" t="s">
        <v>1903</v>
      </c>
    </row>
    <row r="525" spans="1:13" x14ac:dyDescent="0.35">
      <c r="A525" s="30" t="s">
        <v>1980</v>
      </c>
      <c r="B525" s="30" t="s">
        <v>645</v>
      </c>
      <c r="C525" s="30" t="s">
        <v>2597</v>
      </c>
      <c r="D525" s="30" t="s">
        <v>1903</v>
      </c>
      <c r="E525" s="30" t="s">
        <v>2598</v>
      </c>
      <c r="F525" s="34" t="s">
        <v>1982</v>
      </c>
      <c r="G525" s="34" t="s">
        <v>1983</v>
      </c>
      <c r="H525" s="30" t="s">
        <v>1984</v>
      </c>
      <c r="I525" s="30"/>
      <c r="J525" s="30"/>
      <c r="K525" s="30"/>
      <c r="L525" s="30"/>
      <c r="M525" s="30"/>
    </row>
    <row r="526" spans="1:13" x14ac:dyDescent="0.35">
      <c r="A526" s="30" t="s">
        <v>1980</v>
      </c>
      <c r="B526" s="30" t="s">
        <v>646</v>
      </c>
      <c r="C526" s="30" t="s">
        <v>2599</v>
      </c>
      <c r="D526" s="30" t="s">
        <v>1903</v>
      </c>
      <c r="E526" s="30" t="s">
        <v>2600</v>
      </c>
      <c r="F526" s="34" t="s">
        <v>1982</v>
      </c>
      <c r="G526" s="34" t="s">
        <v>1983</v>
      </c>
      <c r="H526" s="30" t="s">
        <v>1984</v>
      </c>
      <c r="I526" s="30"/>
      <c r="J526" s="30"/>
      <c r="K526" s="30"/>
      <c r="L526" s="30"/>
      <c r="M526" s="30"/>
    </row>
    <row r="527" spans="1:13" x14ac:dyDescent="0.35">
      <c r="A527" s="30" t="s">
        <v>1980</v>
      </c>
      <c r="B527" s="30" t="s">
        <v>647</v>
      </c>
      <c r="C527" s="30" t="s">
        <v>2601</v>
      </c>
      <c r="D527" s="30" t="s">
        <v>1903</v>
      </c>
      <c r="E527" s="30" t="s">
        <v>2602</v>
      </c>
      <c r="F527" s="34" t="s">
        <v>1982</v>
      </c>
      <c r="G527" s="34" t="s">
        <v>1983</v>
      </c>
      <c r="H527" s="30" t="s">
        <v>1984</v>
      </c>
      <c r="I527" s="30"/>
      <c r="J527" s="30"/>
      <c r="K527" s="30"/>
      <c r="L527" s="30"/>
      <c r="M527" s="30"/>
    </row>
    <row r="528" spans="1:13" s="39" customFormat="1" ht="14" x14ac:dyDescent="0.3">
      <c r="A528" s="39" t="s">
        <v>1924</v>
      </c>
      <c r="B528" s="39" t="s">
        <v>2593</v>
      </c>
    </row>
    <row r="529" spans="1:13" s="41" customFormat="1" x14ac:dyDescent="0.35">
      <c r="A529" s="39" t="s">
        <v>1896</v>
      </c>
      <c r="B529" s="39" t="s">
        <v>2603</v>
      </c>
      <c r="C529" s="39" t="s">
        <v>1986</v>
      </c>
      <c r="D529" s="39" t="s">
        <v>1903</v>
      </c>
      <c r="E529" s="39" t="s">
        <v>2594</v>
      </c>
      <c r="F529" s="39"/>
      <c r="G529" s="39"/>
      <c r="H529" s="39"/>
      <c r="I529" s="39"/>
      <c r="J529" s="39"/>
      <c r="K529" s="39"/>
      <c r="L529" s="39"/>
      <c r="M529" s="40"/>
    </row>
    <row r="530" spans="1:13" s="31" customFormat="1" x14ac:dyDescent="0.35">
      <c r="A530" s="34" t="s">
        <v>1987</v>
      </c>
      <c r="B530" s="34" t="s">
        <v>648</v>
      </c>
      <c r="C530" s="30" t="s">
        <v>2604</v>
      </c>
      <c r="D530" s="34" t="s">
        <v>1903</v>
      </c>
      <c r="E530" s="34"/>
      <c r="F530" s="34"/>
      <c r="G530" s="34"/>
      <c r="H530" s="34"/>
      <c r="I530" s="34"/>
      <c r="J530" s="34"/>
      <c r="K530" s="34"/>
      <c r="L530" s="34"/>
      <c r="M530" s="42"/>
    </row>
    <row r="531" spans="1:13" s="34" customFormat="1" ht="14" x14ac:dyDescent="0.3">
      <c r="A531" s="43" t="s">
        <v>1989</v>
      </c>
      <c r="B531" s="34" t="s">
        <v>649</v>
      </c>
      <c r="C531" s="30" t="s">
        <v>2605</v>
      </c>
      <c r="D531" s="34" t="s">
        <v>1903</v>
      </c>
      <c r="E531" s="34" t="s">
        <v>2606</v>
      </c>
    </row>
    <row r="532" spans="1:13" s="34" customFormat="1" ht="14" x14ac:dyDescent="0.3">
      <c r="A532" s="43" t="s">
        <v>1900</v>
      </c>
      <c r="B532" s="34" t="s">
        <v>650</v>
      </c>
      <c r="C532" s="30" t="s">
        <v>2607</v>
      </c>
      <c r="D532" s="34" t="s">
        <v>1903</v>
      </c>
      <c r="E532" s="34" t="s">
        <v>2608</v>
      </c>
    </row>
    <row r="533" spans="1:13" s="31" customFormat="1" x14ac:dyDescent="0.35">
      <c r="A533" s="34" t="s">
        <v>1980</v>
      </c>
      <c r="B533" s="34" t="s">
        <v>651</v>
      </c>
      <c r="C533" s="30" t="s">
        <v>2609</v>
      </c>
      <c r="D533" s="34" t="s">
        <v>1903</v>
      </c>
      <c r="E533" s="34"/>
      <c r="F533" s="34" t="s">
        <v>1995</v>
      </c>
      <c r="G533" s="34" t="s">
        <v>1996</v>
      </c>
      <c r="H533" s="34" t="s">
        <v>1997</v>
      </c>
      <c r="I533" s="34"/>
      <c r="J533" s="34"/>
      <c r="K533" s="34"/>
      <c r="L533" s="34"/>
      <c r="M533" s="42"/>
    </row>
    <row r="534" spans="1:13" s="31" customFormat="1" x14ac:dyDescent="0.35">
      <c r="A534" s="34" t="s">
        <v>1980</v>
      </c>
      <c r="B534" s="34" t="s">
        <v>652</v>
      </c>
      <c r="C534" s="30" t="s">
        <v>2610</v>
      </c>
      <c r="D534" s="34" t="s">
        <v>1903</v>
      </c>
      <c r="E534" s="34"/>
      <c r="F534" s="34" t="s">
        <v>1995</v>
      </c>
      <c r="G534" s="34" t="s">
        <v>1996</v>
      </c>
      <c r="H534" s="34" t="s">
        <v>1997</v>
      </c>
      <c r="I534" s="34"/>
      <c r="J534" s="34"/>
      <c r="K534" s="34"/>
      <c r="L534" s="34"/>
      <c r="M534" s="42"/>
    </row>
    <row r="535" spans="1:13" s="31" customFormat="1" ht="16.399999999999999" customHeight="1" x14ac:dyDescent="0.35">
      <c r="A535" s="34" t="s">
        <v>1929</v>
      </c>
      <c r="B535" s="34" t="s">
        <v>653</v>
      </c>
      <c r="C535" s="34"/>
      <c r="D535" s="34" t="s">
        <v>1895</v>
      </c>
      <c r="E535" s="34"/>
      <c r="F535" s="34"/>
      <c r="G535" s="34"/>
      <c r="H535" s="34"/>
      <c r="I535" s="34"/>
      <c r="J535" s="34"/>
      <c r="K535" s="34"/>
      <c r="L535" s="34"/>
      <c r="M535" s="42" t="s">
        <v>2611</v>
      </c>
    </row>
    <row r="536" spans="1:13" s="41" customFormat="1" x14ac:dyDescent="0.35">
      <c r="A536" s="39" t="s">
        <v>1924</v>
      </c>
      <c r="B536" s="39" t="s">
        <v>2603</v>
      </c>
      <c r="C536" s="39"/>
      <c r="D536" s="39"/>
      <c r="E536" s="39"/>
      <c r="F536" s="39"/>
      <c r="G536" s="39"/>
      <c r="H536" s="39"/>
      <c r="I536" s="39"/>
      <c r="J536" s="39"/>
      <c r="K536" s="39"/>
      <c r="L536" s="39"/>
      <c r="M536" s="40"/>
    </row>
    <row r="537" spans="1:13" s="38" customFormat="1" ht="14" x14ac:dyDescent="0.3">
      <c r="A537" s="38" t="s">
        <v>1924</v>
      </c>
      <c r="B537" s="38" t="s">
        <v>2588</v>
      </c>
    </row>
    <row r="538" spans="1:13" s="44" customFormat="1" ht="14" x14ac:dyDescent="0.3">
      <c r="A538" s="44" t="s">
        <v>1896</v>
      </c>
      <c r="B538" s="38" t="s">
        <v>2612</v>
      </c>
      <c r="C538" s="44" t="s">
        <v>2613</v>
      </c>
      <c r="D538" s="44" t="s">
        <v>1903</v>
      </c>
      <c r="E538" s="44" t="s">
        <v>2614</v>
      </c>
    </row>
    <row r="539" spans="1:13" s="30" customFormat="1" ht="14" x14ac:dyDescent="0.3">
      <c r="A539" s="30" t="s">
        <v>1893</v>
      </c>
      <c r="B539" s="30" t="s">
        <v>654</v>
      </c>
      <c r="C539" s="30" t="s">
        <v>2615</v>
      </c>
      <c r="D539" s="30" t="s">
        <v>1895</v>
      </c>
    </row>
    <row r="540" spans="1:13" s="34" customFormat="1" ht="14" x14ac:dyDescent="0.3">
      <c r="A540" s="34" t="s">
        <v>1975</v>
      </c>
      <c r="B540" s="34" t="s">
        <v>655</v>
      </c>
      <c r="C540" s="30" t="s">
        <v>2616</v>
      </c>
      <c r="D540" s="34" t="s">
        <v>1903</v>
      </c>
      <c r="H540" s="30"/>
    </row>
    <row r="541" spans="1:13" s="39" customFormat="1" ht="14" x14ac:dyDescent="0.3">
      <c r="A541" s="39" t="s">
        <v>1896</v>
      </c>
      <c r="B541" s="39" t="s">
        <v>2617</v>
      </c>
      <c r="C541" s="39" t="s">
        <v>1978</v>
      </c>
      <c r="D541" s="39" t="s">
        <v>1903</v>
      </c>
      <c r="E541" s="39" t="s">
        <v>2618</v>
      </c>
    </row>
    <row r="542" spans="1:13" s="30" customFormat="1" ht="14" x14ac:dyDescent="0.3">
      <c r="A542" s="30" t="s">
        <v>2619</v>
      </c>
      <c r="B542" s="30" t="s">
        <v>656</v>
      </c>
      <c r="C542" s="30" t="s">
        <v>2620</v>
      </c>
      <c r="D542" s="30" t="s">
        <v>1903</v>
      </c>
    </row>
    <row r="543" spans="1:13" x14ac:dyDescent="0.35">
      <c r="A543" s="30" t="s">
        <v>1980</v>
      </c>
      <c r="B543" s="30" t="s">
        <v>660</v>
      </c>
      <c r="C543" s="30" t="s">
        <v>2621</v>
      </c>
      <c r="D543" s="30" t="s">
        <v>1903</v>
      </c>
      <c r="E543" s="30" t="s">
        <v>2622</v>
      </c>
      <c r="F543" s="34" t="s">
        <v>1982</v>
      </c>
      <c r="G543" s="34" t="s">
        <v>1983</v>
      </c>
      <c r="H543" s="30" t="s">
        <v>1984</v>
      </c>
      <c r="I543" s="30"/>
      <c r="J543" s="30"/>
      <c r="K543" s="30"/>
      <c r="L543" s="30"/>
      <c r="M543" s="30"/>
    </row>
    <row r="544" spans="1:13" x14ac:dyDescent="0.35">
      <c r="A544" s="30" t="s">
        <v>1980</v>
      </c>
      <c r="B544" s="30" t="s">
        <v>661</v>
      </c>
      <c r="C544" s="30" t="s">
        <v>2623</v>
      </c>
      <c r="D544" s="30" t="s">
        <v>1903</v>
      </c>
      <c r="E544" s="30" t="s">
        <v>2624</v>
      </c>
      <c r="F544" s="34" t="s">
        <v>1982</v>
      </c>
      <c r="G544" s="34" t="s">
        <v>1983</v>
      </c>
      <c r="H544" s="30" t="s">
        <v>1984</v>
      </c>
      <c r="I544" s="30"/>
      <c r="J544" s="30"/>
      <c r="K544" s="30"/>
      <c r="L544" s="30"/>
      <c r="M544" s="30"/>
    </row>
    <row r="545" spans="1:13" x14ac:dyDescent="0.35">
      <c r="A545" s="30" t="s">
        <v>1980</v>
      </c>
      <c r="B545" s="30" t="s">
        <v>662</v>
      </c>
      <c r="C545" s="30" t="s">
        <v>2625</v>
      </c>
      <c r="D545" s="30" t="s">
        <v>1903</v>
      </c>
      <c r="E545" s="30" t="s">
        <v>2626</v>
      </c>
      <c r="F545" s="34" t="s">
        <v>1982</v>
      </c>
      <c r="G545" s="34" t="s">
        <v>1983</v>
      </c>
      <c r="H545" s="30" t="s">
        <v>1984</v>
      </c>
      <c r="I545" s="30"/>
      <c r="J545" s="30"/>
      <c r="K545" s="30"/>
      <c r="L545" s="30"/>
      <c r="M545" s="30"/>
    </row>
    <row r="546" spans="1:13" s="39" customFormat="1" ht="14" x14ac:dyDescent="0.3">
      <c r="A546" s="39" t="s">
        <v>1924</v>
      </c>
      <c r="B546" s="39" t="s">
        <v>2617</v>
      </c>
    </row>
    <row r="547" spans="1:13" s="41" customFormat="1" x14ac:dyDescent="0.35">
      <c r="A547" s="39" t="s">
        <v>1896</v>
      </c>
      <c r="B547" s="39" t="s">
        <v>2627</v>
      </c>
      <c r="C547" s="39" t="s">
        <v>1986</v>
      </c>
      <c r="D547" s="39" t="s">
        <v>1903</v>
      </c>
      <c r="E547" s="39" t="s">
        <v>2618</v>
      </c>
      <c r="F547" s="39"/>
      <c r="G547" s="39"/>
      <c r="H547" s="39"/>
      <c r="I547" s="39"/>
      <c r="J547" s="39"/>
      <c r="K547" s="39"/>
      <c r="L547" s="39"/>
      <c r="M547" s="40"/>
    </row>
    <row r="548" spans="1:13" s="31" customFormat="1" x14ac:dyDescent="0.35">
      <c r="A548" s="34" t="s">
        <v>1987</v>
      </c>
      <c r="B548" s="34" t="s">
        <v>663</v>
      </c>
      <c r="C548" s="30" t="s">
        <v>2628</v>
      </c>
      <c r="D548" s="34" t="s">
        <v>1903</v>
      </c>
      <c r="E548" s="34"/>
      <c r="F548" s="34"/>
      <c r="G548" s="34"/>
      <c r="H548" s="34"/>
      <c r="I548" s="34"/>
      <c r="J548" s="34"/>
      <c r="K548" s="34"/>
      <c r="L548" s="34"/>
      <c r="M548" s="42"/>
    </row>
    <row r="549" spans="1:13" s="34" customFormat="1" ht="14" x14ac:dyDescent="0.3">
      <c r="A549" s="43" t="s">
        <v>1989</v>
      </c>
      <c r="B549" s="34" t="s">
        <v>664</v>
      </c>
      <c r="C549" s="30" t="s">
        <v>2629</v>
      </c>
      <c r="D549" s="34" t="s">
        <v>1903</v>
      </c>
      <c r="E549" s="34" t="s">
        <v>2630</v>
      </c>
    </row>
    <row r="550" spans="1:13" s="34" customFormat="1" ht="14" x14ac:dyDescent="0.3">
      <c r="A550" s="43" t="s">
        <v>1900</v>
      </c>
      <c r="B550" s="34" t="s">
        <v>665</v>
      </c>
      <c r="C550" s="30" t="s">
        <v>2631</v>
      </c>
      <c r="D550" s="34" t="s">
        <v>1903</v>
      </c>
      <c r="E550" s="34" t="s">
        <v>2632</v>
      </c>
    </row>
    <row r="551" spans="1:13" s="31" customFormat="1" x14ac:dyDescent="0.35">
      <c r="A551" s="34" t="s">
        <v>1980</v>
      </c>
      <c r="B551" s="34" t="s">
        <v>666</v>
      </c>
      <c r="C551" s="30" t="s">
        <v>2633</v>
      </c>
      <c r="D551" s="34" t="s">
        <v>1903</v>
      </c>
      <c r="E551" s="34"/>
      <c r="F551" s="34" t="s">
        <v>1995</v>
      </c>
      <c r="G551" s="34" t="s">
        <v>1996</v>
      </c>
      <c r="H551" s="34" t="s">
        <v>1997</v>
      </c>
      <c r="I551" s="34"/>
      <c r="J551" s="34"/>
      <c r="K551" s="34"/>
      <c r="L551" s="34"/>
      <c r="M551" s="42"/>
    </row>
    <row r="552" spans="1:13" s="31" customFormat="1" x14ac:dyDescent="0.35">
      <c r="A552" s="34" t="s">
        <v>1980</v>
      </c>
      <c r="B552" s="34" t="s">
        <v>667</v>
      </c>
      <c r="C552" s="30" t="s">
        <v>2634</v>
      </c>
      <c r="D552" s="34" t="s">
        <v>1903</v>
      </c>
      <c r="E552" s="34"/>
      <c r="F552" s="34" t="s">
        <v>1995</v>
      </c>
      <c r="G552" s="34" t="s">
        <v>1996</v>
      </c>
      <c r="H552" s="34" t="s">
        <v>1997</v>
      </c>
      <c r="I552" s="34"/>
      <c r="J552" s="34"/>
      <c r="K552" s="34"/>
      <c r="L552" s="34"/>
      <c r="M552" s="42"/>
    </row>
    <row r="553" spans="1:13" s="31" customFormat="1" ht="16.399999999999999" customHeight="1" x14ac:dyDescent="0.35">
      <c r="A553" s="34" t="s">
        <v>1929</v>
      </c>
      <c r="B553" s="34" t="s">
        <v>668</v>
      </c>
      <c r="C553" s="34"/>
      <c r="D553" s="34" t="s">
        <v>1895</v>
      </c>
      <c r="E553" s="34"/>
      <c r="F553" s="34"/>
      <c r="G553" s="34"/>
      <c r="H553" s="34"/>
      <c r="I553" s="34"/>
      <c r="J553" s="34"/>
      <c r="K553" s="34"/>
      <c r="L553" s="34"/>
      <c r="M553" s="42" t="s">
        <v>2635</v>
      </c>
    </row>
    <row r="554" spans="1:13" s="41" customFormat="1" x14ac:dyDescent="0.35">
      <c r="A554" s="39" t="s">
        <v>1924</v>
      </c>
      <c r="B554" s="39" t="s">
        <v>2627</v>
      </c>
      <c r="C554" s="39"/>
      <c r="D554" s="39"/>
      <c r="E554" s="39"/>
      <c r="F554" s="39"/>
      <c r="G554" s="39"/>
      <c r="H554" s="39"/>
      <c r="I554" s="39"/>
      <c r="J554" s="39"/>
      <c r="K554" s="39"/>
      <c r="L554" s="39"/>
      <c r="M554" s="40"/>
    </row>
    <row r="555" spans="1:13" s="38" customFormat="1" ht="14" x14ac:dyDescent="0.3">
      <c r="A555" s="38" t="s">
        <v>1924</v>
      </c>
      <c r="B555" s="38" t="s">
        <v>2612</v>
      </c>
    </row>
    <row r="556" spans="1:13" s="44" customFormat="1" ht="14" x14ac:dyDescent="0.3">
      <c r="A556" s="44" t="s">
        <v>1896</v>
      </c>
      <c r="B556" s="38" t="s">
        <v>2636</v>
      </c>
      <c r="C556" s="44" t="s">
        <v>2637</v>
      </c>
      <c r="D556" s="44" t="s">
        <v>1903</v>
      </c>
      <c r="E556" s="44" t="s">
        <v>2638</v>
      </c>
    </row>
    <row r="557" spans="1:13" s="30" customFormat="1" ht="14" x14ac:dyDescent="0.3">
      <c r="A557" s="30" t="s">
        <v>1893</v>
      </c>
      <c r="B557" s="30" t="s">
        <v>654</v>
      </c>
      <c r="C557" s="30" t="s">
        <v>2639</v>
      </c>
      <c r="D557" s="30" t="s">
        <v>1895</v>
      </c>
    </row>
    <row r="558" spans="1:13" s="34" customFormat="1" ht="14" x14ac:dyDescent="0.3">
      <c r="A558" s="34" t="s">
        <v>1975</v>
      </c>
      <c r="B558" s="34" t="s">
        <v>670</v>
      </c>
      <c r="C558" s="30" t="s">
        <v>2640</v>
      </c>
      <c r="D558" s="34" t="s">
        <v>1903</v>
      </c>
      <c r="H558" s="30"/>
    </row>
    <row r="559" spans="1:13" s="39" customFormat="1" ht="14" x14ac:dyDescent="0.3">
      <c r="A559" s="39" t="s">
        <v>1896</v>
      </c>
      <c r="B559" s="39" t="s">
        <v>2641</v>
      </c>
      <c r="C559" s="39" t="s">
        <v>1978</v>
      </c>
      <c r="D559" s="39" t="s">
        <v>1903</v>
      </c>
      <c r="E559" s="39" t="s">
        <v>2642</v>
      </c>
    </row>
    <row r="560" spans="1:13" s="30" customFormat="1" ht="14" x14ac:dyDescent="0.3">
      <c r="A560" s="30" t="s">
        <v>2619</v>
      </c>
      <c r="B560" s="30" t="s">
        <v>671</v>
      </c>
      <c r="C560" s="30" t="s">
        <v>2643</v>
      </c>
      <c r="D560" s="30" t="s">
        <v>1903</v>
      </c>
    </row>
    <row r="561" spans="1:13" x14ac:dyDescent="0.35">
      <c r="A561" s="30" t="s">
        <v>1980</v>
      </c>
      <c r="B561" s="30" t="s">
        <v>675</v>
      </c>
      <c r="C561" s="30" t="s">
        <v>2644</v>
      </c>
      <c r="D561" s="30" t="s">
        <v>1903</v>
      </c>
      <c r="E561" s="30" t="s">
        <v>2645</v>
      </c>
      <c r="F561" s="34" t="s">
        <v>1982</v>
      </c>
      <c r="G561" s="34" t="s">
        <v>1983</v>
      </c>
      <c r="H561" s="30" t="s">
        <v>1984</v>
      </c>
      <c r="I561" s="30"/>
      <c r="J561" s="30"/>
      <c r="K561" s="30"/>
      <c r="L561" s="30"/>
      <c r="M561" s="30"/>
    </row>
    <row r="562" spans="1:13" x14ac:dyDescent="0.35">
      <c r="A562" s="30" t="s">
        <v>1980</v>
      </c>
      <c r="B562" s="30" t="s">
        <v>676</v>
      </c>
      <c r="C562" s="30" t="s">
        <v>2646</v>
      </c>
      <c r="D562" s="30" t="s">
        <v>1903</v>
      </c>
      <c r="E562" s="30" t="s">
        <v>2647</v>
      </c>
      <c r="F562" s="34" t="s">
        <v>1982</v>
      </c>
      <c r="G562" s="34" t="s">
        <v>1983</v>
      </c>
      <c r="H562" s="30" t="s">
        <v>1984</v>
      </c>
      <c r="I562" s="30"/>
      <c r="J562" s="30"/>
      <c r="K562" s="30"/>
      <c r="L562" s="30"/>
      <c r="M562" s="30"/>
    </row>
    <row r="563" spans="1:13" x14ac:dyDescent="0.35">
      <c r="A563" s="30" t="s">
        <v>1980</v>
      </c>
      <c r="B563" s="30" t="s">
        <v>677</v>
      </c>
      <c r="C563" s="30" t="s">
        <v>2648</v>
      </c>
      <c r="D563" s="30" t="s">
        <v>1903</v>
      </c>
      <c r="E563" s="30" t="s">
        <v>2649</v>
      </c>
      <c r="F563" s="34" t="s">
        <v>1982</v>
      </c>
      <c r="G563" s="34" t="s">
        <v>1983</v>
      </c>
      <c r="H563" s="30" t="s">
        <v>1984</v>
      </c>
      <c r="I563" s="30"/>
      <c r="J563" s="30"/>
      <c r="K563" s="30"/>
      <c r="L563" s="30"/>
      <c r="M563" s="30"/>
    </row>
    <row r="564" spans="1:13" s="39" customFormat="1" ht="14" x14ac:dyDescent="0.3">
      <c r="A564" s="39" t="s">
        <v>1924</v>
      </c>
      <c r="B564" s="39" t="s">
        <v>2641</v>
      </c>
    </row>
    <row r="565" spans="1:13" s="41" customFormat="1" x14ac:dyDescent="0.35">
      <c r="A565" s="39" t="s">
        <v>1896</v>
      </c>
      <c r="B565" s="39" t="s">
        <v>2650</v>
      </c>
      <c r="C565" s="39" t="s">
        <v>1986</v>
      </c>
      <c r="D565" s="39" t="s">
        <v>1903</v>
      </c>
      <c r="E565" s="39" t="s">
        <v>2642</v>
      </c>
      <c r="F565" s="39"/>
      <c r="G565" s="39"/>
      <c r="H565" s="39"/>
      <c r="I565" s="39"/>
      <c r="J565" s="39"/>
      <c r="K565" s="39"/>
      <c r="L565" s="39"/>
      <c r="M565" s="40"/>
    </row>
    <row r="566" spans="1:13" s="31" customFormat="1" x14ac:dyDescent="0.35">
      <c r="A566" s="34" t="s">
        <v>1987</v>
      </c>
      <c r="B566" s="34" t="s">
        <v>678</v>
      </c>
      <c r="C566" s="30" t="s">
        <v>2651</v>
      </c>
      <c r="D566" s="34" t="s">
        <v>1903</v>
      </c>
      <c r="E566" s="34"/>
      <c r="F566" s="34"/>
      <c r="G566" s="34"/>
      <c r="H566" s="34"/>
      <c r="I566" s="34"/>
      <c r="J566" s="34"/>
      <c r="K566" s="34"/>
      <c r="L566" s="34"/>
      <c r="M566" s="42"/>
    </row>
    <row r="567" spans="1:13" s="34" customFormat="1" ht="14" x14ac:dyDescent="0.3">
      <c r="A567" s="43" t="s">
        <v>1989</v>
      </c>
      <c r="B567" s="34" t="s">
        <v>679</v>
      </c>
      <c r="C567" s="30" t="s">
        <v>2652</v>
      </c>
      <c r="D567" s="34" t="s">
        <v>1903</v>
      </c>
      <c r="E567" s="34" t="s">
        <v>2653</v>
      </c>
    </row>
    <row r="568" spans="1:13" s="34" customFormat="1" ht="14" x14ac:dyDescent="0.3">
      <c r="A568" s="43" t="s">
        <v>1900</v>
      </c>
      <c r="B568" s="34" t="s">
        <v>680</v>
      </c>
      <c r="C568" s="30" t="s">
        <v>2654</v>
      </c>
      <c r="D568" s="34" t="s">
        <v>1903</v>
      </c>
      <c r="E568" s="34" t="s">
        <v>2655</v>
      </c>
    </row>
    <row r="569" spans="1:13" s="31" customFormat="1" x14ac:dyDescent="0.35">
      <c r="A569" s="34" t="s">
        <v>1980</v>
      </c>
      <c r="B569" s="34" t="s">
        <v>681</v>
      </c>
      <c r="C569" s="30" t="s">
        <v>2656</v>
      </c>
      <c r="D569" s="34" t="s">
        <v>1903</v>
      </c>
      <c r="E569" s="34"/>
      <c r="F569" s="34" t="s">
        <v>1995</v>
      </c>
      <c r="G569" s="34" t="s">
        <v>1996</v>
      </c>
      <c r="H569" s="34" t="s">
        <v>1997</v>
      </c>
      <c r="I569" s="34"/>
      <c r="J569" s="34"/>
      <c r="K569" s="34"/>
      <c r="L569" s="34"/>
      <c r="M569" s="42"/>
    </row>
    <row r="570" spans="1:13" s="31" customFormat="1" x14ac:dyDescent="0.35">
      <c r="A570" s="34" t="s">
        <v>1980</v>
      </c>
      <c r="B570" s="34" t="s">
        <v>682</v>
      </c>
      <c r="C570" s="30" t="s">
        <v>2657</v>
      </c>
      <c r="D570" s="34" t="s">
        <v>1903</v>
      </c>
      <c r="E570" s="34"/>
      <c r="F570" s="34" t="s">
        <v>1995</v>
      </c>
      <c r="G570" s="34" t="s">
        <v>1996</v>
      </c>
      <c r="H570" s="34" t="s">
        <v>1997</v>
      </c>
      <c r="I570" s="34"/>
      <c r="J570" s="34"/>
      <c r="K570" s="34"/>
      <c r="L570" s="34"/>
      <c r="M570" s="42"/>
    </row>
    <row r="571" spans="1:13" s="31" customFormat="1" ht="16.399999999999999" customHeight="1" x14ac:dyDescent="0.35">
      <c r="A571" s="34" t="s">
        <v>1929</v>
      </c>
      <c r="B571" s="34" t="s">
        <v>683</v>
      </c>
      <c r="C571" s="34"/>
      <c r="D571" s="34" t="s">
        <v>1895</v>
      </c>
      <c r="E571" s="34"/>
      <c r="F571" s="34"/>
      <c r="G571" s="34"/>
      <c r="H571" s="34"/>
      <c r="I571" s="34"/>
      <c r="J571" s="34"/>
      <c r="K571" s="34"/>
      <c r="L571" s="34"/>
      <c r="M571" s="42" t="s">
        <v>2658</v>
      </c>
    </row>
    <row r="572" spans="1:13" s="41" customFormat="1" x14ac:dyDescent="0.35">
      <c r="A572" s="39" t="s">
        <v>1924</v>
      </c>
      <c r="B572" s="39" t="s">
        <v>2650</v>
      </c>
      <c r="C572" s="39"/>
      <c r="D572" s="39"/>
      <c r="E572" s="39"/>
      <c r="F572" s="39"/>
      <c r="G572" s="39"/>
      <c r="H572" s="39"/>
      <c r="I572" s="39"/>
      <c r="J572" s="39"/>
      <c r="K572" s="39"/>
      <c r="L572" s="39"/>
      <c r="M572" s="40"/>
    </row>
    <row r="573" spans="1:13" s="38" customFormat="1" ht="14" x14ac:dyDescent="0.3">
      <c r="A573" s="38" t="s">
        <v>1924</v>
      </c>
      <c r="B573" s="38" t="s">
        <v>2636</v>
      </c>
    </row>
    <row r="574" spans="1:13" s="44" customFormat="1" ht="14" x14ac:dyDescent="0.3">
      <c r="A574" s="44" t="s">
        <v>1896</v>
      </c>
      <c r="B574" s="44" t="s">
        <v>2659</v>
      </c>
      <c r="C574" s="44" t="s">
        <v>2660</v>
      </c>
      <c r="D574" s="44" t="s">
        <v>1903</v>
      </c>
      <c r="E574" s="44" t="s">
        <v>2661</v>
      </c>
    </row>
    <row r="575" spans="1:13" s="30" customFormat="1" ht="14" x14ac:dyDescent="0.3">
      <c r="A575" s="30" t="s">
        <v>1893</v>
      </c>
      <c r="B575" s="30" t="s">
        <v>684</v>
      </c>
      <c r="C575" s="30" t="s">
        <v>2662</v>
      </c>
      <c r="D575" s="30" t="s">
        <v>1895</v>
      </c>
    </row>
    <row r="576" spans="1:13" s="30" customFormat="1" ht="14" x14ac:dyDescent="0.3">
      <c r="A576" s="30" t="s">
        <v>1975</v>
      </c>
      <c r="B576" s="30" t="s">
        <v>685</v>
      </c>
      <c r="C576" s="30" t="s">
        <v>2663</v>
      </c>
      <c r="D576" s="30" t="s">
        <v>1903</v>
      </c>
    </row>
    <row r="577" spans="1:13" s="45" customFormat="1" ht="14" x14ac:dyDescent="0.3">
      <c r="A577" s="45" t="s">
        <v>1896</v>
      </c>
      <c r="B577" s="45" t="s">
        <v>2664</v>
      </c>
      <c r="C577" s="45" t="s">
        <v>1978</v>
      </c>
      <c r="D577" s="45" t="s">
        <v>1903</v>
      </c>
      <c r="E577" s="45" t="s">
        <v>2665</v>
      </c>
    </row>
    <row r="578" spans="1:13" s="30" customFormat="1" ht="14" x14ac:dyDescent="0.3">
      <c r="A578" s="30" t="s">
        <v>2666</v>
      </c>
      <c r="B578" s="30" t="s">
        <v>686</v>
      </c>
      <c r="C578" s="30" t="s">
        <v>2667</v>
      </c>
      <c r="D578" s="30" t="s">
        <v>1903</v>
      </c>
    </row>
    <row r="579" spans="1:13" x14ac:dyDescent="0.35">
      <c r="A579" s="30" t="s">
        <v>1980</v>
      </c>
      <c r="B579" s="30" t="s">
        <v>690</v>
      </c>
      <c r="C579" s="30" t="s">
        <v>2668</v>
      </c>
      <c r="D579" s="30" t="s">
        <v>1903</v>
      </c>
      <c r="E579" s="30" t="s">
        <v>2669</v>
      </c>
      <c r="F579" s="34" t="s">
        <v>1982</v>
      </c>
      <c r="G579" s="34" t="s">
        <v>1983</v>
      </c>
      <c r="H579" s="30" t="s">
        <v>1984</v>
      </c>
      <c r="I579" s="30"/>
      <c r="J579" s="30"/>
      <c r="K579" s="30"/>
      <c r="L579" s="30"/>
      <c r="M579" s="30"/>
    </row>
    <row r="580" spans="1:13" x14ac:dyDescent="0.35">
      <c r="A580" s="30" t="s">
        <v>1980</v>
      </c>
      <c r="B580" s="30" t="s">
        <v>691</v>
      </c>
      <c r="C580" s="30" t="s">
        <v>2670</v>
      </c>
      <c r="D580" s="30" t="s">
        <v>1903</v>
      </c>
      <c r="E580" s="30" t="s">
        <v>2671</v>
      </c>
      <c r="F580" s="34" t="s">
        <v>1982</v>
      </c>
      <c r="G580" s="34" t="s">
        <v>1983</v>
      </c>
      <c r="H580" s="30" t="s">
        <v>1984</v>
      </c>
      <c r="I580" s="30"/>
      <c r="J580" s="30"/>
      <c r="K580" s="30"/>
      <c r="L580" s="30"/>
      <c r="M580" s="30"/>
    </row>
    <row r="581" spans="1:13" x14ac:dyDescent="0.35">
      <c r="A581" s="30" t="s">
        <v>1980</v>
      </c>
      <c r="B581" s="30" t="s">
        <v>692</v>
      </c>
      <c r="C581" s="30" t="s">
        <v>2672</v>
      </c>
      <c r="D581" s="30" t="s">
        <v>1903</v>
      </c>
      <c r="E581" s="30" t="s">
        <v>2673</v>
      </c>
      <c r="F581" s="34" t="s">
        <v>1982</v>
      </c>
      <c r="G581" s="34" t="s">
        <v>1983</v>
      </c>
      <c r="H581" s="30" t="s">
        <v>1984</v>
      </c>
      <c r="I581" s="30"/>
      <c r="J581" s="30"/>
      <c r="K581" s="30"/>
      <c r="L581" s="30"/>
      <c r="M581" s="30"/>
    </row>
    <row r="582" spans="1:13" s="12" customFormat="1" x14ac:dyDescent="0.35">
      <c r="A582" s="45" t="s">
        <v>1924</v>
      </c>
      <c r="B582" s="45" t="s">
        <v>2664</v>
      </c>
      <c r="C582" s="45"/>
      <c r="D582" s="45"/>
      <c r="E582" s="45"/>
      <c r="F582" s="45"/>
      <c r="G582" s="45"/>
      <c r="H582" s="45"/>
      <c r="I582" s="45"/>
      <c r="J582" s="45"/>
      <c r="K582" s="45"/>
      <c r="L582" s="45"/>
      <c r="M582" s="46"/>
    </row>
    <row r="583" spans="1:13" s="12" customFormat="1" x14ac:dyDescent="0.35">
      <c r="A583" s="45" t="s">
        <v>1896</v>
      </c>
      <c r="B583" s="45" t="s">
        <v>2674</v>
      </c>
      <c r="C583" s="45" t="s">
        <v>1986</v>
      </c>
      <c r="D583" s="45" t="s">
        <v>1903</v>
      </c>
      <c r="E583" s="45" t="s">
        <v>2665</v>
      </c>
      <c r="F583" s="45"/>
      <c r="G583" s="45"/>
      <c r="H583" s="45"/>
      <c r="I583" s="45"/>
      <c r="J583" s="45"/>
      <c r="K583" s="45"/>
      <c r="L583" s="45"/>
      <c r="M583" s="46"/>
    </row>
    <row r="584" spans="1:13" x14ac:dyDescent="0.35">
      <c r="A584" s="30" t="s">
        <v>1987</v>
      </c>
      <c r="B584" s="30" t="s">
        <v>693</v>
      </c>
      <c r="C584" s="30" t="s">
        <v>2675</v>
      </c>
      <c r="D584" s="30" t="s">
        <v>1903</v>
      </c>
      <c r="E584" s="30"/>
      <c r="F584" s="30"/>
      <c r="G584" s="30"/>
      <c r="H584" s="30"/>
      <c r="I584" s="30"/>
      <c r="J584" s="30"/>
      <c r="K584" s="30"/>
      <c r="L584" s="30"/>
      <c r="M584" s="47"/>
    </row>
    <row r="585" spans="1:13" s="30" customFormat="1" ht="14" x14ac:dyDescent="0.3">
      <c r="A585" s="48" t="s">
        <v>1989</v>
      </c>
      <c r="B585" s="30" t="s">
        <v>694</v>
      </c>
      <c r="C585" s="30" t="s">
        <v>2676</v>
      </c>
      <c r="D585" s="30" t="s">
        <v>1903</v>
      </c>
      <c r="E585" s="30" t="s">
        <v>2677</v>
      </c>
    </row>
    <row r="586" spans="1:13" s="30" customFormat="1" ht="14" x14ac:dyDescent="0.3">
      <c r="A586" s="48" t="s">
        <v>1900</v>
      </c>
      <c r="B586" s="30" t="s">
        <v>695</v>
      </c>
      <c r="C586" s="30" t="s">
        <v>2678</v>
      </c>
      <c r="D586" s="30" t="s">
        <v>1903</v>
      </c>
      <c r="E586" s="30" t="s">
        <v>2679</v>
      </c>
    </row>
    <row r="587" spans="1:13" x14ac:dyDescent="0.35">
      <c r="A587" s="30" t="s">
        <v>1980</v>
      </c>
      <c r="B587" s="30" t="s">
        <v>696</v>
      </c>
      <c r="C587" s="30" t="s">
        <v>2680</v>
      </c>
      <c r="D587" s="30" t="s">
        <v>1903</v>
      </c>
      <c r="E587" s="30"/>
      <c r="F587" s="30" t="s">
        <v>1995</v>
      </c>
      <c r="G587" s="30" t="s">
        <v>1996</v>
      </c>
      <c r="H587" s="30" t="s">
        <v>1997</v>
      </c>
      <c r="I587" s="30"/>
      <c r="J587" s="30"/>
      <c r="K587" s="30"/>
      <c r="L587" s="30"/>
      <c r="M587" s="47"/>
    </row>
    <row r="588" spans="1:13" x14ac:dyDescent="0.35">
      <c r="A588" s="30" t="s">
        <v>1980</v>
      </c>
      <c r="B588" s="30" t="s">
        <v>697</v>
      </c>
      <c r="C588" s="30" t="s">
        <v>2681</v>
      </c>
      <c r="D588" s="30" t="s">
        <v>1903</v>
      </c>
      <c r="E588" s="30"/>
      <c r="F588" s="30" t="s">
        <v>1995</v>
      </c>
      <c r="G588" s="30" t="s">
        <v>1996</v>
      </c>
      <c r="H588" s="30" t="s">
        <v>1997</v>
      </c>
      <c r="I588" s="30"/>
      <c r="J588" s="30"/>
      <c r="K588" s="30"/>
      <c r="L588" s="30"/>
      <c r="M588" s="47"/>
    </row>
    <row r="589" spans="1:13" ht="16.399999999999999" customHeight="1" x14ac:dyDescent="0.35">
      <c r="A589" s="30" t="s">
        <v>1929</v>
      </c>
      <c r="B589" s="30" t="s">
        <v>698</v>
      </c>
      <c r="C589" s="30"/>
      <c r="D589" s="30" t="s">
        <v>1895</v>
      </c>
      <c r="E589" s="30"/>
      <c r="F589" s="30"/>
      <c r="G589" s="30"/>
      <c r="H589" s="30"/>
      <c r="I589" s="30"/>
      <c r="J589" s="30"/>
      <c r="K589" s="30"/>
      <c r="L589" s="30"/>
      <c r="M589" s="47" t="s">
        <v>2682</v>
      </c>
    </row>
    <row r="590" spans="1:13" s="12" customFormat="1" x14ac:dyDescent="0.35">
      <c r="A590" s="45" t="s">
        <v>1924</v>
      </c>
      <c r="B590" s="45" t="s">
        <v>2674</v>
      </c>
      <c r="C590" s="45"/>
      <c r="D590" s="45"/>
      <c r="E590" s="45"/>
      <c r="F590" s="45"/>
      <c r="G590" s="45"/>
      <c r="H590" s="45"/>
      <c r="I590" s="45"/>
      <c r="J590" s="45"/>
      <c r="K590" s="45"/>
      <c r="L590" s="45"/>
      <c r="M590" s="46"/>
    </row>
    <row r="591" spans="1:13" s="44" customFormat="1" ht="14" x14ac:dyDescent="0.3">
      <c r="A591" s="44" t="s">
        <v>1924</v>
      </c>
      <c r="B591" s="44" t="s">
        <v>2659</v>
      </c>
    </row>
    <row r="592" spans="1:13" s="44" customFormat="1" ht="14" x14ac:dyDescent="0.3">
      <c r="A592" s="44" t="s">
        <v>1896</v>
      </c>
      <c r="B592" s="44" t="s">
        <v>2683</v>
      </c>
      <c r="C592" s="44" t="s">
        <v>2684</v>
      </c>
      <c r="D592" s="44" t="s">
        <v>1903</v>
      </c>
      <c r="E592" s="44" t="s">
        <v>2685</v>
      </c>
    </row>
    <row r="593" spans="1:13" s="30" customFormat="1" ht="14" x14ac:dyDescent="0.3">
      <c r="A593" s="30" t="s">
        <v>1893</v>
      </c>
      <c r="B593" s="30" t="s">
        <v>699</v>
      </c>
      <c r="C593" s="30" t="s">
        <v>2686</v>
      </c>
      <c r="D593" s="30" t="s">
        <v>1895</v>
      </c>
    </row>
    <row r="594" spans="1:13" s="30" customFormat="1" ht="14" x14ac:dyDescent="0.3">
      <c r="A594" s="30" t="s">
        <v>1975</v>
      </c>
      <c r="B594" s="30" t="s">
        <v>700</v>
      </c>
      <c r="C594" s="30" t="s">
        <v>2687</v>
      </c>
      <c r="D594" s="30" t="s">
        <v>1903</v>
      </c>
    </row>
    <row r="595" spans="1:13" s="45" customFormat="1" ht="14" x14ac:dyDescent="0.3">
      <c r="A595" s="45" t="s">
        <v>1896</v>
      </c>
      <c r="B595" s="45" t="s">
        <v>2688</v>
      </c>
      <c r="C595" s="45" t="s">
        <v>1978</v>
      </c>
      <c r="D595" s="45" t="s">
        <v>1903</v>
      </c>
      <c r="E595" s="45" t="s">
        <v>2689</v>
      </c>
    </row>
    <row r="596" spans="1:13" x14ac:dyDescent="0.35">
      <c r="A596" s="30" t="s">
        <v>1980</v>
      </c>
      <c r="B596" s="30" t="s">
        <v>701</v>
      </c>
      <c r="C596" s="30" t="s">
        <v>2690</v>
      </c>
      <c r="D596" s="30" t="s">
        <v>1903</v>
      </c>
      <c r="E596" s="30"/>
      <c r="F596" s="34" t="s">
        <v>1982</v>
      </c>
      <c r="G596" s="34" t="s">
        <v>1983</v>
      </c>
      <c r="H596" s="30" t="s">
        <v>1984</v>
      </c>
      <c r="I596" s="30"/>
      <c r="J596" s="30"/>
      <c r="K596" s="30"/>
      <c r="L596" s="30"/>
      <c r="M596" s="30"/>
    </row>
    <row r="597" spans="1:13" s="12" customFormat="1" x14ac:dyDescent="0.35">
      <c r="A597" s="45" t="s">
        <v>1924</v>
      </c>
      <c r="B597" s="45" t="s">
        <v>2688</v>
      </c>
      <c r="C597" s="45"/>
      <c r="D597" s="45"/>
      <c r="E597" s="45"/>
      <c r="F597" s="45"/>
      <c r="G597" s="45"/>
      <c r="H597" s="45"/>
      <c r="I597" s="45"/>
      <c r="J597" s="45"/>
      <c r="K597" s="45"/>
      <c r="L597" s="45"/>
      <c r="M597" s="46"/>
    </row>
    <row r="598" spans="1:13" s="12" customFormat="1" x14ac:dyDescent="0.35">
      <c r="A598" s="45" t="s">
        <v>1896</v>
      </c>
      <c r="B598" s="45" t="s">
        <v>2691</v>
      </c>
      <c r="C598" s="45" t="s">
        <v>1986</v>
      </c>
      <c r="D598" s="45" t="s">
        <v>1903</v>
      </c>
      <c r="E598" s="45" t="s">
        <v>2689</v>
      </c>
      <c r="F598" s="45"/>
      <c r="G598" s="45"/>
      <c r="H598" s="45"/>
      <c r="I598" s="45"/>
      <c r="J598" s="45"/>
      <c r="K598" s="45"/>
      <c r="L598" s="45"/>
      <c r="M598" s="46"/>
    </row>
    <row r="599" spans="1:13" x14ac:dyDescent="0.35">
      <c r="A599" s="30" t="s">
        <v>1987</v>
      </c>
      <c r="B599" s="30" t="s">
        <v>702</v>
      </c>
      <c r="C599" s="30" t="s">
        <v>2692</v>
      </c>
      <c r="D599" s="30" t="s">
        <v>1903</v>
      </c>
      <c r="E599" s="30"/>
      <c r="F599" s="30"/>
      <c r="G599" s="30"/>
      <c r="H599" s="30"/>
      <c r="I599" s="30"/>
      <c r="J599" s="30"/>
      <c r="K599" s="30"/>
      <c r="L599" s="30"/>
      <c r="M599" s="47"/>
    </row>
    <row r="600" spans="1:13" s="30" customFormat="1" ht="14" x14ac:dyDescent="0.3">
      <c r="A600" s="48" t="s">
        <v>1989</v>
      </c>
      <c r="B600" s="30" t="s">
        <v>703</v>
      </c>
      <c r="C600" s="30" t="s">
        <v>2693</v>
      </c>
      <c r="D600" s="30" t="s">
        <v>1903</v>
      </c>
      <c r="E600" s="30" t="s">
        <v>2694</v>
      </c>
    </row>
    <row r="601" spans="1:13" s="30" customFormat="1" ht="14" x14ac:dyDescent="0.3">
      <c r="A601" s="48" t="s">
        <v>1900</v>
      </c>
      <c r="B601" s="30" t="s">
        <v>704</v>
      </c>
      <c r="C601" s="30" t="s">
        <v>2695</v>
      </c>
      <c r="D601" s="30" t="s">
        <v>1903</v>
      </c>
      <c r="E601" s="30" t="s">
        <v>2696</v>
      </c>
    </row>
    <row r="602" spans="1:13" x14ac:dyDescent="0.35">
      <c r="A602" s="30" t="s">
        <v>1980</v>
      </c>
      <c r="B602" s="30" t="s">
        <v>705</v>
      </c>
      <c r="C602" s="30" t="s">
        <v>2697</v>
      </c>
      <c r="D602" s="30" t="s">
        <v>1903</v>
      </c>
      <c r="E602" s="30"/>
      <c r="F602" s="30" t="s">
        <v>1995</v>
      </c>
      <c r="G602" s="30" t="s">
        <v>1996</v>
      </c>
      <c r="H602" s="30" t="s">
        <v>1997</v>
      </c>
      <c r="I602" s="30"/>
      <c r="J602" s="30"/>
      <c r="K602" s="30"/>
      <c r="L602" s="30"/>
      <c r="M602" s="47"/>
    </row>
    <row r="603" spans="1:13" x14ac:dyDescent="0.35">
      <c r="A603" s="30" t="s">
        <v>1980</v>
      </c>
      <c r="B603" s="30" t="s">
        <v>706</v>
      </c>
      <c r="C603" s="30" t="s">
        <v>2698</v>
      </c>
      <c r="D603" s="30" t="s">
        <v>1903</v>
      </c>
      <c r="E603" s="30"/>
      <c r="F603" s="30" t="s">
        <v>1995</v>
      </c>
      <c r="G603" s="30" t="s">
        <v>1996</v>
      </c>
      <c r="H603" s="30" t="s">
        <v>1997</v>
      </c>
      <c r="I603" s="30"/>
      <c r="J603" s="30"/>
      <c r="K603" s="30"/>
      <c r="L603" s="30"/>
      <c r="M603" s="47"/>
    </row>
    <row r="604" spans="1:13" ht="16.399999999999999" customHeight="1" x14ac:dyDescent="0.35">
      <c r="A604" s="30" t="s">
        <v>1929</v>
      </c>
      <c r="B604" s="30" t="s">
        <v>707</v>
      </c>
      <c r="C604" s="30"/>
      <c r="D604" s="30" t="s">
        <v>1895</v>
      </c>
      <c r="E604" s="30"/>
      <c r="F604" s="30"/>
      <c r="G604" s="30"/>
      <c r="H604" s="30"/>
      <c r="I604" s="30"/>
      <c r="J604" s="30"/>
      <c r="K604" s="30"/>
      <c r="L604" s="30"/>
      <c r="M604" s="47" t="s">
        <v>2699</v>
      </c>
    </row>
    <row r="605" spans="1:13" s="12" customFormat="1" x14ac:dyDescent="0.35">
      <c r="A605" s="45" t="s">
        <v>1924</v>
      </c>
      <c r="B605" s="45" t="s">
        <v>2691</v>
      </c>
      <c r="C605" s="45"/>
      <c r="D605" s="45"/>
      <c r="E605" s="45"/>
      <c r="F605" s="45"/>
      <c r="G605" s="45"/>
      <c r="H605" s="45"/>
      <c r="I605" s="45"/>
      <c r="J605" s="45"/>
      <c r="K605" s="45"/>
      <c r="L605" s="45"/>
      <c r="M605" s="46"/>
    </row>
    <row r="606" spans="1:13" s="44" customFormat="1" ht="14" x14ac:dyDescent="0.3">
      <c r="A606" s="44" t="s">
        <v>1924</v>
      </c>
      <c r="B606" s="44" t="s">
        <v>2683</v>
      </c>
    </row>
    <row r="607" spans="1:13" s="44" customFormat="1" ht="14" x14ac:dyDescent="0.3">
      <c r="A607" s="44" t="s">
        <v>1896</v>
      </c>
      <c r="B607" s="44" t="s">
        <v>2700</v>
      </c>
      <c r="C607" s="44" t="s">
        <v>1306</v>
      </c>
      <c r="D607" s="44" t="s">
        <v>1903</v>
      </c>
      <c r="E607" s="44" t="s">
        <v>2701</v>
      </c>
    </row>
    <row r="608" spans="1:13" s="30" customFormat="1" ht="14" x14ac:dyDescent="0.3">
      <c r="A608" s="30" t="s">
        <v>1893</v>
      </c>
      <c r="B608" s="30" t="s">
        <v>708</v>
      </c>
      <c r="C608" s="30" t="s">
        <v>2702</v>
      </c>
      <c r="D608" s="30" t="s">
        <v>1895</v>
      </c>
    </row>
    <row r="609" spans="1:13" s="30" customFormat="1" ht="14" x14ac:dyDescent="0.3">
      <c r="A609" s="30" t="s">
        <v>1975</v>
      </c>
      <c r="B609" s="30" t="s">
        <v>709</v>
      </c>
      <c r="C609" s="30" t="s">
        <v>2703</v>
      </c>
      <c r="D609" s="30" t="s">
        <v>1903</v>
      </c>
    </row>
    <row r="610" spans="1:13" s="45" customFormat="1" ht="14" x14ac:dyDescent="0.3">
      <c r="A610" s="45" t="s">
        <v>1896</v>
      </c>
      <c r="B610" s="45" t="s">
        <v>2704</v>
      </c>
      <c r="C610" s="45" t="s">
        <v>1978</v>
      </c>
      <c r="D610" s="45" t="s">
        <v>1903</v>
      </c>
      <c r="E610" s="45" t="s">
        <v>2705</v>
      </c>
    </row>
    <row r="611" spans="1:13" x14ac:dyDescent="0.35">
      <c r="A611" s="30" t="s">
        <v>1980</v>
      </c>
      <c r="B611" s="30" t="s">
        <v>710</v>
      </c>
      <c r="C611" s="30" t="s">
        <v>2706</v>
      </c>
      <c r="D611" s="30" t="s">
        <v>1903</v>
      </c>
      <c r="E611" s="30"/>
      <c r="F611" s="34" t="s">
        <v>1982</v>
      </c>
      <c r="G611" s="34" t="s">
        <v>1983</v>
      </c>
      <c r="H611" s="30" t="s">
        <v>1984</v>
      </c>
      <c r="I611" s="30"/>
      <c r="J611" s="30"/>
      <c r="K611" s="30"/>
      <c r="L611" s="30"/>
      <c r="M611" s="30"/>
    </row>
    <row r="612" spans="1:13" s="12" customFormat="1" x14ac:dyDescent="0.35">
      <c r="A612" s="45" t="s">
        <v>1924</v>
      </c>
      <c r="B612" s="45" t="s">
        <v>2704</v>
      </c>
      <c r="C612" s="45"/>
      <c r="D612" s="45"/>
      <c r="E612" s="45"/>
      <c r="F612" s="45"/>
      <c r="G612" s="45"/>
      <c r="H612" s="45"/>
      <c r="I612" s="45"/>
      <c r="J612" s="45"/>
      <c r="K612" s="45"/>
      <c r="L612" s="45"/>
      <c r="M612" s="46"/>
    </row>
    <row r="613" spans="1:13" s="12" customFormat="1" x14ac:dyDescent="0.35">
      <c r="A613" s="45" t="s">
        <v>1896</v>
      </c>
      <c r="B613" s="45" t="s">
        <v>2707</v>
      </c>
      <c r="C613" s="45" t="s">
        <v>1986</v>
      </c>
      <c r="D613" s="45" t="s">
        <v>1903</v>
      </c>
      <c r="E613" s="45" t="s">
        <v>2705</v>
      </c>
      <c r="F613" s="45"/>
      <c r="G613" s="45"/>
      <c r="H613" s="45"/>
      <c r="I613" s="45"/>
      <c r="J613" s="45"/>
      <c r="K613" s="45"/>
      <c r="L613" s="45"/>
      <c r="M613" s="46"/>
    </row>
    <row r="614" spans="1:13" x14ac:dyDescent="0.35">
      <c r="A614" s="30" t="s">
        <v>1987</v>
      </c>
      <c r="B614" s="30" t="s">
        <v>711</v>
      </c>
      <c r="C614" s="30" t="s">
        <v>2708</v>
      </c>
      <c r="D614" s="30" t="s">
        <v>1903</v>
      </c>
      <c r="E614" s="30"/>
      <c r="F614" s="30"/>
      <c r="G614" s="30"/>
      <c r="H614" s="30"/>
      <c r="I614" s="30"/>
      <c r="J614" s="30"/>
      <c r="K614" s="30"/>
      <c r="L614" s="30"/>
      <c r="M614" s="47"/>
    </row>
    <row r="615" spans="1:13" s="30" customFormat="1" ht="14" x14ac:dyDescent="0.3">
      <c r="A615" s="48" t="s">
        <v>1989</v>
      </c>
      <c r="B615" s="30" t="s">
        <v>712</v>
      </c>
      <c r="C615" s="30" t="s">
        <v>2709</v>
      </c>
      <c r="D615" s="30" t="s">
        <v>1903</v>
      </c>
      <c r="E615" s="30" t="s">
        <v>2710</v>
      </c>
    </row>
    <row r="616" spans="1:13" s="30" customFormat="1" ht="14" x14ac:dyDescent="0.3">
      <c r="A616" s="48" t="s">
        <v>1900</v>
      </c>
      <c r="B616" s="30" t="s">
        <v>713</v>
      </c>
      <c r="C616" s="30" t="s">
        <v>2711</v>
      </c>
      <c r="D616" s="30" t="s">
        <v>1903</v>
      </c>
      <c r="E616" s="30" t="s">
        <v>2712</v>
      </c>
    </row>
    <row r="617" spans="1:13" x14ac:dyDescent="0.35">
      <c r="A617" s="30" t="s">
        <v>1980</v>
      </c>
      <c r="B617" s="30" t="s">
        <v>714</v>
      </c>
      <c r="C617" s="30" t="s">
        <v>2713</v>
      </c>
      <c r="D617" s="30" t="s">
        <v>1903</v>
      </c>
      <c r="E617" s="30"/>
      <c r="F617" s="30" t="s">
        <v>1995</v>
      </c>
      <c r="G617" s="30" t="s">
        <v>1996</v>
      </c>
      <c r="H617" s="30" t="s">
        <v>1997</v>
      </c>
      <c r="I617" s="30"/>
      <c r="J617" s="30"/>
      <c r="K617" s="30"/>
      <c r="L617" s="30"/>
      <c r="M617" s="47"/>
    </row>
    <row r="618" spans="1:13" x14ac:dyDescent="0.35">
      <c r="A618" s="30" t="s">
        <v>1980</v>
      </c>
      <c r="B618" s="30" t="s">
        <v>715</v>
      </c>
      <c r="C618" s="30" t="s">
        <v>2714</v>
      </c>
      <c r="D618" s="30" t="s">
        <v>1903</v>
      </c>
      <c r="E618" s="30"/>
      <c r="F618" s="30" t="s">
        <v>1995</v>
      </c>
      <c r="G618" s="30" t="s">
        <v>1996</v>
      </c>
      <c r="H618" s="30" t="s">
        <v>1997</v>
      </c>
      <c r="I618" s="30"/>
      <c r="J618" s="30"/>
      <c r="K618" s="30"/>
      <c r="L618" s="30"/>
      <c r="M618" s="47"/>
    </row>
    <row r="619" spans="1:13" ht="16.399999999999999" customHeight="1" x14ac:dyDescent="0.35">
      <c r="A619" s="30" t="s">
        <v>1929</v>
      </c>
      <c r="B619" s="30" t="s">
        <v>716</v>
      </c>
      <c r="C619" s="30"/>
      <c r="D619" s="30" t="s">
        <v>1895</v>
      </c>
      <c r="E619" s="30"/>
      <c r="F619" s="30"/>
      <c r="G619" s="30"/>
      <c r="H619" s="30"/>
      <c r="I619" s="30"/>
      <c r="J619" s="30"/>
      <c r="K619" s="30"/>
      <c r="L619" s="30"/>
      <c r="M619" s="47" t="s">
        <v>2715</v>
      </c>
    </row>
    <row r="620" spans="1:13" s="12" customFormat="1" x14ac:dyDescent="0.35">
      <c r="A620" s="45" t="s">
        <v>1924</v>
      </c>
      <c r="B620" s="45" t="s">
        <v>2707</v>
      </c>
      <c r="C620" s="45"/>
      <c r="D620" s="45"/>
      <c r="E620" s="45"/>
      <c r="F620" s="45"/>
      <c r="G620" s="45"/>
      <c r="H620" s="45"/>
      <c r="I620" s="45"/>
      <c r="J620" s="45"/>
      <c r="K620" s="45"/>
      <c r="L620" s="45"/>
      <c r="M620" s="46"/>
    </row>
    <row r="621" spans="1:13" s="44" customFormat="1" ht="14" x14ac:dyDescent="0.3">
      <c r="A621" s="44" t="s">
        <v>1924</v>
      </c>
      <c r="B621" s="44" t="s">
        <v>2700</v>
      </c>
    </row>
    <row r="622" spans="1:13" s="44" customFormat="1" ht="14" x14ac:dyDescent="0.3">
      <c r="A622" s="44" t="s">
        <v>1896</v>
      </c>
      <c r="B622" s="44" t="s">
        <v>2716</v>
      </c>
      <c r="C622" s="44" t="s">
        <v>2717</v>
      </c>
      <c r="D622" s="44" t="s">
        <v>1903</v>
      </c>
      <c r="E622" s="44" t="s">
        <v>2718</v>
      </c>
    </row>
    <row r="623" spans="1:13" s="30" customFormat="1" ht="14" x14ac:dyDescent="0.3">
      <c r="A623" s="30" t="s">
        <v>1893</v>
      </c>
      <c r="B623" s="30" t="s">
        <v>717</v>
      </c>
      <c r="C623" s="30" t="s">
        <v>2719</v>
      </c>
      <c r="D623" s="30" t="s">
        <v>1895</v>
      </c>
    </row>
    <row r="624" spans="1:13" s="30" customFormat="1" ht="14" x14ac:dyDescent="0.3">
      <c r="A624" s="30" t="s">
        <v>1975</v>
      </c>
      <c r="B624" s="30" t="s">
        <v>718</v>
      </c>
      <c r="C624" s="30" t="s">
        <v>2720</v>
      </c>
      <c r="D624" s="30" t="s">
        <v>1903</v>
      </c>
    </row>
    <row r="625" spans="1:13" s="45" customFormat="1" ht="14" x14ac:dyDescent="0.3">
      <c r="A625" s="45" t="s">
        <v>1896</v>
      </c>
      <c r="B625" s="45" t="s">
        <v>2721</v>
      </c>
      <c r="C625" s="45" t="s">
        <v>1978</v>
      </c>
      <c r="D625" s="45" t="s">
        <v>1903</v>
      </c>
      <c r="E625" s="45" t="s">
        <v>2722</v>
      </c>
    </row>
    <row r="626" spans="1:13" x14ac:dyDescent="0.35">
      <c r="A626" s="30" t="s">
        <v>1980</v>
      </c>
      <c r="B626" s="30" t="s">
        <v>719</v>
      </c>
      <c r="C626" s="30" t="s">
        <v>2723</v>
      </c>
      <c r="D626" s="30" t="s">
        <v>1903</v>
      </c>
      <c r="E626" s="30"/>
      <c r="F626" s="34" t="s">
        <v>1982</v>
      </c>
      <c r="G626" s="34" t="s">
        <v>1983</v>
      </c>
      <c r="H626" s="30"/>
      <c r="I626" s="30"/>
      <c r="J626" s="30"/>
      <c r="K626" s="30"/>
      <c r="L626" s="30"/>
      <c r="M626" s="30"/>
    </row>
    <row r="627" spans="1:13" s="12" customFormat="1" x14ac:dyDescent="0.35">
      <c r="A627" s="45" t="s">
        <v>1924</v>
      </c>
      <c r="B627" s="45" t="s">
        <v>2721</v>
      </c>
      <c r="C627" s="45"/>
      <c r="D627" s="45"/>
      <c r="E627" s="45"/>
      <c r="F627" s="45"/>
      <c r="G627" s="45"/>
      <c r="H627" s="45"/>
      <c r="I627" s="45"/>
      <c r="J627" s="45"/>
      <c r="K627" s="45"/>
      <c r="L627" s="45"/>
      <c r="M627" s="46"/>
    </row>
    <row r="628" spans="1:13" s="12" customFormat="1" x14ac:dyDescent="0.35">
      <c r="A628" s="45" t="s">
        <v>1896</v>
      </c>
      <c r="B628" s="45" t="s">
        <v>2724</v>
      </c>
      <c r="C628" s="45" t="s">
        <v>1986</v>
      </c>
      <c r="D628" s="45" t="s">
        <v>1903</v>
      </c>
      <c r="E628" s="45" t="s">
        <v>2722</v>
      </c>
      <c r="F628" s="45"/>
      <c r="G628" s="45"/>
      <c r="H628" s="45"/>
      <c r="I628" s="45"/>
      <c r="J628" s="45"/>
      <c r="K628" s="45"/>
      <c r="L628" s="45"/>
      <c r="M628" s="46"/>
    </row>
    <row r="629" spans="1:13" x14ac:dyDescent="0.35">
      <c r="A629" s="30" t="s">
        <v>1987</v>
      </c>
      <c r="B629" s="30" t="s">
        <v>720</v>
      </c>
      <c r="C629" s="30" t="s">
        <v>2725</v>
      </c>
      <c r="D629" s="30" t="s">
        <v>1903</v>
      </c>
      <c r="E629" s="30"/>
      <c r="F629" s="30"/>
      <c r="G629" s="30"/>
      <c r="H629" s="30"/>
      <c r="I629" s="30"/>
      <c r="J629" s="30"/>
      <c r="K629" s="30"/>
      <c r="L629" s="30"/>
      <c r="M629" s="47"/>
    </row>
    <row r="630" spans="1:13" s="30" customFormat="1" ht="14" x14ac:dyDescent="0.3">
      <c r="A630" s="48" t="s">
        <v>1989</v>
      </c>
      <c r="B630" s="30" t="s">
        <v>721</v>
      </c>
      <c r="C630" s="30" t="s">
        <v>2726</v>
      </c>
      <c r="D630" s="30" t="s">
        <v>1903</v>
      </c>
      <c r="E630" s="30" t="s">
        <v>2727</v>
      </c>
    </row>
    <row r="631" spans="1:13" s="30" customFormat="1" ht="14" x14ac:dyDescent="0.3">
      <c r="A631" s="48" t="s">
        <v>1900</v>
      </c>
      <c r="B631" s="30" t="s">
        <v>722</v>
      </c>
      <c r="C631" s="30" t="s">
        <v>2728</v>
      </c>
      <c r="D631" s="30" t="s">
        <v>1903</v>
      </c>
      <c r="E631" s="30" t="s">
        <v>2729</v>
      </c>
    </row>
    <row r="632" spans="1:13" x14ac:dyDescent="0.35">
      <c r="A632" s="30" t="s">
        <v>1980</v>
      </c>
      <c r="B632" s="30" t="s">
        <v>723</v>
      </c>
      <c r="C632" s="30" t="s">
        <v>2730</v>
      </c>
      <c r="D632" s="30" t="s">
        <v>1903</v>
      </c>
      <c r="E632" s="30"/>
      <c r="F632" s="30" t="s">
        <v>1995</v>
      </c>
      <c r="G632" s="30" t="s">
        <v>1996</v>
      </c>
      <c r="H632" s="30" t="s">
        <v>1997</v>
      </c>
      <c r="I632" s="30"/>
      <c r="J632" s="30"/>
      <c r="K632" s="30"/>
      <c r="L632" s="30"/>
      <c r="M632" s="47"/>
    </row>
    <row r="633" spans="1:13" x14ac:dyDescent="0.35">
      <c r="A633" s="30" t="s">
        <v>1980</v>
      </c>
      <c r="B633" s="30" t="s">
        <v>724</v>
      </c>
      <c r="C633" s="30" t="s">
        <v>2731</v>
      </c>
      <c r="D633" s="30" t="s">
        <v>1903</v>
      </c>
      <c r="E633" s="30"/>
      <c r="F633" s="30" t="s">
        <v>1995</v>
      </c>
      <c r="G633" s="30" t="s">
        <v>1996</v>
      </c>
      <c r="H633" s="30" t="s">
        <v>1997</v>
      </c>
      <c r="I633" s="30"/>
      <c r="J633" s="30"/>
      <c r="K633" s="30"/>
      <c r="L633" s="30"/>
      <c r="M633" s="47"/>
    </row>
    <row r="634" spans="1:13" ht="16.399999999999999" customHeight="1" x14ac:dyDescent="0.35">
      <c r="A634" s="30" t="s">
        <v>1929</v>
      </c>
      <c r="B634" s="30" t="s">
        <v>725</v>
      </c>
      <c r="C634" s="30"/>
      <c r="D634" s="30" t="s">
        <v>1895</v>
      </c>
      <c r="E634" s="30"/>
      <c r="F634" s="30"/>
      <c r="G634" s="30"/>
      <c r="H634" s="30"/>
      <c r="I634" s="30"/>
      <c r="J634" s="30"/>
      <c r="K634" s="30"/>
      <c r="L634" s="30"/>
      <c r="M634" s="47" t="s">
        <v>2732</v>
      </c>
    </row>
    <row r="635" spans="1:13" s="12" customFormat="1" x14ac:dyDescent="0.35">
      <c r="A635" s="45" t="s">
        <v>1924</v>
      </c>
      <c r="B635" s="45" t="s">
        <v>2724</v>
      </c>
      <c r="C635" s="45"/>
      <c r="D635" s="45"/>
      <c r="E635" s="45"/>
      <c r="F635" s="45"/>
      <c r="G635" s="45"/>
      <c r="H635" s="45"/>
      <c r="I635" s="45"/>
      <c r="J635" s="45"/>
      <c r="K635" s="45"/>
      <c r="L635" s="45"/>
      <c r="M635" s="46"/>
    </row>
    <row r="636" spans="1:13" s="44" customFormat="1" ht="14" x14ac:dyDescent="0.3">
      <c r="A636" s="44" t="s">
        <v>1924</v>
      </c>
      <c r="B636" s="44" t="s">
        <v>2716</v>
      </c>
    </row>
    <row r="637" spans="1:13" s="44" customFormat="1" ht="14" x14ac:dyDescent="0.3">
      <c r="A637" s="44" t="s">
        <v>1896</v>
      </c>
      <c r="B637" s="44" t="s">
        <v>2733</v>
      </c>
      <c r="C637" s="44" t="s">
        <v>1308</v>
      </c>
      <c r="D637" s="44" t="s">
        <v>1903</v>
      </c>
      <c r="E637" s="44" t="s">
        <v>2734</v>
      </c>
    </row>
    <row r="638" spans="1:13" s="30" customFormat="1" ht="14" x14ac:dyDescent="0.3">
      <c r="A638" s="30" t="s">
        <v>1893</v>
      </c>
      <c r="B638" s="30" t="s">
        <v>726</v>
      </c>
      <c r="C638" s="30" t="s">
        <v>2735</v>
      </c>
      <c r="D638" s="30" t="s">
        <v>1895</v>
      </c>
    </row>
    <row r="639" spans="1:13" s="30" customFormat="1" ht="14" x14ac:dyDescent="0.3">
      <c r="A639" s="30" t="s">
        <v>1975</v>
      </c>
      <c r="B639" s="30" t="s">
        <v>727</v>
      </c>
      <c r="C639" s="30" t="s">
        <v>2736</v>
      </c>
      <c r="D639" s="30" t="s">
        <v>1903</v>
      </c>
    </row>
    <row r="640" spans="1:13" s="45" customFormat="1" ht="14" x14ac:dyDescent="0.3">
      <c r="A640" s="45" t="s">
        <v>1896</v>
      </c>
      <c r="B640" s="45" t="s">
        <v>2737</v>
      </c>
      <c r="C640" s="45" t="s">
        <v>1978</v>
      </c>
      <c r="D640" s="45" t="s">
        <v>1903</v>
      </c>
      <c r="E640" s="45" t="s">
        <v>2738</v>
      </c>
    </row>
    <row r="641" spans="1:13" x14ac:dyDescent="0.35">
      <c r="A641" s="30" t="s">
        <v>1980</v>
      </c>
      <c r="B641" s="30" t="s">
        <v>728</v>
      </c>
      <c r="C641" s="30" t="s">
        <v>2739</v>
      </c>
      <c r="D641" s="30" t="s">
        <v>1903</v>
      </c>
      <c r="E641" s="30"/>
      <c r="F641" s="34" t="s">
        <v>1982</v>
      </c>
      <c r="G641" s="34" t="s">
        <v>1983</v>
      </c>
      <c r="H641" s="30" t="s">
        <v>1984</v>
      </c>
      <c r="I641" s="30"/>
      <c r="J641" s="30"/>
      <c r="K641" s="30"/>
      <c r="L641" s="30"/>
      <c r="M641" s="30"/>
    </row>
    <row r="642" spans="1:13" s="12" customFormat="1" x14ac:dyDescent="0.35">
      <c r="A642" s="45" t="s">
        <v>1924</v>
      </c>
      <c r="B642" s="45" t="s">
        <v>2737</v>
      </c>
      <c r="C642" s="45"/>
      <c r="D642" s="45"/>
      <c r="E642" s="45"/>
      <c r="F642" s="45"/>
      <c r="G642" s="45"/>
      <c r="H642" s="45"/>
      <c r="I642" s="45"/>
      <c r="J642" s="45"/>
      <c r="K642" s="45"/>
      <c r="L642" s="45"/>
      <c r="M642" s="46"/>
    </row>
    <row r="643" spans="1:13" s="12" customFormat="1" x14ac:dyDescent="0.35">
      <c r="A643" s="45" t="s">
        <v>1896</v>
      </c>
      <c r="B643" s="45" t="s">
        <v>2740</v>
      </c>
      <c r="C643" s="45" t="s">
        <v>1986</v>
      </c>
      <c r="D643" s="45" t="s">
        <v>1903</v>
      </c>
      <c r="E643" s="45" t="s">
        <v>2738</v>
      </c>
      <c r="F643" s="45"/>
      <c r="G643" s="45"/>
      <c r="H643" s="45"/>
      <c r="I643" s="45"/>
      <c r="J643" s="45"/>
      <c r="K643" s="45"/>
      <c r="L643" s="45"/>
      <c r="M643" s="46"/>
    </row>
    <row r="644" spans="1:13" x14ac:dyDescent="0.35">
      <c r="A644" s="30" t="s">
        <v>1987</v>
      </c>
      <c r="B644" s="30" t="s">
        <v>729</v>
      </c>
      <c r="C644" s="30" t="s">
        <v>2741</v>
      </c>
      <c r="D644" s="30" t="s">
        <v>1903</v>
      </c>
      <c r="E644" s="30"/>
      <c r="F644" s="30"/>
      <c r="G644" s="30"/>
      <c r="H644" s="30"/>
      <c r="I644" s="30"/>
      <c r="J644" s="30"/>
      <c r="K644" s="30"/>
      <c r="L644" s="30"/>
      <c r="M644" s="47"/>
    </row>
    <row r="645" spans="1:13" s="30" customFormat="1" ht="14" x14ac:dyDescent="0.3">
      <c r="A645" s="48" t="s">
        <v>1989</v>
      </c>
      <c r="B645" s="30" t="s">
        <v>730</v>
      </c>
      <c r="C645" s="30" t="s">
        <v>2742</v>
      </c>
      <c r="D645" s="30" t="s">
        <v>1903</v>
      </c>
      <c r="E645" s="30" t="s">
        <v>2743</v>
      </c>
    </row>
    <row r="646" spans="1:13" s="30" customFormat="1" ht="14" x14ac:dyDescent="0.3">
      <c r="A646" s="48" t="s">
        <v>1900</v>
      </c>
      <c r="B646" s="30" t="s">
        <v>731</v>
      </c>
      <c r="C646" s="30" t="s">
        <v>2744</v>
      </c>
      <c r="D646" s="30" t="s">
        <v>1903</v>
      </c>
      <c r="E646" s="30" t="s">
        <v>2745</v>
      </c>
    </row>
    <row r="647" spans="1:13" x14ac:dyDescent="0.35">
      <c r="A647" s="30" t="s">
        <v>1980</v>
      </c>
      <c r="B647" s="30" t="s">
        <v>732</v>
      </c>
      <c r="C647" s="30" t="s">
        <v>2746</v>
      </c>
      <c r="D647" s="30" t="s">
        <v>1903</v>
      </c>
      <c r="E647" s="30"/>
      <c r="F647" s="30" t="s">
        <v>1995</v>
      </c>
      <c r="G647" s="30" t="s">
        <v>1996</v>
      </c>
      <c r="H647" s="30" t="s">
        <v>1997</v>
      </c>
      <c r="I647" s="30"/>
      <c r="J647" s="30"/>
      <c r="K647" s="30"/>
      <c r="L647" s="30"/>
      <c r="M647" s="47"/>
    </row>
    <row r="648" spans="1:13" x14ac:dyDescent="0.35">
      <c r="A648" s="30" t="s">
        <v>1980</v>
      </c>
      <c r="B648" s="30" t="s">
        <v>733</v>
      </c>
      <c r="C648" s="30" t="s">
        <v>2747</v>
      </c>
      <c r="D648" s="30" t="s">
        <v>1903</v>
      </c>
      <c r="E648" s="30"/>
      <c r="F648" s="30" t="s">
        <v>1995</v>
      </c>
      <c r="G648" s="30" t="s">
        <v>1996</v>
      </c>
      <c r="H648" s="30" t="s">
        <v>1997</v>
      </c>
      <c r="I648" s="30"/>
      <c r="J648" s="30"/>
      <c r="K648" s="30"/>
      <c r="L648" s="30"/>
      <c r="M648" s="47"/>
    </row>
    <row r="649" spans="1:13" ht="16.399999999999999" customHeight="1" x14ac:dyDescent="0.35">
      <c r="A649" s="30" t="s">
        <v>1929</v>
      </c>
      <c r="B649" s="30" t="s">
        <v>734</v>
      </c>
      <c r="C649" s="30"/>
      <c r="D649" s="30" t="s">
        <v>1895</v>
      </c>
      <c r="E649" s="30"/>
      <c r="F649" s="30"/>
      <c r="G649" s="30"/>
      <c r="H649" s="30"/>
      <c r="I649" s="30"/>
      <c r="J649" s="30"/>
      <c r="K649" s="30"/>
      <c r="L649" s="30"/>
      <c r="M649" s="47" t="s">
        <v>2748</v>
      </c>
    </row>
    <row r="650" spans="1:13" s="12" customFormat="1" x14ac:dyDescent="0.35">
      <c r="A650" s="45" t="s">
        <v>1924</v>
      </c>
      <c r="B650" s="45" t="s">
        <v>2740</v>
      </c>
      <c r="C650" s="45"/>
      <c r="D650" s="45"/>
      <c r="E650" s="45"/>
      <c r="F650" s="45"/>
      <c r="G650" s="45"/>
      <c r="H650" s="45"/>
      <c r="I650" s="45"/>
      <c r="J650" s="45"/>
      <c r="K650" s="45"/>
      <c r="L650" s="45"/>
      <c r="M650" s="46"/>
    </row>
    <row r="651" spans="1:13" s="44" customFormat="1" ht="14" x14ac:dyDescent="0.3">
      <c r="A651" s="44" t="s">
        <v>1924</v>
      </c>
      <c r="B651" s="44" t="s">
        <v>2733</v>
      </c>
    </row>
    <row r="652" spans="1:13" s="44" customFormat="1" ht="14" x14ac:dyDescent="0.3">
      <c r="A652" s="44" t="s">
        <v>1896</v>
      </c>
      <c r="B652" s="44" t="s">
        <v>2749</v>
      </c>
      <c r="C652" s="44" t="s">
        <v>2750</v>
      </c>
      <c r="D652" s="44" t="s">
        <v>1903</v>
      </c>
      <c r="E652" s="44" t="s">
        <v>2751</v>
      </c>
    </row>
    <row r="653" spans="1:13" s="30" customFormat="1" ht="14" x14ac:dyDescent="0.3">
      <c r="A653" s="30" t="s">
        <v>1893</v>
      </c>
      <c r="B653" s="30" t="s">
        <v>735</v>
      </c>
      <c r="C653" s="30" t="s">
        <v>2752</v>
      </c>
      <c r="D653" s="30" t="s">
        <v>1895</v>
      </c>
    </row>
    <row r="654" spans="1:13" s="30" customFormat="1" ht="14" x14ac:dyDescent="0.3">
      <c r="A654" s="30" t="s">
        <v>1975</v>
      </c>
      <c r="B654" s="30" t="s">
        <v>736</v>
      </c>
      <c r="C654" s="30" t="s">
        <v>2753</v>
      </c>
      <c r="D654" s="30" t="s">
        <v>1903</v>
      </c>
    </row>
    <row r="655" spans="1:13" s="45" customFormat="1" ht="14" x14ac:dyDescent="0.3">
      <c r="A655" s="45" t="s">
        <v>1896</v>
      </c>
      <c r="B655" s="45" t="s">
        <v>2754</v>
      </c>
      <c r="C655" s="45" t="s">
        <v>1978</v>
      </c>
      <c r="D655" s="45" t="s">
        <v>1903</v>
      </c>
      <c r="E655" s="45" t="s">
        <v>2755</v>
      </c>
    </row>
    <row r="656" spans="1:13" x14ac:dyDescent="0.35">
      <c r="A656" s="30" t="s">
        <v>1980</v>
      </c>
      <c r="B656" s="30" t="s">
        <v>737</v>
      </c>
      <c r="C656" s="30" t="s">
        <v>2756</v>
      </c>
      <c r="D656" s="30" t="s">
        <v>1903</v>
      </c>
      <c r="E656" s="30"/>
      <c r="F656" s="34" t="s">
        <v>1982</v>
      </c>
      <c r="G656" s="34" t="s">
        <v>1983</v>
      </c>
      <c r="H656" s="30" t="s">
        <v>2757</v>
      </c>
      <c r="I656" s="30"/>
      <c r="J656" s="30"/>
      <c r="K656" s="30"/>
      <c r="L656" s="30"/>
      <c r="M656" s="30"/>
    </row>
    <row r="657" spans="1:13" s="12" customFormat="1" x14ac:dyDescent="0.35">
      <c r="A657" s="45" t="s">
        <v>1924</v>
      </c>
      <c r="B657" s="45" t="s">
        <v>2754</v>
      </c>
      <c r="C657" s="45"/>
      <c r="D657" s="45"/>
      <c r="E657" s="45"/>
      <c r="F657" s="45"/>
      <c r="G657" s="45"/>
      <c r="H657" s="45"/>
      <c r="I657" s="45"/>
      <c r="J657" s="45"/>
      <c r="K657" s="45"/>
      <c r="L657" s="45"/>
      <c r="M657" s="46"/>
    </row>
    <row r="658" spans="1:13" s="12" customFormat="1" x14ac:dyDescent="0.35">
      <c r="A658" s="45" t="s">
        <v>1896</v>
      </c>
      <c r="B658" s="45" t="s">
        <v>2758</v>
      </c>
      <c r="C658" s="45" t="s">
        <v>1986</v>
      </c>
      <c r="D658" s="45" t="s">
        <v>1903</v>
      </c>
      <c r="E658" s="45" t="s">
        <v>2755</v>
      </c>
      <c r="F658" s="45"/>
      <c r="G658" s="45"/>
      <c r="H658" s="45"/>
      <c r="I658" s="45"/>
      <c r="J658" s="45"/>
      <c r="K658" s="45"/>
      <c r="L658" s="45"/>
      <c r="M658" s="46"/>
    </row>
    <row r="659" spans="1:13" x14ac:dyDescent="0.35">
      <c r="A659" s="30" t="s">
        <v>1987</v>
      </c>
      <c r="B659" s="30" t="s">
        <v>738</v>
      </c>
      <c r="C659" s="30" t="s">
        <v>2759</v>
      </c>
      <c r="D659" s="30" t="s">
        <v>1903</v>
      </c>
      <c r="E659" s="30"/>
      <c r="F659" s="30"/>
      <c r="G659" s="30"/>
      <c r="H659" s="30"/>
      <c r="I659" s="30"/>
      <c r="J659" s="30"/>
      <c r="K659" s="30"/>
      <c r="L659" s="30"/>
      <c r="M659" s="47"/>
    </row>
    <row r="660" spans="1:13" s="30" customFormat="1" ht="14" x14ac:dyDescent="0.3">
      <c r="A660" s="48" t="s">
        <v>1989</v>
      </c>
      <c r="B660" s="30" t="s">
        <v>739</v>
      </c>
      <c r="C660" s="30" t="s">
        <v>2760</v>
      </c>
      <c r="D660" s="30" t="s">
        <v>1903</v>
      </c>
      <c r="E660" s="30" t="s">
        <v>2761</v>
      </c>
    </row>
    <row r="661" spans="1:13" s="30" customFormat="1" ht="14" x14ac:dyDescent="0.3">
      <c r="A661" s="48" t="s">
        <v>1900</v>
      </c>
      <c r="B661" s="30" t="s">
        <v>740</v>
      </c>
      <c r="C661" s="30" t="s">
        <v>2762</v>
      </c>
      <c r="D661" s="30" t="s">
        <v>1903</v>
      </c>
      <c r="E661" s="30" t="s">
        <v>2763</v>
      </c>
    </row>
    <row r="662" spans="1:13" x14ac:dyDescent="0.35">
      <c r="A662" s="30" t="s">
        <v>1980</v>
      </c>
      <c r="B662" s="30" t="s">
        <v>741</v>
      </c>
      <c r="C662" s="30" t="s">
        <v>2764</v>
      </c>
      <c r="D662" s="30" t="s">
        <v>1903</v>
      </c>
      <c r="E662" s="30"/>
      <c r="F662" s="30" t="s">
        <v>1995</v>
      </c>
      <c r="G662" s="30" t="s">
        <v>1996</v>
      </c>
      <c r="H662" s="30" t="s">
        <v>1997</v>
      </c>
      <c r="I662" s="30"/>
      <c r="J662" s="30"/>
      <c r="K662" s="30"/>
      <c r="L662" s="30"/>
      <c r="M662" s="47"/>
    </row>
    <row r="663" spans="1:13" x14ac:dyDescent="0.35">
      <c r="A663" s="30" t="s">
        <v>1980</v>
      </c>
      <c r="B663" s="30" t="s">
        <v>742</v>
      </c>
      <c r="C663" s="30" t="s">
        <v>2765</v>
      </c>
      <c r="D663" s="30" t="s">
        <v>1903</v>
      </c>
      <c r="E663" s="30"/>
      <c r="F663" s="30" t="s">
        <v>1995</v>
      </c>
      <c r="G663" s="30" t="s">
        <v>1996</v>
      </c>
      <c r="H663" s="30" t="s">
        <v>1997</v>
      </c>
      <c r="I663" s="30"/>
      <c r="J663" s="30"/>
      <c r="K663" s="30"/>
      <c r="L663" s="30"/>
      <c r="M663" s="47"/>
    </row>
    <row r="664" spans="1:13" ht="16.399999999999999" customHeight="1" x14ac:dyDescent="0.35">
      <c r="A664" s="30" t="s">
        <v>1929</v>
      </c>
      <c r="B664" s="30" t="s">
        <v>743</v>
      </c>
      <c r="C664" s="30"/>
      <c r="D664" s="30" t="s">
        <v>1895</v>
      </c>
      <c r="E664" s="30"/>
      <c r="F664" s="30"/>
      <c r="G664" s="30"/>
      <c r="H664" s="30"/>
      <c r="I664" s="30"/>
      <c r="J664" s="30"/>
      <c r="K664" s="30"/>
      <c r="L664" s="30"/>
      <c r="M664" s="47" t="s">
        <v>2766</v>
      </c>
    </row>
    <row r="665" spans="1:13" s="12" customFormat="1" x14ac:dyDescent="0.35">
      <c r="A665" s="45" t="s">
        <v>1924</v>
      </c>
      <c r="B665" s="45" t="s">
        <v>2758</v>
      </c>
      <c r="C665" s="45"/>
      <c r="D665" s="45"/>
      <c r="E665" s="45"/>
      <c r="F665" s="45"/>
      <c r="G665" s="45"/>
      <c r="H665" s="45"/>
      <c r="I665" s="45"/>
      <c r="J665" s="45"/>
      <c r="K665" s="45"/>
      <c r="L665" s="45"/>
      <c r="M665" s="46"/>
    </row>
    <row r="666" spans="1:13" s="44" customFormat="1" ht="14" x14ac:dyDescent="0.3">
      <c r="A666" s="44" t="s">
        <v>1924</v>
      </c>
      <c r="B666" s="44" t="s">
        <v>2749</v>
      </c>
    </row>
    <row r="667" spans="1:13" s="44" customFormat="1" ht="14" x14ac:dyDescent="0.3">
      <c r="A667" s="44" t="s">
        <v>1896</v>
      </c>
      <c r="B667" s="44" t="s">
        <v>2767</v>
      </c>
      <c r="C667" s="44" t="s">
        <v>2768</v>
      </c>
      <c r="D667" s="44" t="s">
        <v>1903</v>
      </c>
      <c r="E667" s="44" t="s">
        <v>2769</v>
      </c>
    </row>
    <row r="668" spans="1:13" s="30" customFormat="1" ht="14" x14ac:dyDescent="0.3">
      <c r="A668" s="30" t="s">
        <v>1893</v>
      </c>
      <c r="B668" s="30" t="s">
        <v>735</v>
      </c>
      <c r="C668" s="30" t="s">
        <v>2770</v>
      </c>
      <c r="D668" s="30" t="s">
        <v>1895</v>
      </c>
    </row>
    <row r="669" spans="1:13" s="30" customFormat="1" ht="14" x14ac:dyDescent="0.3">
      <c r="A669" s="30" t="s">
        <v>1975</v>
      </c>
      <c r="B669" s="30" t="s">
        <v>745</v>
      </c>
      <c r="C669" s="30" t="s">
        <v>2771</v>
      </c>
      <c r="D669" s="30" t="s">
        <v>1903</v>
      </c>
    </row>
    <row r="670" spans="1:13" s="45" customFormat="1" ht="14" x14ac:dyDescent="0.3">
      <c r="A670" s="45" t="s">
        <v>1896</v>
      </c>
      <c r="B670" s="45" t="s">
        <v>2772</v>
      </c>
      <c r="C670" s="45" t="s">
        <v>1978</v>
      </c>
      <c r="D670" s="45" t="s">
        <v>1903</v>
      </c>
      <c r="E670" s="45" t="s">
        <v>2773</v>
      </c>
    </row>
    <row r="671" spans="1:13" x14ac:dyDescent="0.35">
      <c r="A671" s="30" t="s">
        <v>1980</v>
      </c>
      <c r="B671" s="30" t="s">
        <v>746</v>
      </c>
      <c r="C671" s="30" t="s">
        <v>2774</v>
      </c>
      <c r="D671" s="30" t="s">
        <v>1903</v>
      </c>
      <c r="E671" s="30"/>
      <c r="F671" s="34" t="s">
        <v>1982</v>
      </c>
      <c r="G671" s="34" t="s">
        <v>1983</v>
      </c>
      <c r="H671" s="30" t="s">
        <v>2757</v>
      </c>
      <c r="I671" s="30"/>
      <c r="J671" s="30"/>
      <c r="K671" s="30"/>
      <c r="L671" s="30"/>
      <c r="M671" s="30"/>
    </row>
    <row r="672" spans="1:13" s="12" customFormat="1" x14ac:dyDescent="0.35">
      <c r="A672" s="45" t="s">
        <v>1924</v>
      </c>
      <c r="B672" s="45" t="s">
        <v>2772</v>
      </c>
      <c r="C672" s="45"/>
      <c r="D672" s="45"/>
      <c r="E672" s="45"/>
      <c r="F672" s="45"/>
      <c r="G672" s="45"/>
      <c r="H672" s="45"/>
      <c r="I672" s="45"/>
      <c r="J672" s="45"/>
      <c r="K672" s="45"/>
      <c r="L672" s="45"/>
      <c r="M672" s="46"/>
    </row>
    <row r="673" spans="1:13" s="12" customFormat="1" x14ac:dyDescent="0.35">
      <c r="A673" s="45" t="s">
        <v>1896</v>
      </c>
      <c r="B673" s="45" t="s">
        <v>2775</v>
      </c>
      <c r="C673" s="45" t="s">
        <v>1986</v>
      </c>
      <c r="D673" s="45" t="s">
        <v>1903</v>
      </c>
      <c r="E673" s="45" t="s">
        <v>2773</v>
      </c>
      <c r="F673" s="45"/>
      <c r="G673" s="45"/>
      <c r="H673" s="45"/>
      <c r="I673" s="45"/>
      <c r="J673" s="45"/>
      <c r="K673" s="45"/>
      <c r="L673" s="45"/>
      <c r="M673" s="46"/>
    </row>
    <row r="674" spans="1:13" x14ac:dyDescent="0.35">
      <c r="A674" s="30" t="s">
        <v>1987</v>
      </c>
      <c r="B674" s="30" t="s">
        <v>747</v>
      </c>
      <c r="C674" s="30" t="s">
        <v>2776</v>
      </c>
      <c r="D674" s="30" t="s">
        <v>1903</v>
      </c>
      <c r="E674" s="30"/>
      <c r="F674" s="30"/>
      <c r="G674" s="30"/>
      <c r="H674" s="30"/>
      <c r="I674" s="30"/>
      <c r="J674" s="30"/>
      <c r="K674" s="30"/>
      <c r="L674" s="30"/>
      <c r="M674" s="47"/>
    </row>
    <row r="675" spans="1:13" s="30" customFormat="1" ht="14" x14ac:dyDescent="0.3">
      <c r="A675" s="48" t="s">
        <v>1989</v>
      </c>
      <c r="B675" s="30" t="s">
        <v>748</v>
      </c>
      <c r="C675" s="30" t="s">
        <v>2777</v>
      </c>
      <c r="D675" s="30" t="s">
        <v>1903</v>
      </c>
      <c r="E675" s="30" t="s">
        <v>2778</v>
      </c>
    </row>
    <row r="676" spans="1:13" s="30" customFormat="1" ht="14" x14ac:dyDescent="0.3">
      <c r="A676" s="48" t="s">
        <v>1900</v>
      </c>
      <c r="B676" s="30" t="s">
        <v>749</v>
      </c>
      <c r="C676" s="30" t="s">
        <v>2779</v>
      </c>
      <c r="D676" s="30" t="s">
        <v>1903</v>
      </c>
      <c r="E676" s="30" t="s">
        <v>2780</v>
      </c>
    </row>
    <row r="677" spans="1:13" x14ac:dyDescent="0.35">
      <c r="A677" s="30" t="s">
        <v>1980</v>
      </c>
      <c r="B677" s="30" t="s">
        <v>750</v>
      </c>
      <c r="C677" s="30" t="s">
        <v>2781</v>
      </c>
      <c r="D677" s="30" t="s">
        <v>1903</v>
      </c>
      <c r="E677" s="30"/>
      <c r="F677" s="30" t="s">
        <v>1995</v>
      </c>
      <c r="G677" s="30" t="s">
        <v>1996</v>
      </c>
      <c r="H677" s="30" t="s">
        <v>1997</v>
      </c>
      <c r="I677" s="30"/>
      <c r="J677" s="30"/>
      <c r="K677" s="30"/>
      <c r="L677" s="30"/>
      <c r="M677" s="47"/>
    </row>
    <row r="678" spans="1:13" x14ac:dyDescent="0.35">
      <c r="A678" s="30" t="s">
        <v>1980</v>
      </c>
      <c r="B678" s="30" t="s">
        <v>751</v>
      </c>
      <c r="C678" s="30" t="s">
        <v>2782</v>
      </c>
      <c r="D678" s="30" t="s">
        <v>1903</v>
      </c>
      <c r="E678" s="30"/>
      <c r="F678" s="30" t="s">
        <v>1995</v>
      </c>
      <c r="G678" s="30" t="s">
        <v>1996</v>
      </c>
      <c r="H678" s="30" t="s">
        <v>1997</v>
      </c>
      <c r="I678" s="30"/>
      <c r="J678" s="30"/>
      <c r="K678" s="30"/>
      <c r="L678" s="30"/>
      <c r="M678" s="47"/>
    </row>
    <row r="679" spans="1:13" ht="16.399999999999999" customHeight="1" x14ac:dyDescent="0.35">
      <c r="A679" s="30" t="s">
        <v>1929</v>
      </c>
      <c r="B679" s="30" t="s">
        <v>752</v>
      </c>
      <c r="C679" s="30"/>
      <c r="D679" s="30" t="s">
        <v>1895</v>
      </c>
      <c r="E679" s="30"/>
      <c r="F679" s="30"/>
      <c r="G679" s="30"/>
      <c r="H679" s="30"/>
      <c r="I679" s="30"/>
      <c r="J679" s="30"/>
      <c r="K679" s="30"/>
      <c r="L679" s="30"/>
      <c r="M679" s="47" t="s">
        <v>2783</v>
      </c>
    </row>
    <row r="680" spans="1:13" s="12" customFormat="1" x14ac:dyDescent="0.35">
      <c r="A680" s="45" t="s">
        <v>1924</v>
      </c>
      <c r="B680" s="45" t="s">
        <v>2775</v>
      </c>
      <c r="C680" s="45"/>
      <c r="D680" s="45"/>
      <c r="E680" s="45"/>
      <c r="F680" s="45"/>
      <c r="G680" s="45"/>
      <c r="H680" s="45"/>
      <c r="I680" s="45"/>
      <c r="J680" s="45"/>
      <c r="K680" s="45"/>
      <c r="L680" s="45"/>
      <c r="M680" s="46"/>
    </row>
    <row r="681" spans="1:13" s="44" customFormat="1" ht="14" x14ac:dyDescent="0.3">
      <c r="A681" s="44" t="s">
        <v>1924</v>
      </c>
      <c r="B681" s="44" t="s">
        <v>2767</v>
      </c>
    </row>
    <row r="682" spans="1:13" s="44" customFormat="1" ht="14" x14ac:dyDescent="0.3">
      <c r="A682" s="44" t="s">
        <v>1896</v>
      </c>
      <c r="B682" s="44" t="s">
        <v>2784</v>
      </c>
      <c r="C682" s="44" t="s">
        <v>2785</v>
      </c>
      <c r="D682" s="44" t="s">
        <v>1903</v>
      </c>
      <c r="E682" s="44" t="s">
        <v>2786</v>
      </c>
    </row>
    <row r="683" spans="1:13" s="30" customFormat="1" ht="14" x14ac:dyDescent="0.3">
      <c r="A683" s="30" t="s">
        <v>1893</v>
      </c>
      <c r="B683" s="30" t="s">
        <v>753</v>
      </c>
      <c r="C683" s="30" t="s">
        <v>2787</v>
      </c>
      <c r="D683" s="30" t="s">
        <v>1895</v>
      </c>
    </row>
    <row r="684" spans="1:13" s="30" customFormat="1" ht="14" x14ac:dyDescent="0.3">
      <c r="A684" s="30" t="s">
        <v>1975</v>
      </c>
      <c r="B684" s="30" t="s">
        <v>754</v>
      </c>
      <c r="C684" s="30" t="s">
        <v>2788</v>
      </c>
      <c r="D684" s="30" t="s">
        <v>1903</v>
      </c>
    </row>
    <row r="685" spans="1:13" s="45" customFormat="1" ht="14" x14ac:dyDescent="0.3">
      <c r="A685" s="45" t="s">
        <v>1896</v>
      </c>
      <c r="B685" s="45" t="s">
        <v>2789</v>
      </c>
      <c r="C685" s="45" t="s">
        <v>1978</v>
      </c>
      <c r="D685" s="45" t="s">
        <v>1903</v>
      </c>
      <c r="E685" s="45" t="s">
        <v>2790</v>
      </c>
    </row>
    <row r="686" spans="1:13" x14ac:dyDescent="0.35">
      <c r="A686" s="30" t="s">
        <v>1980</v>
      </c>
      <c r="B686" s="30" t="s">
        <v>755</v>
      </c>
      <c r="C686" s="30" t="s">
        <v>2791</v>
      </c>
      <c r="D686" s="30" t="s">
        <v>1903</v>
      </c>
      <c r="E686" s="30"/>
      <c r="F686" s="34" t="s">
        <v>1982</v>
      </c>
      <c r="G686" s="34" t="s">
        <v>1983</v>
      </c>
      <c r="H686" s="30" t="s">
        <v>2757</v>
      </c>
      <c r="I686" s="30"/>
      <c r="J686" s="30"/>
      <c r="K686" s="30"/>
      <c r="L686" s="30"/>
      <c r="M686" s="30"/>
    </row>
    <row r="687" spans="1:13" s="12" customFormat="1" x14ac:dyDescent="0.35">
      <c r="A687" s="45" t="s">
        <v>1924</v>
      </c>
      <c r="B687" s="45" t="s">
        <v>2789</v>
      </c>
      <c r="C687" s="45"/>
      <c r="D687" s="45"/>
      <c r="E687" s="45"/>
      <c r="F687" s="45"/>
      <c r="G687" s="45"/>
      <c r="H687" s="45"/>
      <c r="I687" s="45"/>
      <c r="J687" s="45"/>
      <c r="K687" s="45"/>
      <c r="L687" s="45"/>
      <c r="M687" s="46"/>
    </row>
    <row r="688" spans="1:13" s="12" customFormat="1" x14ac:dyDescent="0.35">
      <c r="A688" s="45" t="s">
        <v>1896</v>
      </c>
      <c r="B688" s="45" t="s">
        <v>2792</v>
      </c>
      <c r="C688" s="45" t="s">
        <v>1986</v>
      </c>
      <c r="D688" s="45" t="s">
        <v>1903</v>
      </c>
      <c r="E688" s="45" t="s">
        <v>2790</v>
      </c>
      <c r="F688" s="45"/>
      <c r="G688" s="45"/>
      <c r="H688" s="45"/>
      <c r="I688" s="45"/>
      <c r="J688" s="45"/>
      <c r="K688" s="45"/>
      <c r="L688" s="45"/>
      <c r="M688" s="46"/>
    </row>
    <row r="689" spans="1:13" x14ac:dyDescent="0.35">
      <c r="A689" s="30" t="s">
        <v>1987</v>
      </c>
      <c r="B689" s="30" t="s">
        <v>756</v>
      </c>
      <c r="C689" s="30" t="s">
        <v>2793</v>
      </c>
      <c r="D689" s="30" t="s">
        <v>1903</v>
      </c>
      <c r="E689" s="30"/>
      <c r="F689" s="30"/>
      <c r="G689" s="30"/>
      <c r="H689" s="30"/>
      <c r="I689" s="30"/>
      <c r="J689" s="30"/>
      <c r="K689" s="30"/>
      <c r="L689" s="30"/>
      <c r="M689" s="47"/>
    </row>
    <row r="690" spans="1:13" s="30" customFormat="1" ht="14" x14ac:dyDescent="0.3">
      <c r="A690" s="48" t="s">
        <v>1989</v>
      </c>
      <c r="B690" s="30" t="s">
        <v>757</v>
      </c>
      <c r="C690" s="30" t="s">
        <v>2794</v>
      </c>
      <c r="D690" s="30" t="s">
        <v>1903</v>
      </c>
      <c r="E690" s="30" t="s">
        <v>2795</v>
      </c>
    </row>
    <row r="691" spans="1:13" s="30" customFormat="1" ht="14" x14ac:dyDescent="0.3">
      <c r="A691" s="48" t="s">
        <v>1900</v>
      </c>
      <c r="B691" s="30" t="s">
        <v>758</v>
      </c>
      <c r="C691" s="30" t="s">
        <v>2796</v>
      </c>
      <c r="D691" s="30" t="s">
        <v>1903</v>
      </c>
      <c r="E691" s="30" t="s">
        <v>2797</v>
      </c>
    </row>
    <row r="692" spans="1:13" x14ac:dyDescent="0.35">
      <c r="A692" s="30" t="s">
        <v>1980</v>
      </c>
      <c r="B692" s="30" t="s">
        <v>759</v>
      </c>
      <c r="C692" s="30" t="s">
        <v>2798</v>
      </c>
      <c r="D692" s="30" t="s">
        <v>1903</v>
      </c>
      <c r="E692" s="30"/>
      <c r="F692" s="30" t="s">
        <v>1995</v>
      </c>
      <c r="G692" s="30" t="s">
        <v>1996</v>
      </c>
      <c r="H692" s="30" t="s">
        <v>1997</v>
      </c>
      <c r="I692" s="30"/>
      <c r="J692" s="30"/>
      <c r="K692" s="30"/>
      <c r="L692" s="30"/>
      <c r="M692" s="47"/>
    </row>
    <row r="693" spans="1:13" x14ac:dyDescent="0.35">
      <c r="A693" s="30" t="s">
        <v>1980</v>
      </c>
      <c r="B693" s="30" t="s">
        <v>760</v>
      </c>
      <c r="C693" s="30" t="s">
        <v>2799</v>
      </c>
      <c r="D693" s="30" t="s">
        <v>1903</v>
      </c>
      <c r="E693" s="30"/>
      <c r="F693" s="30" t="s">
        <v>1995</v>
      </c>
      <c r="G693" s="30" t="s">
        <v>1996</v>
      </c>
      <c r="H693" s="30" t="s">
        <v>1997</v>
      </c>
      <c r="I693" s="30"/>
      <c r="J693" s="30"/>
      <c r="K693" s="30"/>
      <c r="L693" s="30"/>
      <c r="M693" s="47"/>
    </row>
    <row r="694" spans="1:13" ht="16.399999999999999" customHeight="1" x14ac:dyDescent="0.35">
      <c r="A694" s="30" t="s">
        <v>1929</v>
      </c>
      <c r="B694" s="30" t="s">
        <v>761</v>
      </c>
      <c r="C694" s="30"/>
      <c r="D694" s="30" t="s">
        <v>1895</v>
      </c>
      <c r="E694" s="30"/>
      <c r="F694" s="30"/>
      <c r="G694" s="30"/>
      <c r="H694" s="30"/>
      <c r="I694" s="30"/>
      <c r="J694" s="30"/>
      <c r="K694" s="30"/>
      <c r="L694" s="30"/>
      <c r="M694" s="47" t="s">
        <v>2800</v>
      </c>
    </row>
    <row r="695" spans="1:13" s="12" customFormat="1" x14ac:dyDescent="0.35">
      <c r="A695" s="45" t="s">
        <v>1924</v>
      </c>
      <c r="B695" s="45" t="s">
        <v>2792</v>
      </c>
      <c r="C695" s="45"/>
      <c r="D695" s="45"/>
      <c r="E695" s="45"/>
      <c r="F695" s="45"/>
      <c r="G695" s="45"/>
      <c r="H695" s="45"/>
      <c r="I695" s="45"/>
      <c r="J695" s="45"/>
      <c r="K695" s="45"/>
      <c r="L695" s="45"/>
      <c r="M695" s="46"/>
    </row>
    <row r="696" spans="1:13" s="44" customFormat="1" ht="14" x14ac:dyDescent="0.3">
      <c r="A696" s="44" t="s">
        <v>1924</v>
      </c>
      <c r="B696" s="44" t="s">
        <v>2784</v>
      </c>
    </row>
    <row r="697" spans="1:13" s="44" customFormat="1" ht="14" x14ac:dyDescent="0.3">
      <c r="A697" s="44" t="s">
        <v>1896</v>
      </c>
      <c r="B697" s="44" t="s">
        <v>2801</v>
      </c>
      <c r="C697" s="44" t="s">
        <v>2802</v>
      </c>
      <c r="D697" s="44" t="s">
        <v>1903</v>
      </c>
      <c r="E697" s="44" t="s">
        <v>2803</v>
      </c>
    </row>
    <row r="698" spans="1:13" s="30" customFormat="1" ht="14" x14ac:dyDescent="0.3">
      <c r="A698" s="30" t="s">
        <v>1893</v>
      </c>
      <c r="B698" s="30" t="s">
        <v>762</v>
      </c>
      <c r="C698" s="30" t="s">
        <v>2804</v>
      </c>
      <c r="D698" s="30" t="s">
        <v>1895</v>
      </c>
    </row>
    <row r="699" spans="1:13" s="30" customFormat="1" ht="14" x14ac:dyDescent="0.3">
      <c r="A699" s="30" t="s">
        <v>1975</v>
      </c>
      <c r="B699" s="30" t="s">
        <v>763</v>
      </c>
      <c r="C699" s="30" t="s">
        <v>2805</v>
      </c>
      <c r="D699" s="30" t="s">
        <v>1903</v>
      </c>
    </row>
    <row r="700" spans="1:13" s="45" customFormat="1" ht="14" x14ac:dyDescent="0.3">
      <c r="A700" s="45" t="s">
        <v>1896</v>
      </c>
      <c r="B700" s="45" t="s">
        <v>2806</v>
      </c>
      <c r="C700" s="45" t="s">
        <v>1978</v>
      </c>
      <c r="D700" s="45" t="s">
        <v>1903</v>
      </c>
      <c r="E700" s="45" t="s">
        <v>2807</v>
      </c>
    </row>
    <row r="701" spans="1:13" x14ac:dyDescent="0.35">
      <c r="A701" s="30" t="s">
        <v>1980</v>
      </c>
      <c r="B701" s="30" t="s">
        <v>764</v>
      </c>
      <c r="C701" s="30" t="s">
        <v>2808</v>
      </c>
      <c r="D701" s="30" t="s">
        <v>1903</v>
      </c>
      <c r="E701" s="30"/>
      <c r="F701" s="34" t="s">
        <v>1982</v>
      </c>
      <c r="G701" s="34" t="s">
        <v>1983</v>
      </c>
      <c r="H701" s="30" t="s">
        <v>1984</v>
      </c>
      <c r="I701" s="30"/>
      <c r="J701" s="30"/>
      <c r="K701" s="30"/>
      <c r="L701" s="30"/>
      <c r="M701" s="30"/>
    </row>
    <row r="702" spans="1:13" s="12" customFormat="1" x14ac:dyDescent="0.35">
      <c r="A702" s="45" t="s">
        <v>1924</v>
      </c>
      <c r="B702" s="45" t="s">
        <v>2806</v>
      </c>
      <c r="C702" s="45"/>
      <c r="D702" s="45"/>
      <c r="E702" s="45"/>
      <c r="F702" s="45"/>
      <c r="G702" s="45"/>
      <c r="H702" s="45"/>
      <c r="I702" s="45"/>
      <c r="J702" s="45"/>
      <c r="K702" s="45"/>
      <c r="L702" s="45"/>
      <c r="M702" s="46"/>
    </row>
    <row r="703" spans="1:13" s="12" customFormat="1" x14ac:dyDescent="0.35">
      <c r="A703" s="45" t="s">
        <v>1896</v>
      </c>
      <c r="B703" s="45" t="s">
        <v>2809</v>
      </c>
      <c r="C703" s="45" t="s">
        <v>1986</v>
      </c>
      <c r="D703" s="45" t="s">
        <v>1903</v>
      </c>
      <c r="E703" s="45" t="s">
        <v>2807</v>
      </c>
      <c r="F703" s="45"/>
      <c r="G703" s="45"/>
      <c r="H703" s="45"/>
      <c r="I703" s="45"/>
      <c r="J703" s="45"/>
      <c r="K703" s="45"/>
      <c r="L703" s="45"/>
      <c r="M703" s="46"/>
    </row>
    <row r="704" spans="1:13" x14ac:dyDescent="0.35">
      <c r="A704" s="30" t="s">
        <v>1987</v>
      </c>
      <c r="B704" s="30" t="s">
        <v>765</v>
      </c>
      <c r="C704" s="30" t="s">
        <v>2810</v>
      </c>
      <c r="D704" s="30" t="s">
        <v>1903</v>
      </c>
      <c r="E704" s="30"/>
      <c r="F704" s="30"/>
      <c r="G704" s="30"/>
      <c r="H704" s="30"/>
      <c r="I704" s="30"/>
      <c r="J704" s="30"/>
      <c r="K704" s="30"/>
      <c r="L704" s="30"/>
      <c r="M704" s="47"/>
    </row>
    <row r="705" spans="1:13" s="30" customFormat="1" ht="14" x14ac:dyDescent="0.3">
      <c r="A705" s="48" t="s">
        <v>1989</v>
      </c>
      <c r="B705" s="30" t="s">
        <v>766</v>
      </c>
      <c r="C705" s="30" t="s">
        <v>2811</v>
      </c>
      <c r="D705" s="30" t="s">
        <v>1903</v>
      </c>
      <c r="E705" s="30" t="s">
        <v>2812</v>
      </c>
    </row>
    <row r="706" spans="1:13" s="30" customFormat="1" ht="14" x14ac:dyDescent="0.3">
      <c r="A706" s="48" t="s">
        <v>1900</v>
      </c>
      <c r="B706" s="30" t="s">
        <v>767</v>
      </c>
      <c r="C706" s="30" t="s">
        <v>2813</v>
      </c>
      <c r="D706" s="30" t="s">
        <v>1903</v>
      </c>
      <c r="E706" s="30" t="s">
        <v>2814</v>
      </c>
    </row>
    <row r="707" spans="1:13" x14ac:dyDescent="0.35">
      <c r="A707" s="30" t="s">
        <v>1980</v>
      </c>
      <c r="B707" s="30" t="s">
        <v>768</v>
      </c>
      <c r="C707" s="30" t="s">
        <v>2815</v>
      </c>
      <c r="D707" s="30" t="s">
        <v>1903</v>
      </c>
      <c r="E707" s="30"/>
      <c r="F707" s="30" t="s">
        <v>1995</v>
      </c>
      <c r="G707" s="30" t="s">
        <v>1996</v>
      </c>
      <c r="H707" s="30" t="s">
        <v>1997</v>
      </c>
      <c r="I707" s="30"/>
      <c r="J707" s="30"/>
      <c r="K707" s="30"/>
      <c r="L707" s="30"/>
      <c r="M707" s="47"/>
    </row>
    <row r="708" spans="1:13" x14ac:dyDescent="0.35">
      <c r="A708" s="30" t="s">
        <v>1980</v>
      </c>
      <c r="B708" s="30" t="s">
        <v>769</v>
      </c>
      <c r="C708" s="30" t="s">
        <v>2816</v>
      </c>
      <c r="D708" s="30" t="s">
        <v>1903</v>
      </c>
      <c r="E708" s="30"/>
      <c r="F708" s="30" t="s">
        <v>1995</v>
      </c>
      <c r="G708" s="30" t="s">
        <v>1996</v>
      </c>
      <c r="H708" s="30" t="s">
        <v>1997</v>
      </c>
      <c r="I708" s="30"/>
      <c r="J708" s="30"/>
      <c r="K708" s="30"/>
      <c r="L708" s="30"/>
      <c r="M708" s="47"/>
    </row>
    <row r="709" spans="1:13" ht="16.399999999999999" customHeight="1" x14ac:dyDescent="0.35">
      <c r="A709" s="30" t="s">
        <v>1929</v>
      </c>
      <c r="B709" s="30" t="s">
        <v>770</v>
      </c>
      <c r="C709" s="30"/>
      <c r="D709" s="30" t="s">
        <v>1895</v>
      </c>
      <c r="E709" s="30"/>
      <c r="F709" s="30"/>
      <c r="G709" s="30"/>
      <c r="H709" s="30"/>
      <c r="I709" s="30"/>
      <c r="J709" s="30"/>
      <c r="K709" s="30"/>
      <c r="L709" s="30"/>
      <c r="M709" s="47" t="s">
        <v>2817</v>
      </c>
    </row>
    <row r="710" spans="1:13" s="12" customFormat="1" x14ac:dyDescent="0.35">
      <c r="A710" s="45" t="s">
        <v>1924</v>
      </c>
      <c r="B710" s="45" t="s">
        <v>2809</v>
      </c>
      <c r="C710" s="45"/>
      <c r="D710" s="45"/>
      <c r="E710" s="45"/>
      <c r="F710" s="45"/>
      <c r="G710" s="45"/>
      <c r="H710" s="45"/>
      <c r="I710" s="45"/>
      <c r="J710" s="45"/>
      <c r="K710" s="45"/>
      <c r="L710" s="45"/>
      <c r="M710" s="46"/>
    </row>
    <row r="711" spans="1:13" s="44" customFormat="1" ht="14" x14ac:dyDescent="0.3">
      <c r="A711" s="44" t="s">
        <v>1924</v>
      </c>
      <c r="B711" s="44" t="s">
        <v>2801</v>
      </c>
    </row>
    <row r="712" spans="1:13" s="44" customFormat="1" ht="14" x14ac:dyDescent="0.3">
      <c r="A712" s="44" t="s">
        <v>1896</v>
      </c>
      <c r="B712" s="44" t="s">
        <v>2818</v>
      </c>
      <c r="C712" s="44" t="s">
        <v>2819</v>
      </c>
      <c r="D712" s="44" t="s">
        <v>1903</v>
      </c>
      <c r="E712" s="44" t="s">
        <v>2820</v>
      </c>
    </row>
    <row r="713" spans="1:13" s="30" customFormat="1" ht="14" x14ac:dyDescent="0.3">
      <c r="A713" s="30" t="s">
        <v>1893</v>
      </c>
      <c r="B713" s="30" t="s">
        <v>771</v>
      </c>
      <c r="C713" s="30" t="s">
        <v>2821</v>
      </c>
      <c r="D713" s="30" t="s">
        <v>1895</v>
      </c>
    </row>
    <row r="714" spans="1:13" s="30" customFormat="1" ht="14" x14ac:dyDescent="0.3">
      <c r="A714" s="30" t="s">
        <v>1975</v>
      </c>
      <c r="B714" s="30" t="s">
        <v>772</v>
      </c>
      <c r="C714" s="30" t="s">
        <v>2822</v>
      </c>
      <c r="D714" s="30" t="s">
        <v>1903</v>
      </c>
    </row>
    <row r="715" spans="1:13" s="45" customFormat="1" ht="14" x14ac:dyDescent="0.3">
      <c r="A715" s="45" t="s">
        <v>1896</v>
      </c>
      <c r="B715" s="45" t="s">
        <v>2823</v>
      </c>
      <c r="C715" s="45" t="s">
        <v>1978</v>
      </c>
      <c r="D715" s="45" t="s">
        <v>1903</v>
      </c>
      <c r="E715" s="45" t="s">
        <v>2824</v>
      </c>
    </row>
    <row r="716" spans="1:13" x14ac:dyDescent="0.35">
      <c r="A716" s="30" t="s">
        <v>1980</v>
      </c>
      <c r="B716" s="30" t="s">
        <v>773</v>
      </c>
      <c r="C716" s="30" t="s">
        <v>2825</v>
      </c>
      <c r="D716" s="30" t="s">
        <v>1903</v>
      </c>
      <c r="E716" s="30"/>
      <c r="F716" s="34" t="s">
        <v>1982</v>
      </c>
      <c r="G716" s="34" t="s">
        <v>1983</v>
      </c>
      <c r="H716" s="30" t="s">
        <v>1984</v>
      </c>
      <c r="I716" s="30"/>
      <c r="J716" s="30"/>
      <c r="K716" s="30"/>
      <c r="L716" s="30"/>
      <c r="M716" s="30"/>
    </row>
    <row r="717" spans="1:13" s="12" customFormat="1" x14ac:dyDescent="0.35">
      <c r="A717" s="45" t="s">
        <v>1924</v>
      </c>
      <c r="B717" s="45" t="s">
        <v>2823</v>
      </c>
      <c r="C717" s="45"/>
      <c r="D717" s="45"/>
      <c r="E717" s="45"/>
      <c r="F717" s="45"/>
      <c r="G717" s="45"/>
      <c r="H717" s="45"/>
      <c r="I717" s="45"/>
      <c r="J717" s="45"/>
      <c r="K717" s="45"/>
      <c r="L717" s="45"/>
      <c r="M717" s="46"/>
    </row>
    <row r="718" spans="1:13" s="12" customFormat="1" x14ac:dyDescent="0.35">
      <c r="A718" s="45" t="s">
        <v>1896</v>
      </c>
      <c r="B718" s="45" t="s">
        <v>2826</v>
      </c>
      <c r="C718" s="45" t="s">
        <v>1986</v>
      </c>
      <c r="D718" s="45" t="s">
        <v>1903</v>
      </c>
      <c r="E718" s="45" t="s">
        <v>2824</v>
      </c>
      <c r="F718" s="45"/>
      <c r="G718" s="45"/>
      <c r="H718" s="45"/>
      <c r="I718" s="45"/>
      <c r="J718" s="45"/>
      <c r="K718" s="45"/>
      <c r="L718" s="45"/>
      <c r="M718" s="46"/>
    </row>
    <row r="719" spans="1:13" x14ac:dyDescent="0.35">
      <c r="A719" s="30" t="s">
        <v>1987</v>
      </c>
      <c r="B719" s="30" t="s">
        <v>774</v>
      </c>
      <c r="C719" s="30" t="s">
        <v>2827</v>
      </c>
      <c r="D719" s="30" t="s">
        <v>1903</v>
      </c>
      <c r="E719" s="30"/>
      <c r="F719" s="30"/>
      <c r="G719" s="30"/>
      <c r="H719" s="30"/>
      <c r="I719" s="30"/>
      <c r="J719" s="30"/>
      <c r="K719" s="30"/>
      <c r="L719" s="30"/>
      <c r="M719" s="47"/>
    </row>
    <row r="720" spans="1:13" s="30" customFormat="1" ht="14" x14ac:dyDescent="0.3">
      <c r="A720" s="48" t="s">
        <v>1989</v>
      </c>
      <c r="B720" s="30" t="s">
        <v>775</v>
      </c>
      <c r="C720" s="30" t="s">
        <v>2828</v>
      </c>
      <c r="D720" s="30" t="s">
        <v>1903</v>
      </c>
      <c r="E720" s="30" t="s">
        <v>2829</v>
      </c>
    </row>
    <row r="721" spans="1:13" s="30" customFormat="1" ht="14" x14ac:dyDescent="0.3">
      <c r="A721" s="48" t="s">
        <v>1900</v>
      </c>
      <c r="B721" s="30" t="s">
        <v>776</v>
      </c>
      <c r="C721" s="30" t="s">
        <v>2830</v>
      </c>
      <c r="D721" s="30" t="s">
        <v>1903</v>
      </c>
      <c r="E721" s="30" t="s">
        <v>2831</v>
      </c>
    </row>
    <row r="722" spans="1:13" x14ac:dyDescent="0.35">
      <c r="A722" s="30" t="s">
        <v>1980</v>
      </c>
      <c r="B722" s="30" t="s">
        <v>777</v>
      </c>
      <c r="C722" s="30" t="s">
        <v>2832</v>
      </c>
      <c r="D722" s="30" t="s">
        <v>1903</v>
      </c>
      <c r="E722" s="30"/>
      <c r="F722" s="30" t="s">
        <v>1995</v>
      </c>
      <c r="G722" s="30" t="s">
        <v>1996</v>
      </c>
      <c r="H722" s="30" t="s">
        <v>1997</v>
      </c>
      <c r="I722" s="30"/>
      <c r="J722" s="30"/>
      <c r="K722" s="30"/>
      <c r="L722" s="30"/>
      <c r="M722" s="47"/>
    </row>
    <row r="723" spans="1:13" x14ac:dyDescent="0.35">
      <c r="A723" s="30" t="s">
        <v>1980</v>
      </c>
      <c r="B723" s="30" t="s">
        <v>778</v>
      </c>
      <c r="C723" s="30" t="s">
        <v>2833</v>
      </c>
      <c r="D723" s="30" t="s">
        <v>1903</v>
      </c>
      <c r="E723" s="30"/>
      <c r="F723" s="30" t="s">
        <v>1995</v>
      </c>
      <c r="G723" s="30" t="s">
        <v>1996</v>
      </c>
      <c r="H723" s="30" t="s">
        <v>1997</v>
      </c>
      <c r="I723" s="30"/>
      <c r="J723" s="30"/>
      <c r="K723" s="30"/>
      <c r="L723" s="30"/>
      <c r="M723" s="47"/>
    </row>
    <row r="724" spans="1:13" ht="16.399999999999999" customHeight="1" x14ac:dyDescent="0.35">
      <c r="A724" s="30" t="s">
        <v>1929</v>
      </c>
      <c r="B724" s="30" t="s">
        <v>779</v>
      </c>
      <c r="C724" s="30"/>
      <c r="D724" s="30" t="s">
        <v>1895</v>
      </c>
      <c r="E724" s="30"/>
      <c r="F724" s="30"/>
      <c r="G724" s="30"/>
      <c r="H724" s="30"/>
      <c r="I724" s="30"/>
      <c r="J724" s="30"/>
      <c r="K724" s="30"/>
      <c r="L724" s="30"/>
      <c r="M724" s="47" t="s">
        <v>2834</v>
      </c>
    </row>
    <row r="725" spans="1:13" s="12" customFormat="1" x14ac:dyDescent="0.35">
      <c r="A725" s="45" t="s">
        <v>1924</v>
      </c>
      <c r="B725" s="45" t="s">
        <v>2826</v>
      </c>
      <c r="C725" s="45"/>
      <c r="D725" s="45"/>
      <c r="E725" s="45"/>
      <c r="F725" s="45"/>
      <c r="G725" s="45"/>
      <c r="H725" s="45"/>
      <c r="I725" s="45"/>
      <c r="J725" s="45"/>
      <c r="K725" s="45"/>
      <c r="L725" s="45"/>
      <c r="M725" s="46"/>
    </row>
    <row r="726" spans="1:13" s="44" customFormat="1" ht="14" x14ac:dyDescent="0.3">
      <c r="A726" s="44" t="s">
        <v>1924</v>
      </c>
      <c r="B726" s="44" t="s">
        <v>2818</v>
      </c>
    </row>
    <row r="727" spans="1:13" s="44" customFormat="1" ht="14" x14ac:dyDescent="0.3">
      <c r="A727" s="44" t="s">
        <v>1896</v>
      </c>
      <c r="B727" s="44" t="s">
        <v>2835</v>
      </c>
      <c r="C727" s="44" t="s">
        <v>2836</v>
      </c>
      <c r="D727" s="44" t="s">
        <v>1903</v>
      </c>
      <c r="E727" s="44" t="s">
        <v>2837</v>
      </c>
    </row>
    <row r="728" spans="1:13" s="30" customFormat="1" ht="14" x14ac:dyDescent="0.3">
      <c r="A728" s="30" t="s">
        <v>1893</v>
      </c>
      <c r="B728" s="30" t="s">
        <v>780</v>
      </c>
      <c r="C728" s="30" t="s">
        <v>2838</v>
      </c>
      <c r="D728" s="30" t="s">
        <v>1895</v>
      </c>
    </row>
    <row r="729" spans="1:13" s="30" customFormat="1" ht="14" x14ac:dyDescent="0.3">
      <c r="A729" s="30" t="s">
        <v>1975</v>
      </c>
      <c r="B729" s="30" t="s">
        <v>781</v>
      </c>
      <c r="C729" s="30" t="s">
        <v>2839</v>
      </c>
      <c r="D729" s="30" t="s">
        <v>1903</v>
      </c>
    </row>
    <row r="730" spans="1:13" s="45" customFormat="1" ht="14" x14ac:dyDescent="0.3">
      <c r="A730" s="45" t="s">
        <v>1896</v>
      </c>
      <c r="B730" s="45" t="s">
        <v>2840</v>
      </c>
      <c r="C730" s="45" t="s">
        <v>1978</v>
      </c>
      <c r="D730" s="45" t="s">
        <v>1903</v>
      </c>
      <c r="E730" s="45" t="s">
        <v>2841</v>
      </c>
    </row>
    <row r="731" spans="1:13" s="30" customFormat="1" ht="14" x14ac:dyDescent="0.3">
      <c r="A731" s="30" t="s">
        <v>2842</v>
      </c>
      <c r="B731" s="30" t="s">
        <v>782</v>
      </c>
      <c r="C731" s="30" t="s">
        <v>2843</v>
      </c>
      <c r="D731" s="30" t="s">
        <v>1903</v>
      </c>
    </row>
    <row r="732" spans="1:13" x14ac:dyDescent="0.35">
      <c r="A732" s="30" t="s">
        <v>1980</v>
      </c>
      <c r="B732" s="30" t="s">
        <v>786</v>
      </c>
      <c r="C732" s="30" t="s">
        <v>2844</v>
      </c>
      <c r="D732" s="30" t="s">
        <v>1903</v>
      </c>
      <c r="E732" s="30" t="s">
        <v>2845</v>
      </c>
      <c r="F732" s="34" t="s">
        <v>1982</v>
      </c>
      <c r="G732" s="34" t="s">
        <v>1983</v>
      </c>
      <c r="H732" s="30" t="s">
        <v>1984</v>
      </c>
      <c r="I732" s="30"/>
      <c r="J732" s="30"/>
      <c r="K732" s="30"/>
      <c r="L732" s="30"/>
      <c r="M732" s="30"/>
    </row>
    <row r="733" spans="1:13" x14ac:dyDescent="0.35">
      <c r="A733" s="30" t="s">
        <v>1980</v>
      </c>
      <c r="B733" s="30" t="s">
        <v>787</v>
      </c>
      <c r="C733" s="30" t="s">
        <v>2846</v>
      </c>
      <c r="D733" s="30" t="s">
        <v>1903</v>
      </c>
      <c r="E733" s="30" t="s">
        <v>2847</v>
      </c>
      <c r="F733" s="34" t="s">
        <v>1982</v>
      </c>
      <c r="G733" s="34" t="s">
        <v>1983</v>
      </c>
      <c r="H733" s="30" t="s">
        <v>1984</v>
      </c>
      <c r="I733" s="30"/>
      <c r="J733" s="30"/>
      <c r="K733" s="30"/>
      <c r="L733" s="30"/>
      <c r="M733" s="30"/>
    </row>
    <row r="734" spans="1:13" x14ac:dyDescent="0.35">
      <c r="A734" s="30" t="s">
        <v>1980</v>
      </c>
      <c r="B734" s="30" t="s">
        <v>788</v>
      </c>
      <c r="C734" s="30" t="s">
        <v>2848</v>
      </c>
      <c r="D734" s="30" t="s">
        <v>1903</v>
      </c>
      <c r="E734" s="30" t="s">
        <v>2849</v>
      </c>
      <c r="F734" s="34" t="s">
        <v>1982</v>
      </c>
      <c r="G734" s="34" t="s">
        <v>1983</v>
      </c>
      <c r="H734" s="30" t="s">
        <v>1984</v>
      </c>
      <c r="I734" s="30"/>
      <c r="J734" s="30"/>
      <c r="K734" s="30"/>
      <c r="L734" s="30"/>
      <c r="M734" s="30"/>
    </row>
    <row r="735" spans="1:13" s="12" customFormat="1" x14ac:dyDescent="0.35">
      <c r="A735" s="45" t="s">
        <v>1924</v>
      </c>
      <c r="B735" s="45" t="s">
        <v>2840</v>
      </c>
      <c r="C735" s="45"/>
      <c r="D735" s="45"/>
      <c r="E735" s="45"/>
      <c r="F735" s="45"/>
      <c r="G735" s="45"/>
      <c r="H735" s="45"/>
      <c r="I735" s="45"/>
      <c r="J735" s="45"/>
      <c r="K735" s="45"/>
      <c r="L735" s="45"/>
      <c r="M735" s="46"/>
    </row>
    <row r="736" spans="1:13" s="12" customFormat="1" x14ac:dyDescent="0.35">
      <c r="A736" s="45" t="s">
        <v>1896</v>
      </c>
      <c r="B736" s="45" t="s">
        <v>2850</v>
      </c>
      <c r="C736" s="45" t="s">
        <v>1986</v>
      </c>
      <c r="D736" s="45" t="s">
        <v>1903</v>
      </c>
      <c r="E736" s="45" t="s">
        <v>2841</v>
      </c>
      <c r="F736" s="45"/>
      <c r="G736" s="45"/>
      <c r="H736" s="45"/>
      <c r="I736" s="45"/>
      <c r="J736" s="45"/>
      <c r="K736" s="45"/>
      <c r="L736" s="45"/>
      <c r="M736" s="46"/>
    </row>
    <row r="737" spans="1:13" x14ac:dyDescent="0.35">
      <c r="A737" s="30" t="s">
        <v>1987</v>
      </c>
      <c r="B737" s="30" t="s">
        <v>789</v>
      </c>
      <c r="C737" s="30" t="s">
        <v>2851</v>
      </c>
      <c r="D737" s="30" t="s">
        <v>1903</v>
      </c>
      <c r="E737" s="30"/>
      <c r="F737" s="30"/>
      <c r="G737" s="30"/>
      <c r="H737" s="30"/>
      <c r="I737" s="30"/>
      <c r="J737" s="30"/>
      <c r="K737" s="30"/>
      <c r="L737" s="30"/>
      <c r="M737" s="47"/>
    </row>
    <row r="738" spans="1:13" s="30" customFormat="1" ht="14" x14ac:dyDescent="0.3">
      <c r="A738" s="48" t="s">
        <v>1989</v>
      </c>
      <c r="B738" s="30" t="s">
        <v>790</v>
      </c>
      <c r="C738" s="30" t="s">
        <v>2852</v>
      </c>
      <c r="D738" s="30" t="s">
        <v>1903</v>
      </c>
      <c r="E738" s="30" t="s">
        <v>2853</v>
      </c>
    </row>
    <row r="739" spans="1:13" s="30" customFormat="1" ht="14" x14ac:dyDescent="0.3">
      <c r="A739" s="48" t="s">
        <v>1900</v>
      </c>
      <c r="B739" s="30" t="s">
        <v>791</v>
      </c>
      <c r="C739" s="30" t="s">
        <v>2854</v>
      </c>
      <c r="D739" s="30" t="s">
        <v>1903</v>
      </c>
      <c r="E739" s="30" t="s">
        <v>2855</v>
      </c>
    </row>
    <row r="740" spans="1:13" x14ac:dyDescent="0.35">
      <c r="A740" s="30" t="s">
        <v>1980</v>
      </c>
      <c r="B740" s="30" t="s">
        <v>792</v>
      </c>
      <c r="C740" s="30" t="s">
        <v>2856</v>
      </c>
      <c r="D740" s="30" t="s">
        <v>1903</v>
      </c>
      <c r="E740" s="30"/>
      <c r="F740" s="30" t="s">
        <v>1995</v>
      </c>
      <c r="G740" s="30" t="s">
        <v>1996</v>
      </c>
      <c r="H740" s="30" t="s">
        <v>1997</v>
      </c>
      <c r="I740" s="30"/>
      <c r="J740" s="30"/>
      <c r="K740" s="30"/>
      <c r="L740" s="30"/>
      <c r="M740" s="47"/>
    </row>
    <row r="741" spans="1:13" x14ac:dyDescent="0.35">
      <c r="A741" s="30" t="s">
        <v>1980</v>
      </c>
      <c r="B741" s="30" t="s">
        <v>793</v>
      </c>
      <c r="C741" s="30" t="s">
        <v>2857</v>
      </c>
      <c r="D741" s="30" t="s">
        <v>1903</v>
      </c>
      <c r="E741" s="30"/>
      <c r="F741" s="30" t="s">
        <v>1995</v>
      </c>
      <c r="G741" s="30" t="s">
        <v>1996</v>
      </c>
      <c r="H741" s="30" t="s">
        <v>1997</v>
      </c>
      <c r="I741" s="30"/>
      <c r="J741" s="30"/>
      <c r="K741" s="30"/>
      <c r="L741" s="30"/>
      <c r="M741" s="47"/>
    </row>
    <row r="742" spans="1:13" ht="16.399999999999999" customHeight="1" x14ac:dyDescent="0.35">
      <c r="A742" s="30" t="s">
        <v>1929</v>
      </c>
      <c r="B742" s="30" t="s">
        <v>794</v>
      </c>
      <c r="C742" s="30"/>
      <c r="D742" s="30" t="s">
        <v>1895</v>
      </c>
      <c r="E742" s="30"/>
      <c r="F742" s="30"/>
      <c r="G742" s="30"/>
      <c r="H742" s="30"/>
      <c r="I742" s="30"/>
      <c r="J742" s="30"/>
      <c r="K742" s="30"/>
      <c r="L742" s="30"/>
      <c r="M742" s="47" t="s">
        <v>2858</v>
      </c>
    </row>
    <row r="743" spans="1:13" s="12" customFormat="1" x14ac:dyDescent="0.35">
      <c r="A743" s="45" t="s">
        <v>1924</v>
      </c>
      <c r="B743" s="45" t="s">
        <v>2850</v>
      </c>
      <c r="C743" s="45"/>
      <c r="D743" s="45"/>
      <c r="E743" s="45"/>
      <c r="F743" s="45"/>
      <c r="G743" s="45"/>
      <c r="H743" s="45"/>
      <c r="I743" s="45"/>
      <c r="J743" s="45"/>
      <c r="K743" s="45"/>
      <c r="L743" s="45"/>
      <c r="M743" s="46"/>
    </row>
    <row r="744" spans="1:13" s="44" customFormat="1" ht="14" x14ac:dyDescent="0.3">
      <c r="A744" s="44" t="s">
        <v>1924</v>
      </c>
      <c r="B744" s="44" t="s">
        <v>2835</v>
      </c>
    </row>
    <row r="745" spans="1:13" s="44" customFormat="1" ht="14" x14ac:dyDescent="0.3">
      <c r="A745" s="44" t="s">
        <v>1896</v>
      </c>
      <c r="B745" s="44" t="s">
        <v>2859</v>
      </c>
      <c r="C745" s="44" t="s">
        <v>2860</v>
      </c>
      <c r="D745" s="44" t="s">
        <v>1903</v>
      </c>
      <c r="E745" s="44" t="s">
        <v>2861</v>
      </c>
    </row>
    <row r="746" spans="1:13" s="30" customFormat="1" ht="14" x14ac:dyDescent="0.3">
      <c r="A746" s="30" t="s">
        <v>1893</v>
      </c>
      <c r="B746" s="30" t="s">
        <v>795</v>
      </c>
      <c r="C746" s="30" t="s">
        <v>2862</v>
      </c>
      <c r="D746" s="30" t="s">
        <v>1895</v>
      </c>
    </row>
    <row r="747" spans="1:13" s="30" customFormat="1" ht="14" x14ac:dyDescent="0.3">
      <c r="A747" s="30" t="s">
        <v>1975</v>
      </c>
      <c r="B747" s="30" t="s">
        <v>796</v>
      </c>
      <c r="C747" s="30" t="s">
        <v>2863</v>
      </c>
      <c r="D747" s="30" t="s">
        <v>1903</v>
      </c>
    </row>
    <row r="748" spans="1:13" s="45" customFormat="1" ht="14" x14ac:dyDescent="0.3">
      <c r="A748" s="45" t="s">
        <v>1896</v>
      </c>
      <c r="B748" s="45" t="s">
        <v>2864</v>
      </c>
      <c r="C748" s="45" t="s">
        <v>1978</v>
      </c>
      <c r="D748" s="45" t="s">
        <v>1903</v>
      </c>
      <c r="E748" s="45" t="s">
        <v>2865</v>
      </c>
    </row>
    <row r="749" spans="1:13" s="30" customFormat="1" ht="14" x14ac:dyDescent="0.3">
      <c r="A749" s="30" t="s">
        <v>2866</v>
      </c>
      <c r="B749" s="30" t="s">
        <v>797</v>
      </c>
      <c r="C749" s="30" t="s">
        <v>2867</v>
      </c>
      <c r="D749" s="30" t="s">
        <v>1903</v>
      </c>
    </row>
    <row r="750" spans="1:13" x14ac:dyDescent="0.35">
      <c r="A750" s="30" t="s">
        <v>1980</v>
      </c>
      <c r="B750" s="30" t="s">
        <v>801</v>
      </c>
      <c r="C750" s="30" t="s">
        <v>2868</v>
      </c>
      <c r="D750" s="30" t="s">
        <v>1903</v>
      </c>
      <c r="E750" s="30" t="s">
        <v>2869</v>
      </c>
      <c r="F750" s="34" t="s">
        <v>1982</v>
      </c>
      <c r="G750" s="34" t="s">
        <v>1983</v>
      </c>
      <c r="H750" s="30" t="s">
        <v>2870</v>
      </c>
      <c r="I750" s="30"/>
      <c r="J750" s="30"/>
      <c r="K750" s="30"/>
      <c r="L750" s="30"/>
      <c r="M750" s="30"/>
    </row>
    <row r="751" spans="1:13" x14ac:dyDescent="0.35">
      <c r="A751" s="30" t="s">
        <v>1980</v>
      </c>
      <c r="B751" s="30" t="s">
        <v>802</v>
      </c>
      <c r="C751" s="30" t="s">
        <v>2871</v>
      </c>
      <c r="D751" s="30" t="s">
        <v>1903</v>
      </c>
      <c r="E751" s="30" t="s">
        <v>2872</v>
      </c>
      <c r="F751" s="34" t="s">
        <v>1982</v>
      </c>
      <c r="G751" s="34" t="s">
        <v>1983</v>
      </c>
      <c r="H751" s="30" t="s">
        <v>2870</v>
      </c>
      <c r="I751" s="30"/>
      <c r="J751" s="30"/>
      <c r="K751" s="30"/>
      <c r="L751" s="30"/>
      <c r="M751" s="30"/>
    </row>
    <row r="752" spans="1:13" x14ac:dyDescent="0.35">
      <c r="A752" s="30" t="s">
        <v>1980</v>
      </c>
      <c r="B752" s="30" t="s">
        <v>803</v>
      </c>
      <c r="C752" s="30" t="s">
        <v>2873</v>
      </c>
      <c r="D752" s="30" t="s">
        <v>1903</v>
      </c>
      <c r="E752" s="30" t="s">
        <v>2874</v>
      </c>
      <c r="F752" s="34" t="s">
        <v>1982</v>
      </c>
      <c r="G752" s="34" t="s">
        <v>1983</v>
      </c>
      <c r="H752" s="30" t="s">
        <v>2870</v>
      </c>
      <c r="I752" s="30"/>
      <c r="J752" s="30"/>
      <c r="K752" s="30"/>
      <c r="L752" s="30"/>
      <c r="M752" s="30"/>
    </row>
    <row r="753" spans="1:13" s="12" customFormat="1" x14ac:dyDescent="0.35">
      <c r="A753" s="45" t="s">
        <v>1924</v>
      </c>
      <c r="B753" s="45" t="s">
        <v>2864</v>
      </c>
      <c r="C753" s="45"/>
      <c r="D753" s="45"/>
      <c r="E753" s="45"/>
      <c r="F753" s="45"/>
      <c r="G753" s="45"/>
      <c r="H753" s="45"/>
      <c r="I753" s="45"/>
      <c r="J753" s="45"/>
      <c r="K753" s="45"/>
      <c r="L753" s="45"/>
      <c r="M753" s="46"/>
    </row>
    <row r="754" spans="1:13" s="12" customFormat="1" x14ac:dyDescent="0.35">
      <c r="A754" s="45" t="s">
        <v>1896</v>
      </c>
      <c r="B754" s="45" t="s">
        <v>2875</v>
      </c>
      <c r="C754" s="45" t="s">
        <v>1986</v>
      </c>
      <c r="D754" s="45" t="s">
        <v>1903</v>
      </c>
      <c r="E754" s="45" t="s">
        <v>2865</v>
      </c>
      <c r="F754" s="45"/>
      <c r="G754" s="45"/>
      <c r="H754" s="45"/>
      <c r="I754" s="45"/>
      <c r="J754" s="45"/>
      <c r="K754" s="45"/>
      <c r="L754" s="45"/>
      <c r="M754" s="46"/>
    </row>
    <row r="755" spans="1:13" x14ac:dyDescent="0.35">
      <c r="A755" s="30" t="s">
        <v>1987</v>
      </c>
      <c r="B755" s="30" t="s">
        <v>804</v>
      </c>
      <c r="C755" s="30" t="s">
        <v>2876</v>
      </c>
      <c r="D755" s="30" t="s">
        <v>1903</v>
      </c>
      <c r="E755" s="30"/>
      <c r="F755" s="30"/>
      <c r="G755" s="30"/>
      <c r="H755" s="30"/>
      <c r="I755" s="30"/>
      <c r="J755" s="30"/>
      <c r="K755" s="30"/>
      <c r="L755" s="30"/>
      <c r="M755" s="47"/>
    </row>
    <row r="756" spans="1:13" s="30" customFormat="1" ht="14" x14ac:dyDescent="0.3">
      <c r="A756" s="48" t="s">
        <v>1989</v>
      </c>
      <c r="B756" s="30" t="s">
        <v>805</v>
      </c>
      <c r="C756" s="30" t="s">
        <v>2877</v>
      </c>
      <c r="D756" s="30" t="s">
        <v>1903</v>
      </c>
      <c r="E756" s="30" t="s">
        <v>2878</v>
      </c>
    </row>
    <row r="757" spans="1:13" s="30" customFormat="1" ht="14" x14ac:dyDescent="0.3">
      <c r="A757" s="48" t="s">
        <v>1900</v>
      </c>
      <c r="B757" s="30" t="s">
        <v>806</v>
      </c>
      <c r="C757" s="30" t="s">
        <v>2879</v>
      </c>
      <c r="D757" s="30" t="s">
        <v>1903</v>
      </c>
      <c r="E757" s="30" t="s">
        <v>2880</v>
      </c>
    </row>
    <row r="758" spans="1:13" x14ac:dyDescent="0.35">
      <c r="A758" s="30" t="s">
        <v>1980</v>
      </c>
      <c r="B758" s="30" t="s">
        <v>807</v>
      </c>
      <c r="C758" s="30" t="s">
        <v>2881</v>
      </c>
      <c r="D758" s="30" t="s">
        <v>1903</v>
      </c>
      <c r="E758" s="30"/>
      <c r="F758" s="30" t="s">
        <v>1995</v>
      </c>
      <c r="G758" s="30" t="s">
        <v>1996</v>
      </c>
      <c r="H758" s="30" t="s">
        <v>1997</v>
      </c>
      <c r="I758" s="30"/>
      <c r="J758" s="30"/>
      <c r="K758" s="30"/>
      <c r="L758" s="30"/>
      <c r="M758" s="47"/>
    </row>
    <row r="759" spans="1:13" x14ac:dyDescent="0.35">
      <c r="A759" s="30" t="s">
        <v>1980</v>
      </c>
      <c r="B759" s="30" t="s">
        <v>808</v>
      </c>
      <c r="C759" s="30" t="s">
        <v>2882</v>
      </c>
      <c r="D759" s="30" t="s">
        <v>1903</v>
      </c>
      <c r="E759" s="30"/>
      <c r="F759" s="30" t="s">
        <v>1995</v>
      </c>
      <c r="G759" s="30" t="s">
        <v>1996</v>
      </c>
      <c r="H759" s="30" t="s">
        <v>1997</v>
      </c>
      <c r="I759" s="30"/>
      <c r="J759" s="30"/>
      <c r="K759" s="30"/>
      <c r="L759" s="30"/>
      <c r="M759" s="47"/>
    </row>
    <row r="760" spans="1:13" ht="16.399999999999999" customHeight="1" x14ac:dyDescent="0.35">
      <c r="A760" s="30" t="s">
        <v>1929</v>
      </c>
      <c r="B760" s="30" t="s">
        <v>809</v>
      </c>
      <c r="C760" s="30"/>
      <c r="D760" s="30" t="s">
        <v>1895</v>
      </c>
      <c r="E760" s="30"/>
      <c r="F760" s="30"/>
      <c r="G760" s="30"/>
      <c r="H760" s="30"/>
      <c r="I760" s="30"/>
      <c r="J760" s="30"/>
      <c r="K760" s="30"/>
      <c r="L760" s="30"/>
      <c r="M760" s="47" t="s">
        <v>2883</v>
      </c>
    </row>
    <row r="761" spans="1:13" s="12" customFormat="1" x14ac:dyDescent="0.35">
      <c r="A761" s="45" t="s">
        <v>1924</v>
      </c>
      <c r="B761" s="45" t="s">
        <v>2875</v>
      </c>
      <c r="C761" s="45"/>
      <c r="D761" s="45"/>
      <c r="E761" s="45"/>
      <c r="F761" s="45"/>
      <c r="G761" s="45"/>
      <c r="H761" s="45"/>
      <c r="I761" s="45"/>
      <c r="J761" s="45"/>
      <c r="K761" s="45"/>
      <c r="L761" s="45"/>
      <c r="M761" s="46"/>
    </row>
    <row r="762" spans="1:13" s="44" customFormat="1" ht="14" x14ac:dyDescent="0.3">
      <c r="A762" s="44" t="s">
        <v>1924</v>
      </c>
      <c r="B762" s="44" t="s">
        <v>2859</v>
      </c>
    </row>
    <row r="763" spans="1:13" s="44" customFormat="1" ht="14" x14ac:dyDescent="0.3">
      <c r="A763" s="44" t="s">
        <v>1896</v>
      </c>
      <c r="B763" s="44" t="s">
        <v>2884</v>
      </c>
      <c r="C763" s="44" t="s">
        <v>2885</v>
      </c>
      <c r="D763" s="44" t="s">
        <v>1903</v>
      </c>
      <c r="E763" s="44" t="s">
        <v>2886</v>
      </c>
    </row>
    <row r="764" spans="1:13" s="30" customFormat="1" ht="14" x14ac:dyDescent="0.3">
      <c r="A764" s="30" t="s">
        <v>1893</v>
      </c>
      <c r="B764" s="30" t="s">
        <v>810</v>
      </c>
      <c r="C764" s="30" t="s">
        <v>2887</v>
      </c>
      <c r="D764" s="30" t="s">
        <v>1895</v>
      </c>
    </row>
    <row r="765" spans="1:13" s="30" customFormat="1" ht="14" x14ac:dyDescent="0.3">
      <c r="A765" s="30" t="s">
        <v>1975</v>
      </c>
      <c r="B765" s="30" t="s">
        <v>811</v>
      </c>
      <c r="C765" s="30" t="s">
        <v>2888</v>
      </c>
      <c r="D765" s="30" t="s">
        <v>1903</v>
      </c>
    </row>
    <row r="766" spans="1:13" s="45" customFormat="1" ht="14" x14ac:dyDescent="0.3">
      <c r="A766" s="45" t="s">
        <v>1896</v>
      </c>
      <c r="B766" s="45" t="s">
        <v>2889</v>
      </c>
      <c r="C766" s="45" t="s">
        <v>1978</v>
      </c>
      <c r="D766" s="45" t="s">
        <v>1903</v>
      </c>
      <c r="E766" s="45" t="s">
        <v>2890</v>
      </c>
    </row>
    <row r="767" spans="1:13" s="30" customFormat="1" ht="14" x14ac:dyDescent="0.3">
      <c r="A767" s="30" t="s">
        <v>2866</v>
      </c>
      <c r="B767" s="30" t="s">
        <v>812</v>
      </c>
      <c r="C767" s="30" t="s">
        <v>2891</v>
      </c>
      <c r="D767" s="30" t="s">
        <v>1903</v>
      </c>
    </row>
    <row r="768" spans="1:13" x14ac:dyDescent="0.35">
      <c r="A768" s="30" t="s">
        <v>1980</v>
      </c>
      <c r="B768" s="30" t="s">
        <v>816</v>
      </c>
      <c r="C768" s="30" t="s">
        <v>2892</v>
      </c>
      <c r="D768" s="30" t="s">
        <v>1903</v>
      </c>
      <c r="E768" s="30" t="s">
        <v>2893</v>
      </c>
      <c r="F768" s="34" t="s">
        <v>1982</v>
      </c>
      <c r="G768" s="34" t="s">
        <v>1983</v>
      </c>
      <c r="H768" s="30" t="s">
        <v>2870</v>
      </c>
      <c r="I768" s="30"/>
      <c r="J768" s="30"/>
      <c r="K768" s="30"/>
      <c r="L768" s="30"/>
      <c r="M768" s="30"/>
    </row>
    <row r="769" spans="1:13" x14ac:dyDescent="0.35">
      <c r="A769" s="30" t="s">
        <v>1980</v>
      </c>
      <c r="B769" s="30" t="s">
        <v>817</v>
      </c>
      <c r="C769" s="30" t="s">
        <v>2894</v>
      </c>
      <c r="D769" s="30" t="s">
        <v>1903</v>
      </c>
      <c r="E769" s="30" t="s">
        <v>2895</v>
      </c>
      <c r="F769" s="34" t="s">
        <v>1982</v>
      </c>
      <c r="G769" s="34" t="s">
        <v>1983</v>
      </c>
      <c r="H769" s="30" t="s">
        <v>2870</v>
      </c>
      <c r="I769" s="30"/>
      <c r="J769" s="30"/>
      <c r="K769" s="30"/>
      <c r="L769" s="30"/>
      <c r="M769" s="30"/>
    </row>
    <row r="770" spans="1:13" x14ac:dyDescent="0.35">
      <c r="A770" s="30" t="s">
        <v>1980</v>
      </c>
      <c r="B770" s="30" t="s">
        <v>818</v>
      </c>
      <c r="C770" s="30" t="s">
        <v>2896</v>
      </c>
      <c r="D770" s="30" t="s">
        <v>1903</v>
      </c>
      <c r="E770" s="30" t="s">
        <v>2897</v>
      </c>
      <c r="F770" s="34" t="s">
        <v>1982</v>
      </c>
      <c r="G770" s="34" t="s">
        <v>1983</v>
      </c>
      <c r="H770" s="30" t="s">
        <v>2870</v>
      </c>
      <c r="I770" s="30"/>
      <c r="J770" s="30"/>
      <c r="K770" s="30"/>
      <c r="L770" s="30"/>
      <c r="M770" s="30"/>
    </row>
    <row r="771" spans="1:13" s="12" customFormat="1" x14ac:dyDescent="0.35">
      <c r="A771" s="45" t="s">
        <v>1924</v>
      </c>
      <c r="B771" s="45" t="s">
        <v>2889</v>
      </c>
      <c r="C771" s="45"/>
      <c r="D771" s="45"/>
      <c r="E771" s="45"/>
      <c r="F771" s="45"/>
      <c r="G771" s="45"/>
      <c r="H771" s="45"/>
      <c r="I771" s="45"/>
      <c r="J771" s="45"/>
      <c r="K771" s="45"/>
      <c r="L771" s="45"/>
      <c r="M771" s="46"/>
    </row>
    <row r="772" spans="1:13" s="12" customFormat="1" x14ac:dyDescent="0.35">
      <c r="A772" s="45" t="s">
        <v>1896</v>
      </c>
      <c r="B772" s="45" t="s">
        <v>2898</v>
      </c>
      <c r="C772" s="45" t="s">
        <v>1986</v>
      </c>
      <c r="D772" s="45" t="s">
        <v>1903</v>
      </c>
      <c r="E772" s="45" t="s">
        <v>2890</v>
      </c>
      <c r="F772" s="45"/>
      <c r="G772" s="45"/>
      <c r="H772" s="45"/>
      <c r="I772" s="45"/>
      <c r="J772" s="45"/>
      <c r="K772" s="45"/>
      <c r="L772" s="45"/>
      <c r="M772" s="46"/>
    </row>
    <row r="773" spans="1:13" x14ac:dyDescent="0.35">
      <c r="A773" s="30" t="s">
        <v>1987</v>
      </c>
      <c r="B773" s="30" t="s">
        <v>819</v>
      </c>
      <c r="C773" s="30" t="s">
        <v>2899</v>
      </c>
      <c r="D773" s="30" t="s">
        <v>1903</v>
      </c>
      <c r="E773" s="30"/>
      <c r="F773" s="30"/>
      <c r="G773" s="30"/>
      <c r="H773" s="30"/>
      <c r="I773" s="30"/>
      <c r="J773" s="30"/>
      <c r="K773" s="30"/>
      <c r="L773" s="30"/>
      <c r="M773" s="47"/>
    </row>
    <row r="774" spans="1:13" s="30" customFormat="1" ht="14" x14ac:dyDescent="0.3">
      <c r="A774" s="48" t="s">
        <v>1989</v>
      </c>
      <c r="B774" s="30" t="s">
        <v>820</v>
      </c>
      <c r="C774" s="30" t="s">
        <v>2900</v>
      </c>
      <c r="D774" s="30" t="s">
        <v>1903</v>
      </c>
      <c r="E774" s="30" t="s">
        <v>2901</v>
      </c>
    </row>
    <row r="775" spans="1:13" s="30" customFormat="1" ht="14" x14ac:dyDescent="0.3">
      <c r="A775" s="48" t="s">
        <v>1900</v>
      </c>
      <c r="B775" s="30" t="s">
        <v>821</v>
      </c>
      <c r="C775" s="30" t="s">
        <v>2902</v>
      </c>
      <c r="D775" s="30" t="s">
        <v>1903</v>
      </c>
      <c r="E775" s="30" t="s">
        <v>2903</v>
      </c>
    </row>
    <row r="776" spans="1:13" x14ac:dyDescent="0.35">
      <c r="A776" s="30" t="s">
        <v>1980</v>
      </c>
      <c r="B776" s="30" t="s">
        <v>822</v>
      </c>
      <c r="C776" s="30" t="s">
        <v>2904</v>
      </c>
      <c r="D776" s="30" t="s">
        <v>1903</v>
      </c>
      <c r="E776" s="30"/>
      <c r="F776" s="30" t="s">
        <v>1995</v>
      </c>
      <c r="G776" s="30" t="s">
        <v>1996</v>
      </c>
      <c r="H776" s="30" t="s">
        <v>1997</v>
      </c>
      <c r="I776" s="30"/>
      <c r="J776" s="30"/>
      <c r="K776" s="30"/>
      <c r="L776" s="30"/>
      <c r="M776" s="47"/>
    </row>
    <row r="777" spans="1:13" x14ac:dyDescent="0.35">
      <c r="A777" s="30" t="s">
        <v>1980</v>
      </c>
      <c r="B777" s="30" t="s">
        <v>823</v>
      </c>
      <c r="C777" s="30" t="s">
        <v>2905</v>
      </c>
      <c r="D777" s="30" t="s">
        <v>1903</v>
      </c>
      <c r="E777" s="30"/>
      <c r="F777" s="30" t="s">
        <v>1995</v>
      </c>
      <c r="G777" s="30" t="s">
        <v>1996</v>
      </c>
      <c r="H777" s="30" t="s">
        <v>1997</v>
      </c>
      <c r="I777" s="30"/>
      <c r="J777" s="30"/>
      <c r="K777" s="30"/>
      <c r="L777" s="30"/>
      <c r="M777" s="47"/>
    </row>
    <row r="778" spans="1:13" ht="16.399999999999999" customHeight="1" x14ac:dyDescent="0.35">
      <c r="A778" s="30" t="s">
        <v>1929</v>
      </c>
      <c r="B778" s="30" t="s">
        <v>824</v>
      </c>
      <c r="C778" s="30"/>
      <c r="D778" s="30" t="s">
        <v>1895</v>
      </c>
      <c r="E778" s="30"/>
      <c r="F778" s="30"/>
      <c r="G778" s="30"/>
      <c r="H778" s="30"/>
      <c r="I778" s="30"/>
      <c r="J778" s="30"/>
      <c r="K778" s="30"/>
      <c r="L778" s="30"/>
      <c r="M778" s="47" t="s">
        <v>2906</v>
      </c>
    </row>
    <row r="779" spans="1:13" s="12" customFormat="1" x14ac:dyDescent="0.35">
      <c r="A779" s="45" t="s">
        <v>1924</v>
      </c>
      <c r="B779" s="45" t="s">
        <v>2898</v>
      </c>
      <c r="C779" s="45"/>
      <c r="D779" s="45"/>
      <c r="E779" s="45"/>
      <c r="F779" s="45"/>
      <c r="G779" s="45"/>
      <c r="H779" s="45"/>
      <c r="I779" s="45"/>
      <c r="J779" s="45"/>
      <c r="K779" s="45"/>
      <c r="L779" s="45"/>
      <c r="M779" s="46"/>
    </row>
    <row r="780" spans="1:13" s="44" customFormat="1" ht="14" x14ac:dyDescent="0.3">
      <c r="A780" s="44" t="s">
        <v>1924</v>
      </c>
      <c r="B780" s="44" t="s">
        <v>2884</v>
      </c>
    </row>
    <row r="781" spans="1:13" s="44" customFormat="1" ht="14" x14ac:dyDescent="0.3">
      <c r="A781" s="44" t="s">
        <v>1896</v>
      </c>
      <c r="B781" s="44" t="s">
        <v>2907</v>
      </c>
      <c r="C781" s="44" t="s">
        <v>2908</v>
      </c>
      <c r="D781" s="44" t="s">
        <v>1903</v>
      </c>
      <c r="E781" s="44" t="s">
        <v>2909</v>
      </c>
    </row>
    <row r="782" spans="1:13" s="30" customFormat="1" ht="14" x14ac:dyDescent="0.3">
      <c r="A782" s="30" t="s">
        <v>1893</v>
      </c>
      <c r="B782" s="30" t="s">
        <v>825</v>
      </c>
      <c r="C782" s="30" t="s">
        <v>2910</v>
      </c>
      <c r="D782" s="30" t="s">
        <v>1895</v>
      </c>
    </row>
    <row r="783" spans="1:13" s="30" customFormat="1" ht="14" x14ac:dyDescent="0.3">
      <c r="A783" s="30" t="s">
        <v>1975</v>
      </c>
      <c r="B783" s="30" t="s">
        <v>826</v>
      </c>
      <c r="C783" s="30" t="s">
        <v>2911</v>
      </c>
      <c r="D783" s="30" t="s">
        <v>1903</v>
      </c>
    </row>
    <row r="784" spans="1:13" s="45" customFormat="1" ht="14" x14ac:dyDescent="0.3">
      <c r="A784" s="45" t="s">
        <v>1896</v>
      </c>
      <c r="B784" s="45" t="s">
        <v>2912</v>
      </c>
      <c r="C784" s="45" t="s">
        <v>1978</v>
      </c>
      <c r="D784" s="45" t="s">
        <v>1903</v>
      </c>
      <c r="E784" s="45" t="s">
        <v>2913</v>
      </c>
    </row>
    <row r="785" spans="1:13" s="30" customFormat="1" ht="14" x14ac:dyDescent="0.3">
      <c r="A785" s="30" t="s">
        <v>2914</v>
      </c>
      <c r="B785" s="30" t="s">
        <v>827</v>
      </c>
      <c r="C785" s="30" t="s">
        <v>2915</v>
      </c>
      <c r="D785" s="30" t="s">
        <v>1903</v>
      </c>
    </row>
    <row r="786" spans="1:13" x14ac:dyDescent="0.35">
      <c r="A786" s="30" t="s">
        <v>1980</v>
      </c>
      <c r="B786" s="30" t="s">
        <v>831</v>
      </c>
      <c r="C786" s="30" t="s">
        <v>2916</v>
      </c>
      <c r="D786" s="30" t="s">
        <v>1903</v>
      </c>
      <c r="E786" s="30" t="s">
        <v>2917</v>
      </c>
      <c r="F786" s="34" t="s">
        <v>1982</v>
      </c>
      <c r="G786" s="34" t="s">
        <v>1983</v>
      </c>
      <c r="H786" s="30" t="s">
        <v>2870</v>
      </c>
      <c r="I786" s="30"/>
      <c r="J786" s="30"/>
      <c r="K786" s="30"/>
      <c r="L786" s="30"/>
      <c r="M786" s="30"/>
    </row>
    <row r="787" spans="1:13" x14ac:dyDescent="0.35">
      <c r="A787" s="30" t="s">
        <v>1980</v>
      </c>
      <c r="B787" s="30" t="s">
        <v>832</v>
      </c>
      <c r="C787" s="30" t="s">
        <v>2918</v>
      </c>
      <c r="D787" s="30" t="s">
        <v>1903</v>
      </c>
      <c r="E787" s="30" t="s">
        <v>2919</v>
      </c>
      <c r="F787" s="34" t="s">
        <v>1982</v>
      </c>
      <c r="G787" s="34" t="s">
        <v>1983</v>
      </c>
      <c r="H787" s="30" t="s">
        <v>2870</v>
      </c>
      <c r="I787" s="30"/>
      <c r="J787" s="30"/>
      <c r="K787" s="30"/>
      <c r="L787" s="30"/>
      <c r="M787" s="30"/>
    </row>
    <row r="788" spans="1:13" x14ac:dyDescent="0.35">
      <c r="A788" s="30" t="s">
        <v>1980</v>
      </c>
      <c r="B788" s="30" t="s">
        <v>833</v>
      </c>
      <c r="C788" s="30" t="s">
        <v>2920</v>
      </c>
      <c r="D788" s="30" t="s">
        <v>1903</v>
      </c>
      <c r="E788" s="30" t="s">
        <v>2921</v>
      </c>
      <c r="F788" s="34" t="s">
        <v>1982</v>
      </c>
      <c r="G788" s="34" t="s">
        <v>1983</v>
      </c>
      <c r="H788" s="30" t="s">
        <v>2870</v>
      </c>
      <c r="I788" s="30"/>
      <c r="J788" s="30"/>
      <c r="K788" s="30"/>
      <c r="L788" s="30"/>
      <c r="M788" s="30"/>
    </row>
    <row r="789" spans="1:13" s="12" customFormat="1" x14ac:dyDescent="0.35">
      <c r="A789" s="45" t="s">
        <v>1924</v>
      </c>
      <c r="B789" s="45" t="s">
        <v>2912</v>
      </c>
      <c r="C789" s="45"/>
      <c r="D789" s="45"/>
      <c r="E789" s="45"/>
      <c r="F789" s="45"/>
      <c r="G789" s="45"/>
      <c r="H789" s="45"/>
      <c r="I789" s="45"/>
      <c r="J789" s="45"/>
      <c r="K789" s="45"/>
      <c r="L789" s="45"/>
      <c r="M789" s="46"/>
    </row>
    <row r="790" spans="1:13" s="12" customFormat="1" x14ac:dyDescent="0.35">
      <c r="A790" s="45" t="s">
        <v>1896</v>
      </c>
      <c r="B790" s="45" t="s">
        <v>2922</v>
      </c>
      <c r="C790" s="45" t="s">
        <v>1986</v>
      </c>
      <c r="D790" s="45" t="s">
        <v>1903</v>
      </c>
      <c r="E790" s="45" t="s">
        <v>2913</v>
      </c>
      <c r="F790" s="45"/>
      <c r="G790" s="45"/>
      <c r="H790" s="45"/>
      <c r="I790" s="45"/>
      <c r="J790" s="45"/>
      <c r="K790" s="45"/>
      <c r="L790" s="45"/>
      <c r="M790" s="46"/>
    </row>
    <row r="791" spans="1:13" x14ac:dyDescent="0.35">
      <c r="A791" s="30" t="s">
        <v>1987</v>
      </c>
      <c r="B791" s="30" t="s">
        <v>834</v>
      </c>
      <c r="C791" s="30" t="s">
        <v>2923</v>
      </c>
      <c r="D791" s="30" t="s">
        <v>1903</v>
      </c>
      <c r="E791" s="30"/>
      <c r="F791" s="30"/>
      <c r="G791" s="30"/>
      <c r="H791" s="30"/>
      <c r="I791" s="30"/>
      <c r="J791" s="30"/>
      <c r="K791" s="30"/>
      <c r="L791" s="30"/>
      <c r="M791" s="47"/>
    </row>
    <row r="792" spans="1:13" s="30" customFormat="1" ht="14" x14ac:dyDescent="0.3">
      <c r="A792" s="48" t="s">
        <v>1989</v>
      </c>
      <c r="B792" s="30" t="s">
        <v>835</v>
      </c>
      <c r="C792" s="30" t="s">
        <v>2924</v>
      </c>
      <c r="D792" s="30" t="s">
        <v>1903</v>
      </c>
      <c r="E792" s="30" t="s">
        <v>2925</v>
      </c>
    </row>
    <row r="793" spans="1:13" s="30" customFormat="1" ht="14" x14ac:dyDescent="0.3">
      <c r="A793" s="48" t="s">
        <v>1900</v>
      </c>
      <c r="B793" s="30" t="s">
        <v>836</v>
      </c>
      <c r="C793" s="30" t="s">
        <v>2926</v>
      </c>
      <c r="D793" s="30" t="s">
        <v>1903</v>
      </c>
      <c r="E793" s="30" t="s">
        <v>2927</v>
      </c>
    </row>
    <row r="794" spans="1:13" x14ac:dyDescent="0.35">
      <c r="A794" s="30" t="s">
        <v>1980</v>
      </c>
      <c r="B794" s="30" t="s">
        <v>837</v>
      </c>
      <c r="C794" s="30" t="s">
        <v>2928</v>
      </c>
      <c r="D794" s="30" t="s">
        <v>1903</v>
      </c>
      <c r="E794" s="30"/>
      <c r="F794" s="30" t="s">
        <v>1995</v>
      </c>
      <c r="G794" s="30" t="s">
        <v>1996</v>
      </c>
      <c r="H794" s="30" t="s">
        <v>1997</v>
      </c>
      <c r="I794" s="30"/>
      <c r="J794" s="30"/>
      <c r="K794" s="30"/>
      <c r="L794" s="30"/>
      <c r="M794" s="47"/>
    </row>
    <row r="795" spans="1:13" x14ac:dyDescent="0.35">
      <c r="A795" s="30" t="s">
        <v>1980</v>
      </c>
      <c r="B795" s="30" t="s">
        <v>838</v>
      </c>
      <c r="C795" s="30" t="s">
        <v>2929</v>
      </c>
      <c r="D795" s="30" t="s">
        <v>1903</v>
      </c>
      <c r="E795" s="30"/>
      <c r="F795" s="30" t="s">
        <v>1995</v>
      </c>
      <c r="G795" s="30" t="s">
        <v>1996</v>
      </c>
      <c r="H795" s="30" t="s">
        <v>1997</v>
      </c>
      <c r="I795" s="30"/>
      <c r="J795" s="30"/>
      <c r="K795" s="30"/>
      <c r="L795" s="30"/>
      <c r="M795" s="47"/>
    </row>
    <row r="796" spans="1:13" ht="16.399999999999999" customHeight="1" x14ac:dyDescent="0.35">
      <c r="A796" s="30" t="s">
        <v>1929</v>
      </c>
      <c r="B796" s="30" t="s">
        <v>839</v>
      </c>
      <c r="C796" s="30"/>
      <c r="D796" s="30" t="s">
        <v>1895</v>
      </c>
      <c r="E796" s="30"/>
      <c r="F796" s="30"/>
      <c r="G796" s="30"/>
      <c r="H796" s="30"/>
      <c r="I796" s="30"/>
      <c r="J796" s="30"/>
      <c r="K796" s="30"/>
      <c r="L796" s="30"/>
      <c r="M796" s="47" t="s">
        <v>2930</v>
      </c>
    </row>
    <row r="797" spans="1:13" s="12" customFormat="1" x14ac:dyDescent="0.35">
      <c r="A797" s="45" t="s">
        <v>1924</v>
      </c>
      <c r="B797" s="45" t="s">
        <v>2922</v>
      </c>
      <c r="C797" s="45"/>
      <c r="D797" s="45"/>
      <c r="E797" s="45"/>
      <c r="F797" s="45"/>
      <c r="G797" s="45"/>
      <c r="H797" s="45"/>
      <c r="I797" s="45"/>
      <c r="J797" s="45"/>
      <c r="K797" s="45"/>
      <c r="L797" s="45"/>
      <c r="M797" s="46"/>
    </row>
    <row r="798" spans="1:13" s="44" customFormat="1" ht="14" x14ac:dyDescent="0.3">
      <c r="A798" s="44" t="s">
        <v>1924</v>
      </c>
      <c r="B798" s="44" t="s">
        <v>2907</v>
      </c>
    </row>
    <row r="799" spans="1:13" s="44" customFormat="1" ht="14" x14ac:dyDescent="0.3">
      <c r="A799" s="44" t="s">
        <v>1896</v>
      </c>
      <c r="B799" s="44" t="s">
        <v>2931</v>
      </c>
      <c r="C799" s="44" t="s">
        <v>2932</v>
      </c>
      <c r="D799" s="44" t="s">
        <v>1903</v>
      </c>
      <c r="E799" s="44" t="s">
        <v>2933</v>
      </c>
    </row>
    <row r="800" spans="1:13" s="30" customFormat="1" ht="14" x14ac:dyDescent="0.3">
      <c r="A800" s="30" t="s">
        <v>1893</v>
      </c>
      <c r="B800" s="30" t="s">
        <v>840</v>
      </c>
      <c r="C800" s="30" t="s">
        <v>2934</v>
      </c>
      <c r="D800" s="30" t="s">
        <v>1895</v>
      </c>
    </row>
    <row r="801" spans="1:13" s="30" customFormat="1" ht="14" x14ac:dyDescent="0.3">
      <c r="A801" s="30" t="s">
        <v>1975</v>
      </c>
      <c r="B801" s="30" t="s">
        <v>841</v>
      </c>
      <c r="C801" s="30" t="s">
        <v>2935</v>
      </c>
      <c r="D801" s="30" t="s">
        <v>1903</v>
      </c>
    </row>
    <row r="802" spans="1:13" s="45" customFormat="1" ht="14" x14ac:dyDescent="0.3">
      <c r="A802" s="45" t="s">
        <v>1896</v>
      </c>
      <c r="B802" s="45" t="s">
        <v>2936</v>
      </c>
      <c r="C802" s="45" t="s">
        <v>1978</v>
      </c>
      <c r="D802" s="45" t="s">
        <v>1903</v>
      </c>
      <c r="E802" s="45" t="s">
        <v>2937</v>
      </c>
    </row>
    <row r="803" spans="1:13" s="30" customFormat="1" ht="14" x14ac:dyDescent="0.3">
      <c r="A803" s="30" t="s">
        <v>2938</v>
      </c>
      <c r="B803" s="30" t="s">
        <v>842</v>
      </c>
      <c r="C803" s="30" t="s">
        <v>2939</v>
      </c>
      <c r="D803" s="30" t="s">
        <v>1903</v>
      </c>
    </row>
    <row r="804" spans="1:13" x14ac:dyDescent="0.35">
      <c r="A804" s="30" t="s">
        <v>1980</v>
      </c>
      <c r="B804" s="30" t="s">
        <v>846</v>
      </c>
      <c r="C804" s="30" t="s">
        <v>2940</v>
      </c>
      <c r="D804" s="30" t="s">
        <v>1903</v>
      </c>
      <c r="E804" s="30" t="s">
        <v>2941</v>
      </c>
      <c r="F804" s="34" t="s">
        <v>1982</v>
      </c>
      <c r="G804" s="34" t="s">
        <v>1983</v>
      </c>
      <c r="H804" s="30" t="s">
        <v>2870</v>
      </c>
      <c r="I804" s="30"/>
      <c r="J804" s="30"/>
      <c r="K804" s="30"/>
      <c r="L804" s="30"/>
      <c r="M804" s="30"/>
    </row>
    <row r="805" spans="1:13" x14ac:dyDescent="0.35">
      <c r="A805" s="30" t="s">
        <v>1980</v>
      </c>
      <c r="B805" s="30" t="s">
        <v>847</v>
      </c>
      <c r="C805" s="30" t="s">
        <v>2942</v>
      </c>
      <c r="D805" s="30" t="s">
        <v>1903</v>
      </c>
      <c r="E805" s="30" t="s">
        <v>2943</v>
      </c>
      <c r="F805" s="34" t="s">
        <v>1982</v>
      </c>
      <c r="G805" s="34" t="s">
        <v>1983</v>
      </c>
      <c r="H805" s="30" t="s">
        <v>2870</v>
      </c>
      <c r="I805" s="30"/>
      <c r="J805" s="30"/>
      <c r="K805" s="30"/>
      <c r="L805" s="30"/>
      <c r="M805" s="30"/>
    </row>
    <row r="806" spans="1:13" x14ac:dyDescent="0.35">
      <c r="A806" s="30" t="s">
        <v>1980</v>
      </c>
      <c r="B806" s="30" t="s">
        <v>848</v>
      </c>
      <c r="C806" s="30" t="s">
        <v>2944</v>
      </c>
      <c r="D806" s="30" t="s">
        <v>1903</v>
      </c>
      <c r="E806" s="30" t="s">
        <v>2945</v>
      </c>
      <c r="F806" s="34" t="s">
        <v>1982</v>
      </c>
      <c r="G806" s="34" t="s">
        <v>1983</v>
      </c>
      <c r="H806" s="30" t="s">
        <v>2870</v>
      </c>
      <c r="I806" s="30"/>
      <c r="J806" s="30"/>
      <c r="K806" s="30"/>
      <c r="L806" s="30"/>
      <c r="M806" s="30"/>
    </row>
    <row r="807" spans="1:13" s="12" customFormat="1" x14ac:dyDescent="0.35">
      <c r="A807" s="45" t="s">
        <v>1924</v>
      </c>
      <c r="B807" s="45" t="s">
        <v>2936</v>
      </c>
      <c r="C807" s="45"/>
      <c r="D807" s="45"/>
      <c r="E807" s="45"/>
      <c r="F807" s="45"/>
      <c r="G807" s="45"/>
      <c r="H807" s="45"/>
      <c r="I807" s="45"/>
      <c r="J807" s="45"/>
      <c r="K807" s="45"/>
      <c r="L807" s="45"/>
      <c r="M807" s="46"/>
    </row>
    <row r="808" spans="1:13" s="12" customFormat="1" x14ac:dyDescent="0.35">
      <c r="A808" s="45" t="s">
        <v>1896</v>
      </c>
      <c r="B808" s="45" t="s">
        <v>2946</v>
      </c>
      <c r="C808" s="45" t="s">
        <v>1986</v>
      </c>
      <c r="D808" s="45" t="s">
        <v>1903</v>
      </c>
      <c r="E808" s="45" t="s">
        <v>2937</v>
      </c>
      <c r="F808" s="45"/>
      <c r="G808" s="45"/>
      <c r="H808" s="45"/>
      <c r="I808" s="45"/>
      <c r="J808" s="45"/>
      <c r="K808" s="45"/>
      <c r="L808" s="45"/>
      <c r="M808" s="46"/>
    </row>
    <row r="809" spans="1:13" x14ac:dyDescent="0.35">
      <c r="A809" s="30" t="s">
        <v>1987</v>
      </c>
      <c r="B809" s="30" t="s">
        <v>849</v>
      </c>
      <c r="C809" s="30" t="s">
        <v>2947</v>
      </c>
      <c r="D809" s="30" t="s">
        <v>1903</v>
      </c>
      <c r="E809" s="30"/>
      <c r="F809" s="30"/>
      <c r="G809" s="30"/>
      <c r="H809" s="30"/>
      <c r="I809" s="30"/>
      <c r="J809" s="30"/>
      <c r="K809" s="30"/>
      <c r="L809" s="30"/>
      <c r="M809" s="47"/>
    </row>
    <row r="810" spans="1:13" s="30" customFormat="1" ht="14" x14ac:dyDescent="0.3">
      <c r="A810" s="48" t="s">
        <v>1989</v>
      </c>
      <c r="B810" s="30" t="s">
        <v>850</v>
      </c>
      <c r="C810" s="30" t="s">
        <v>2948</v>
      </c>
      <c r="D810" s="30" t="s">
        <v>1903</v>
      </c>
      <c r="E810" s="30" t="s">
        <v>2949</v>
      </c>
    </row>
    <row r="811" spans="1:13" s="30" customFormat="1" ht="14" x14ac:dyDescent="0.3">
      <c r="A811" s="48" t="s">
        <v>1900</v>
      </c>
      <c r="B811" s="30" t="s">
        <v>851</v>
      </c>
      <c r="C811" s="30" t="s">
        <v>2950</v>
      </c>
      <c r="D811" s="30" t="s">
        <v>1903</v>
      </c>
      <c r="E811" s="30" t="s">
        <v>2951</v>
      </c>
    </row>
    <row r="812" spans="1:13" x14ac:dyDescent="0.35">
      <c r="A812" s="30" t="s">
        <v>1980</v>
      </c>
      <c r="B812" s="30" t="s">
        <v>852</v>
      </c>
      <c r="C812" s="30" t="s">
        <v>2952</v>
      </c>
      <c r="D812" s="30" t="s">
        <v>1903</v>
      </c>
      <c r="E812" s="30"/>
      <c r="F812" s="30" t="s">
        <v>1995</v>
      </c>
      <c r="G812" s="30" t="s">
        <v>1996</v>
      </c>
      <c r="H812" s="30" t="s">
        <v>1997</v>
      </c>
      <c r="I812" s="30"/>
      <c r="J812" s="30"/>
      <c r="K812" s="30"/>
      <c r="L812" s="30"/>
      <c r="M812" s="47"/>
    </row>
    <row r="813" spans="1:13" x14ac:dyDescent="0.35">
      <c r="A813" s="30" t="s">
        <v>1980</v>
      </c>
      <c r="B813" s="30" t="s">
        <v>853</v>
      </c>
      <c r="C813" s="30" t="s">
        <v>2953</v>
      </c>
      <c r="D813" s="30" t="s">
        <v>1903</v>
      </c>
      <c r="E813" s="30"/>
      <c r="F813" s="30" t="s">
        <v>1995</v>
      </c>
      <c r="G813" s="30" t="s">
        <v>1996</v>
      </c>
      <c r="H813" s="30" t="s">
        <v>1997</v>
      </c>
      <c r="I813" s="30"/>
      <c r="J813" s="30"/>
      <c r="K813" s="30"/>
      <c r="L813" s="30"/>
      <c r="M813" s="47"/>
    </row>
    <row r="814" spans="1:13" ht="16.399999999999999" customHeight="1" x14ac:dyDescent="0.35">
      <c r="A814" s="30" t="s">
        <v>1929</v>
      </c>
      <c r="B814" s="30" t="s">
        <v>854</v>
      </c>
      <c r="C814" s="30"/>
      <c r="D814" s="30" t="s">
        <v>1895</v>
      </c>
      <c r="E814" s="30"/>
      <c r="F814" s="30"/>
      <c r="G814" s="30"/>
      <c r="H814" s="30"/>
      <c r="I814" s="30"/>
      <c r="J814" s="30"/>
      <c r="K814" s="30"/>
      <c r="L814" s="30"/>
      <c r="M814" s="47" t="s">
        <v>2954</v>
      </c>
    </row>
    <row r="815" spans="1:13" s="12" customFormat="1" x14ac:dyDescent="0.35">
      <c r="A815" s="45" t="s">
        <v>1924</v>
      </c>
      <c r="B815" s="45" t="s">
        <v>2946</v>
      </c>
      <c r="C815" s="45"/>
      <c r="D815" s="45"/>
      <c r="E815" s="45"/>
      <c r="F815" s="45"/>
      <c r="G815" s="45"/>
      <c r="H815" s="45"/>
      <c r="I815" s="45"/>
      <c r="J815" s="45"/>
      <c r="K815" s="45"/>
      <c r="L815" s="45"/>
      <c r="M815" s="46"/>
    </row>
    <row r="816" spans="1:13" s="44" customFormat="1" ht="14" x14ac:dyDescent="0.3">
      <c r="A816" s="44" t="s">
        <v>1924</v>
      </c>
      <c r="B816" s="44" t="s">
        <v>2931</v>
      </c>
    </row>
    <row r="817" spans="1:13" s="44" customFormat="1" ht="14" x14ac:dyDescent="0.3">
      <c r="A817" s="44" t="s">
        <v>1896</v>
      </c>
      <c r="B817" s="44" t="s">
        <v>2955</v>
      </c>
      <c r="C817" s="44" t="s">
        <v>2956</v>
      </c>
      <c r="D817" s="44" t="s">
        <v>1903</v>
      </c>
      <c r="E817" s="44" t="s">
        <v>2957</v>
      </c>
    </row>
    <row r="818" spans="1:13" s="30" customFormat="1" ht="14" x14ac:dyDescent="0.3">
      <c r="A818" s="30" t="s">
        <v>1893</v>
      </c>
      <c r="B818" s="30" t="s">
        <v>855</v>
      </c>
      <c r="C818" s="30" t="s">
        <v>2958</v>
      </c>
      <c r="D818" s="30" t="s">
        <v>1895</v>
      </c>
    </row>
    <row r="819" spans="1:13" s="30" customFormat="1" ht="14" x14ac:dyDescent="0.3">
      <c r="A819" s="30" t="s">
        <v>1975</v>
      </c>
      <c r="B819" s="30" t="s">
        <v>856</v>
      </c>
      <c r="C819" s="30" t="s">
        <v>2959</v>
      </c>
      <c r="D819" s="30" t="s">
        <v>1903</v>
      </c>
    </row>
    <row r="820" spans="1:13" s="45" customFormat="1" ht="14" x14ac:dyDescent="0.3">
      <c r="A820" s="45" t="s">
        <v>1896</v>
      </c>
      <c r="B820" s="45" t="s">
        <v>2960</v>
      </c>
      <c r="C820" s="45" t="s">
        <v>1978</v>
      </c>
      <c r="D820" s="45" t="s">
        <v>1903</v>
      </c>
      <c r="E820" s="45" t="s">
        <v>2961</v>
      </c>
    </row>
    <row r="821" spans="1:13" s="30" customFormat="1" ht="14" x14ac:dyDescent="0.3">
      <c r="A821" s="30" t="s">
        <v>2962</v>
      </c>
      <c r="B821" s="30" t="s">
        <v>857</v>
      </c>
      <c r="C821" s="30" t="s">
        <v>2963</v>
      </c>
      <c r="D821" s="30" t="s">
        <v>1903</v>
      </c>
    </row>
    <row r="822" spans="1:13" x14ac:dyDescent="0.35">
      <c r="A822" s="30" t="s">
        <v>1980</v>
      </c>
      <c r="B822" s="30" t="s">
        <v>860</v>
      </c>
      <c r="C822" s="30" t="s">
        <v>2964</v>
      </c>
      <c r="D822" s="30" t="s">
        <v>1903</v>
      </c>
      <c r="E822" s="30" t="s">
        <v>2965</v>
      </c>
      <c r="F822" s="34" t="s">
        <v>1982</v>
      </c>
      <c r="G822" s="34" t="s">
        <v>1983</v>
      </c>
      <c r="H822" s="30" t="s">
        <v>2870</v>
      </c>
      <c r="I822" s="30"/>
      <c r="J822" s="30"/>
      <c r="K822" s="30"/>
      <c r="L822" s="30"/>
      <c r="M822" s="30"/>
    </row>
    <row r="823" spans="1:13" x14ac:dyDescent="0.35">
      <c r="A823" s="30" t="s">
        <v>1980</v>
      </c>
      <c r="B823" s="30" t="s">
        <v>861</v>
      </c>
      <c r="C823" s="30" t="s">
        <v>2966</v>
      </c>
      <c r="D823" s="30" t="s">
        <v>1903</v>
      </c>
      <c r="E823" s="30" t="s">
        <v>2967</v>
      </c>
      <c r="F823" s="34" t="s">
        <v>1982</v>
      </c>
      <c r="G823" s="34" t="s">
        <v>1983</v>
      </c>
      <c r="H823" s="30" t="s">
        <v>2870</v>
      </c>
      <c r="I823" s="30"/>
      <c r="J823" s="30"/>
      <c r="K823" s="30"/>
      <c r="L823" s="30"/>
      <c r="M823" s="30"/>
    </row>
    <row r="824" spans="1:13" s="12" customFormat="1" x14ac:dyDescent="0.35">
      <c r="A824" s="45" t="s">
        <v>1924</v>
      </c>
      <c r="B824" s="45" t="s">
        <v>2960</v>
      </c>
      <c r="C824" s="45"/>
      <c r="D824" s="45"/>
      <c r="E824" s="45"/>
      <c r="F824" s="45"/>
      <c r="G824" s="45"/>
      <c r="H824" s="45"/>
      <c r="I824" s="45"/>
      <c r="J824" s="45"/>
      <c r="K824" s="45"/>
      <c r="L824" s="45"/>
      <c r="M824" s="46"/>
    </row>
    <row r="825" spans="1:13" s="12" customFormat="1" x14ac:dyDescent="0.35">
      <c r="A825" s="45" t="s">
        <v>1896</v>
      </c>
      <c r="B825" s="45" t="s">
        <v>2968</v>
      </c>
      <c r="C825" s="45" t="s">
        <v>1986</v>
      </c>
      <c r="D825" s="45" t="s">
        <v>1903</v>
      </c>
      <c r="E825" s="45" t="s">
        <v>2961</v>
      </c>
      <c r="F825" s="45"/>
      <c r="G825" s="45"/>
      <c r="H825" s="45"/>
      <c r="I825" s="45"/>
      <c r="J825" s="45"/>
      <c r="K825" s="45"/>
      <c r="L825" s="45"/>
      <c r="M825" s="46"/>
    </row>
    <row r="826" spans="1:13" x14ac:dyDescent="0.35">
      <c r="A826" s="30" t="s">
        <v>1987</v>
      </c>
      <c r="B826" s="30" t="s">
        <v>862</v>
      </c>
      <c r="C826" s="30" t="s">
        <v>2969</v>
      </c>
      <c r="D826" s="30" t="s">
        <v>1903</v>
      </c>
      <c r="E826" s="30"/>
      <c r="F826" s="30"/>
      <c r="G826" s="30"/>
      <c r="H826" s="30"/>
      <c r="I826" s="30"/>
      <c r="J826" s="30"/>
      <c r="K826" s="30"/>
      <c r="L826" s="30"/>
      <c r="M826" s="47"/>
    </row>
    <row r="827" spans="1:13" s="30" customFormat="1" ht="14" x14ac:dyDescent="0.3">
      <c r="A827" s="48" t="s">
        <v>1989</v>
      </c>
      <c r="B827" s="30" t="s">
        <v>863</v>
      </c>
      <c r="C827" s="30" t="s">
        <v>2970</v>
      </c>
      <c r="D827" s="30" t="s">
        <v>1903</v>
      </c>
      <c r="E827" s="30" t="s">
        <v>2971</v>
      </c>
    </row>
    <row r="828" spans="1:13" s="30" customFormat="1" ht="14" x14ac:dyDescent="0.3">
      <c r="A828" s="48" t="s">
        <v>1900</v>
      </c>
      <c r="B828" s="30" t="s">
        <v>864</v>
      </c>
      <c r="C828" s="30" t="s">
        <v>2972</v>
      </c>
      <c r="D828" s="30" t="s">
        <v>1903</v>
      </c>
      <c r="E828" s="30" t="s">
        <v>2973</v>
      </c>
    </row>
    <row r="829" spans="1:13" x14ac:dyDescent="0.35">
      <c r="A829" s="30" t="s">
        <v>1980</v>
      </c>
      <c r="B829" s="30" t="s">
        <v>865</v>
      </c>
      <c r="C829" s="30" t="s">
        <v>2974</v>
      </c>
      <c r="D829" s="30" t="s">
        <v>1903</v>
      </c>
      <c r="E829" s="30"/>
      <c r="F829" s="30" t="s">
        <v>1995</v>
      </c>
      <c r="G829" s="30" t="s">
        <v>1996</v>
      </c>
      <c r="H829" s="30" t="s">
        <v>1997</v>
      </c>
      <c r="I829" s="30"/>
      <c r="J829" s="30"/>
      <c r="K829" s="30"/>
      <c r="L829" s="30"/>
      <c r="M829" s="47"/>
    </row>
    <row r="830" spans="1:13" x14ac:dyDescent="0.35">
      <c r="A830" s="30" t="s">
        <v>1980</v>
      </c>
      <c r="B830" s="30" t="s">
        <v>866</v>
      </c>
      <c r="C830" s="30" t="s">
        <v>2975</v>
      </c>
      <c r="D830" s="30" t="s">
        <v>1903</v>
      </c>
      <c r="E830" s="30"/>
      <c r="F830" s="30" t="s">
        <v>1995</v>
      </c>
      <c r="G830" s="30" t="s">
        <v>1996</v>
      </c>
      <c r="H830" s="30" t="s">
        <v>1997</v>
      </c>
      <c r="I830" s="30"/>
      <c r="J830" s="30"/>
      <c r="K830" s="30"/>
      <c r="L830" s="30"/>
      <c r="M830" s="47"/>
    </row>
    <row r="831" spans="1:13" ht="16.399999999999999" customHeight="1" x14ac:dyDescent="0.35">
      <c r="A831" s="30" t="s">
        <v>1929</v>
      </c>
      <c r="B831" s="30" t="s">
        <v>867</v>
      </c>
      <c r="C831" s="30"/>
      <c r="D831" s="30" t="s">
        <v>1895</v>
      </c>
      <c r="E831" s="30"/>
      <c r="F831" s="30"/>
      <c r="G831" s="30"/>
      <c r="H831" s="30"/>
      <c r="I831" s="30"/>
      <c r="J831" s="30"/>
      <c r="K831" s="30"/>
      <c r="L831" s="30"/>
      <c r="M831" s="47" t="s">
        <v>2976</v>
      </c>
    </row>
    <row r="832" spans="1:13" s="12" customFormat="1" x14ac:dyDescent="0.35">
      <c r="A832" s="45" t="s">
        <v>1924</v>
      </c>
      <c r="B832" s="45" t="s">
        <v>2968</v>
      </c>
      <c r="C832" s="45"/>
      <c r="D832" s="45"/>
      <c r="E832" s="45"/>
      <c r="F832" s="45"/>
      <c r="G832" s="45"/>
      <c r="H832" s="45"/>
      <c r="I832" s="45"/>
      <c r="J832" s="45"/>
      <c r="K832" s="45"/>
      <c r="L832" s="45"/>
      <c r="M832" s="46"/>
    </row>
    <row r="833" spans="1:13" s="44" customFormat="1" ht="14" x14ac:dyDescent="0.3">
      <c r="A833" s="44" t="s">
        <v>1924</v>
      </c>
      <c r="B833" s="44" t="s">
        <v>2955</v>
      </c>
    </row>
    <row r="834" spans="1:13" s="44" customFormat="1" ht="14" x14ac:dyDescent="0.3">
      <c r="A834" s="44" t="s">
        <v>1896</v>
      </c>
      <c r="B834" s="44" t="s">
        <v>2977</v>
      </c>
      <c r="C834" s="44" t="s">
        <v>2978</v>
      </c>
      <c r="D834" s="44" t="s">
        <v>1903</v>
      </c>
      <c r="E834" s="44" t="s">
        <v>2979</v>
      </c>
    </row>
    <row r="835" spans="1:13" s="30" customFormat="1" ht="14" x14ac:dyDescent="0.3">
      <c r="A835" s="30" t="s">
        <v>1893</v>
      </c>
      <c r="B835" s="30" t="s">
        <v>868</v>
      </c>
      <c r="C835" s="30" t="s">
        <v>2980</v>
      </c>
      <c r="D835" s="30" t="s">
        <v>1895</v>
      </c>
    </row>
    <row r="836" spans="1:13" s="30" customFormat="1" ht="14" x14ac:dyDescent="0.3">
      <c r="A836" s="30" t="s">
        <v>1975</v>
      </c>
      <c r="B836" s="30" t="s">
        <v>869</v>
      </c>
      <c r="C836" s="30" t="s">
        <v>2981</v>
      </c>
      <c r="D836" s="30" t="s">
        <v>1903</v>
      </c>
    </row>
    <row r="837" spans="1:13" s="45" customFormat="1" ht="14" x14ac:dyDescent="0.3">
      <c r="A837" s="45" t="s">
        <v>1896</v>
      </c>
      <c r="B837" s="45" t="s">
        <v>2982</v>
      </c>
      <c r="C837" s="45" t="s">
        <v>1978</v>
      </c>
      <c r="D837" s="45" t="s">
        <v>1903</v>
      </c>
      <c r="E837" s="45" t="s">
        <v>2983</v>
      </c>
    </row>
    <row r="838" spans="1:13" s="30" customFormat="1" ht="14" x14ac:dyDescent="0.3">
      <c r="A838" s="30" t="s">
        <v>2984</v>
      </c>
      <c r="B838" s="30" t="s">
        <v>870</v>
      </c>
      <c r="C838" s="30" t="s">
        <v>2985</v>
      </c>
      <c r="D838" s="30" t="s">
        <v>1903</v>
      </c>
    </row>
    <row r="839" spans="1:13" x14ac:dyDescent="0.35">
      <c r="A839" s="30" t="s">
        <v>1980</v>
      </c>
      <c r="B839" s="30" t="s">
        <v>873</v>
      </c>
      <c r="C839" s="30" t="s">
        <v>2986</v>
      </c>
      <c r="D839" s="30" t="s">
        <v>1903</v>
      </c>
      <c r="E839" s="30" t="s">
        <v>2987</v>
      </c>
      <c r="F839" s="34" t="s">
        <v>1982</v>
      </c>
      <c r="G839" s="34" t="s">
        <v>1983</v>
      </c>
      <c r="H839" s="30" t="s">
        <v>2870</v>
      </c>
      <c r="I839" s="30"/>
      <c r="J839" s="30"/>
      <c r="K839" s="30"/>
      <c r="L839" s="30"/>
      <c r="M839" s="30"/>
    </row>
    <row r="840" spans="1:13" x14ac:dyDescent="0.35">
      <c r="A840" s="30" t="s">
        <v>1980</v>
      </c>
      <c r="B840" s="30" t="s">
        <v>874</v>
      </c>
      <c r="C840" s="30" t="s">
        <v>2988</v>
      </c>
      <c r="D840" s="30" t="s">
        <v>1903</v>
      </c>
      <c r="E840" s="30" t="s">
        <v>2989</v>
      </c>
      <c r="F840" s="34" t="s">
        <v>1982</v>
      </c>
      <c r="G840" s="34" t="s">
        <v>1983</v>
      </c>
      <c r="H840" s="30" t="s">
        <v>2870</v>
      </c>
      <c r="I840" s="30"/>
      <c r="J840" s="30"/>
      <c r="K840" s="30"/>
      <c r="L840" s="30"/>
      <c r="M840" s="30"/>
    </row>
    <row r="841" spans="1:13" s="12" customFormat="1" x14ac:dyDescent="0.35">
      <c r="A841" s="45" t="s">
        <v>1924</v>
      </c>
      <c r="B841" s="45" t="s">
        <v>2982</v>
      </c>
      <c r="C841" s="45"/>
      <c r="D841" s="45"/>
      <c r="E841" s="45"/>
      <c r="F841" s="45"/>
      <c r="G841" s="45"/>
      <c r="H841" s="45"/>
      <c r="I841" s="45"/>
      <c r="J841" s="45"/>
      <c r="K841" s="45"/>
      <c r="L841" s="45"/>
      <c r="M841" s="46"/>
    </row>
    <row r="842" spans="1:13" s="12" customFormat="1" x14ac:dyDescent="0.35">
      <c r="A842" s="45" t="s">
        <v>1896</v>
      </c>
      <c r="B842" s="45" t="s">
        <v>2990</v>
      </c>
      <c r="C842" s="45" t="s">
        <v>1986</v>
      </c>
      <c r="D842" s="45" t="s">
        <v>1903</v>
      </c>
      <c r="E842" s="45" t="s">
        <v>2983</v>
      </c>
      <c r="F842" s="45"/>
      <c r="G842" s="45"/>
      <c r="H842" s="45"/>
      <c r="I842" s="45"/>
      <c r="J842" s="45"/>
      <c r="K842" s="45"/>
      <c r="L842" s="45"/>
      <c r="M842" s="46"/>
    </row>
    <row r="843" spans="1:13" x14ac:dyDescent="0.35">
      <c r="A843" s="30" t="s">
        <v>1987</v>
      </c>
      <c r="B843" s="30" t="s">
        <v>875</v>
      </c>
      <c r="C843" s="30" t="s">
        <v>2991</v>
      </c>
      <c r="D843" s="30" t="s">
        <v>1903</v>
      </c>
      <c r="E843" s="30"/>
      <c r="F843" s="30"/>
      <c r="G843" s="30"/>
      <c r="H843" s="30"/>
      <c r="I843" s="30"/>
      <c r="J843" s="30"/>
      <c r="K843" s="30"/>
      <c r="L843" s="30"/>
      <c r="M843" s="47"/>
    </row>
    <row r="844" spans="1:13" s="30" customFormat="1" ht="14" x14ac:dyDescent="0.3">
      <c r="A844" s="48" t="s">
        <v>1989</v>
      </c>
      <c r="B844" s="30" t="s">
        <v>876</v>
      </c>
      <c r="C844" s="30" t="s">
        <v>2992</v>
      </c>
      <c r="D844" s="30" t="s">
        <v>1903</v>
      </c>
      <c r="E844" s="30" t="s">
        <v>2993</v>
      </c>
    </row>
    <row r="845" spans="1:13" s="30" customFormat="1" ht="14" x14ac:dyDescent="0.3">
      <c r="A845" s="48" t="s">
        <v>1900</v>
      </c>
      <c r="B845" s="30" t="s">
        <v>877</v>
      </c>
      <c r="C845" s="30" t="s">
        <v>2994</v>
      </c>
      <c r="D845" s="30" t="s">
        <v>1903</v>
      </c>
      <c r="E845" s="30" t="s">
        <v>2995</v>
      </c>
    </row>
    <row r="846" spans="1:13" x14ac:dyDescent="0.35">
      <c r="A846" s="30" t="s">
        <v>1980</v>
      </c>
      <c r="B846" s="30" t="s">
        <v>878</v>
      </c>
      <c r="C846" s="30" t="s">
        <v>2996</v>
      </c>
      <c r="D846" s="30" t="s">
        <v>1903</v>
      </c>
      <c r="E846" s="30"/>
      <c r="F846" s="30" t="s">
        <v>1995</v>
      </c>
      <c r="G846" s="30" t="s">
        <v>1996</v>
      </c>
      <c r="H846" s="30" t="s">
        <v>1997</v>
      </c>
      <c r="I846" s="30"/>
      <c r="J846" s="30"/>
      <c r="K846" s="30"/>
      <c r="L846" s="30"/>
      <c r="M846" s="47"/>
    </row>
    <row r="847" spans="1:13" x14ac:dyDescent="0.35">
      <c r="A847" s="30" t="s">
        <v>1980</v>
      </c>
      <c r="B847" s="30" t="s">
        <v>879</v>
      </c>
      <c r="C847" s="30" t="s">
        <v>2997</v>
      </c>
      <c r="D847" s="30" t="s">
        <v>1903</v>
      </c>
      <c r="E847" s="30"/>
      <c r="F847" s="30" t="s">
        <v>1995</v>
      </c>
      <c r="G847" s="30" t="s">
        <v>1996</v>
      </c>
      <c r="H847" s="30" t="s">
        <v>1997</v>
      </c>
      <c r="I847" s="30"/>
      <c r="J847" s="30"/>
      <c r="K847" s="30"/>
      <c r="L847" s="30"/>
      <c r="M847" s="47"/>
    </row>
    <row r="848" spans="1:13" ht="16.399999999999999" customHeight="1" x14ac:dyDescent="0.35">
      <c r="A848" s="30" t="s">
        <v>1929</v>
      </c>
      <c r="B848" s="30" t="s">
        <v>880</v>
      </c>
      <c r="C848" s="30"/>
      <c r="D848" s="30" t="s">
        <v>1895</v>
      </c>
      <c r="E848" s="30"/>
      <c r="F848" s="30"/>
      <c r="G848" s="30"/>
      <c r="H848" s="30"/>
      <c r="I848" s="30"/>
      <c r="J848" s="30"/>
      <c r="K848" s="30"/>
      <c r="L848" s="30"/>
      <c r="M848" s="47" t="s">
        <v>2998</v>
      </c>
    </row>
    <row r="849" spans="1:13" s="12" customFormat="1" x14ac:dyDescent="0.35">
      <c r="A849" s="45" t="s">
        <v>1924</v>
      </c>
      <c r="B849" s="45" t="s">
        <v>2990</v>
      </c>
      <c r="C849" s="45"/>
      <c r="D849" s="45"/>
      <c r="E849" s="45"/>
      <c r="F849" s="45"/>
      <c r="G849" s="45"/>
      <c r="H849" s="45"/>
      <c r="I849" s="45"/>
      <c r="J849" s="45"/>
      <c r="K849" s="45"/>
      <c r="L849" s="45"/>
      <c r="M849" s="46"/>
    </row>
    <row r="850" spans="1:13" s="44" customFormat="1" ht="14" x14ac:dyDescent="0.3">
      <c r="A850" s="44" t="s">
        <v>1924</v>
      </c>
      <c r="B850" s="44" t="s">
        <v>2977</v>
      </c>
    </row>
    <row r="851" spans="1:13" s="44" customFormat="1" ht="14" x14ac:dyDescent="0.3">
      <c r="A851" s="44" t="s">
        <v>1896</v>
      </c>
      <c r="B851" s="44" t="s">
        <v>2999</v>
      </c>
      <c r="C851" s="44" t="s">
        <v>3000</v>
      </c>
      <c r="D851" s="44" t="s">
        <v>1903</v>
      </c>
      <c r="E851" s="44" t="s">
        <v>3001</v>
      </c>
    </row>
    <row r="852" spans="1:13" s="30" customFormat="1" ht="14" x14ac:dyDescent="0.3">
      <c r="A852" s="30" t="s">
        <v>1893</v>
      </c>
      <c r="B852" s="30" t="s">
        <v>881</v>
      </c>
      <c r="C852" s="30" t="s">
        <v>3002</v>
      </c>
      <c r="D852" s="30" t="s">
        <v>1895</v>
      </c>
    </row>
    <row r="853" spans="1:13" s="30" customFormat="1" ht="14" x14ac:dyDescent="0.3">
      <c r="A853" s="30" t="s">
        <v>1975</v>
      </c>
      <c r="B853" s="30" t="s">
        <v>882</v>
      </c>
      <c r="C853" s="30" t="s">
        <v>3003</v>
      </c>
      <c r="D853" s="30" t="s">
        <v>1903</v>
      </c>
    </row>
    <row r="854" spans="1:13" s="45" customFormat="1" ht="14" x14ac:dyDescent="0.3">
      <c r="A854" s="45" t="s">
        <v>1896</v>
      </c>
      <c r="B854" s="45" t="s">
        <v>3004</v>
      </c>
      <c r="C854" s="45" t="s">
        <v>1978</v>
      </c>
      <c r="D854" s="45" t="s">
        <v>1903</v>
      </c>
      <c r="E854" s="45" t="s">
        <v>3005</v>
      </c>
    </row>
    <row r="855" spans="1:13" x14ac:dyDescent="0.35">
      <c r="A855" s="30" t="s">
        <v>1980</v>
      </c>
      <c r="B855" s="30" t="s">
        <v>883</v>
      </c>
      <c r="C855" s="30" t="s">
        <v>3006</v>
      </c>
      <c r="D855" s="30" t="s">
        <v>1903</v>
      </c>
      <c r="E855" s="30"/>
      <c r="F855" s="34" t="s">
        <v>1982</v>
      </c>
      <c r="G855" s="34" t="s">
        <v>1983</v>
      </c>
      <c r="H855" s="30" t="s">
        <v>2870</v>
      </c>
      <c r="I855" s="30"/>
      <c r="J855" s="30"/>
      <c r="K855" s="30"/>
      <c r="L855" s="30"/>
      <c r="M855" s="30"/>
    </row>
    <row r="856" spans="1:13" s="12" customFormat="1" x14ac:dyDescent="0.35">
      <c r="A856" s="45" t="s">
        <v>1924</v>
      </c>
      <c r="B856" s="45" t="s">
        <v>3004</v>
      </c>
      <c r="C856" s="45"/>
      <c r="D856" s="45"/>
      <c r="E856" s="45"/>
      <c r="F856" s="45"/>
      <c r="G856" s="45"/>
      <c r="H856" s="45"/>
      <c r="I856" s="45"/>
      <c r="J856" s="45"/>
      <c r="K856" s="45"/>
      <c r="L856" s="45"/>
      <c r="M856" s="46"/>
    </row>
    <row r="857" spans="1:13" s="12" customFormat="1" x14ac:dyDescent="0.35">
      <c r="A857" s="45" t="s">
        <v>1896</v>
      </c>
      <c r="B857" s="45" t="s">
        <v>3007</v>
      </c>
      <c r="C857" s="45" t="s">
        <v>1986</v>
      </c>
      <c r="D857" s="45" t="s">
        <v>1903</v>
      </c>
      <c r="E857" s="45" t="s">
        <v>3005</v>
      </c>
      <c r="F857" s="45"/>
      <c r="G857" s="45"/>
      <c r="H857" s="45"/>
      <c r="I857" s="45"/>
      <c r="J857" s="45"/>
      <c r="K857" s="45"/>
      <c r="L857" s="45"/>
      <c r="M857" s="46"/>
    </row>
    <row r="858" spans="1:13" x14ac:dyDescent="0.35">
      <c r="A858" s="30" t="s">
        <v>1987</v>
      </c>
      <c r="B858" s="30" t="s">
        <v>884</v>
      </c>
      <c r="C858" s="30" t="s">
        <v>3008</v>
      </c>
      <c r="D858" s="30" t="s">
        <v>1903</v>
      </c>
      <c r="E858" s="30"/>
      <c r="F858" s="30"/>
      <c r="G858" s="30"/>
      <c r="H858" s="30"/>
      <c r="I858" s="30"/>
      <c r="J858" s="30"/>
      <c r="K858" s="30"/>
      <c r="L858" s="30"/>
      <c r="M858" s="47"/>
    </row>
    <row r="859" spans="1:13" s="30" customFormat="1" ht="14" x14ac:dyDescent="0.3">
      <c r="A859" s="48" t="s">
        <v>1989</v>
      </c>
      <c r="B859" s="30" t="s">
        <v>885</v>
      </c>
      <c r="C859" s="30" t="s">
        <v>3009</v>
      </c>
      <c r="D859" s="30" t="s">
        <v>1903</v>
      </c>
      <c r="E859" s="30" t="s">
        <v>3010</v>
      </c>
    </row>
    <row r="860" spans="1:13" s="30" customFormat="1" ht="14" x14ac:dyDescent="0.3">
      <c r="A860" s="48" t="s">
        <v>1900</v>
      </c>
      <c r="B860" s="30" t="s">
        <v>886</v>
      </c>
      <c r="C860" s="30" t="s">
        <v>3011</v>
      </c>
      <c r="D860" s="30" t="s">
        <v>1903</v>
      </c>
      <c r="E860" s="30" t="s">
        <v>2855</v>
      </c>
    </row>
    <row r="861" spans="1:13" x14ac:dyDescent="0.35">
      <c r="A861" s="30" t="s">
        <v>1980</v>
      </c>
      <c r="B861" s="30" t="s">
        <v>887</v>
      </c>
      <c r="C861" s="30" t="s">
        <v>3012</v>
      </c>
      <c r="D861" s="30" t="s">
        <v>1903</v>
      </c>
      <c r="E861" s="30"/>
      <c r="F861" s="30" t="s">
        <v>1995</v>
      </c>
      <c r="G861" s="30" t="s">
        <v>1996</v>
      </c>
      <c r="H861" s="30" t="s">
        <v>1997</v>
      </c>
      <c r="I861" s="30"/>
      <c r="J861" s="30"/>
      <c r="K861" s="30"/>
      <c r="L861" s="30"/>
      <c r="M861" s="47"/>
    </row>
    <row r="862" spans="1:13" x14ac:dyDescent="0.35">
      <c r="A862" s="30" t="s">
        <v>1980</v>
      </c>
      <c r="B862" s="30" t="s">
        <v>888</v>
      </c>
      <c r="C862" s="30" t="s">
        <v>3013</v>
      </c>
      <c r="D862" s="30" t="s">
        <v>1903</v>
      </c>
      <c r="E862" s="30"/>
      <c r="F862" s="30" t="s">
        <v>1995</v>
      </c>
      <c r="G862" s="30" t="s">
        <v>1996</v>
      </c>
      <c r="H862" s="30" t="s">
        <v>1997</v>
      </c>
      <c r="I862" s="30"/>
      <c r="J862" s="30"/>
      <c r="K862" s="30"/>
      <c r="L862" s="30"/>
      <c r="M862" s="47"/>
    </row>
    <row r="863" spans="1:13" ht="16.399999999999999" customHeight="1" x14ac:dyDescent="0.35">
      <c r="A863" s="30" t="s">
        <v>1929</v>
      </c>
      <c r="B863" s="30" t="s">
        <v>889</v>
      </c>
      <c r="C863" s="30"/>
      <c r="D863" s="30" t="s">
        <v>1895</v>
      </c>
      <c r="E863" s="30"/>
      <c r="F863" s="30"/>
      <c r="G863" s="30"/>
      <c r="H863" s="30"/>
      <c r="I863" s="30"/>
      <c r="J863" s="30"/>
      <c r="K863" s="30"/>
      <c r="L863" s="30"/>
      <c r="M863" s="47" t="s">
        <v>3014</v>
      </c>
    </row>
    <row r="864" spans="1:13" s="12" customFormat="1" x14ac:dyDescent="0.35">
      <c r="A864" s="45" t="s">
        <v>1924</v>
      </c>
      <c r="B864" s="45" t="s">
        <v>3007</v>
      </c>
      <c r="C864" s="45"/>
      <c r="D864" s="45"/>
      <c r="E864" s="45"/>
      <c r="F864" s="45"/>
      <c r="G864" s="45"/>
      <c r="H864" s="45"/>
      <c r="I864" s="45"/>
      <c r="J864" s="45"/>
      <c r="K864" s="45"/>
      <c r="L864" s="45"/>
      <c r="M864" s="46"/>
    </row>
    <row r="865" spans="1:13" s="44" customFormat="1" ht="14" x14ac:dyDescent="0.3">
      <c r="A865" s="44" t="s">
        <v>1924</v>
      </c>
      <c r="B865" s="44" t="s">
        <v>2999</v>
      </c>
    </row>
    <row r="866" spans="1:13" s="44" customFormat="1" ht="14" x14ac:dyDescent="0.3">
      <c r="A866" s="44" t="s">
        <v>1896</v>
      </c>
      <c r="B866" s="44" t="s">
        <v>3015</v>
      </c>
      <c r="C866" s="44" t="s">
        <v>3016</v>
      </c>
      <c r="D866" s="44" t="s">
        <v>1903</v>
      </c>
      <c r="E866" s="44" t="s">
        <v>3017</v>
      </c>
    </row>
    <row r="867" spans="1:13" s="30" customFormat="1" ht="14" x14ac:dyDescent="0.3">
      <c r="A867" s="30" t="s">
        <v>1893</v>
      </c>
      <c r="B867" s="30" t="s">
        <v>890</v>
      </c>
      <c r="C867" s="30" t="s">
        <v>3018</v>
      </c>
      <c r="D867" s="30" t="s">
        <v>1895</v>
      </c>
    </row>
    <row r="868" spans="1:13" s="30" customFormat="1" ht="14" x14ac:dyDescent="0.3">
      <c r="A868" s="30" t="s">
        <v>1975</v>
      </c>
      <c r="B868" s="30" t="s">
        <v>891</v>
      </c>
      <c r="C868" s="30" t="s">
        <v>3019</v>
      </c>
      <c r="D868" s="30" t="s">
        <v>1903</v>
      </c>
    </row>
    <row r="869" spans="1:13" s="45" customFormat="1" ht="14" x14ac:dyDescent="0.3">
      <c r="A869" s="45" t="s">
        <v>1896</v>
      </c>
      <c r="B869" s="45" t="s">
        <v>3020</v>
      </c>
      <c r="C869" s="45" t="s">
        <v>1978</v>
      </c>
      <c r="D869" s="45" t="s">
        <v>1903</v>
      </c>
      <c r="E869" s="45" t="s">
        <v>3021</v>
      </c>
    </row>
    <row r="870" spans="1:13" s="30" customFormat="1" ht="14" x14ac:dyDescent="0.3">
      <c r="A870" s="30" t="s">
        <v>3022</v>
      </c>
      <c r="B870" s="30" t="s">
        <v>892</v>
      </c>
      <c r="C870" s="30" t="s">
        <v>3023</v>
      </c>
      <c r="D870" s="30" t="s">
        <v>1903</v>
      </c>
    </row>
    <row r="871" spans="1:13" x14ac:dyDescent="0.35">
      <c r="A871" s="30" t="s">
        <v>1980</v>
      </c>
      <c r="B871" s="30" t="s">
        <v>896</v>
      </c>
      <c r="C871" s="30" t="s">
        <v>3024</v>
      </c>
      <c r="D871" s="30" t="s">
        <v>1903</v>
      </c>
      <c r="E871" s="30" t="s">
        <v>3025</v>
      </c>
      <c r="F871" s="34" t="s">
        <v>1982</v>
      </c>
      <c r="G871" s="34" t="s">
        <v>1983</v>
      </c>
      <c r="H871" s="30" t="s">
        <v>1984</v>
      </c>
      <c r="I871" s="30"/>
      <c r="J871" s="30"/>
      <c r="K871" s="30"/>
      <c r="L871" s="30"/>
      <c r="M871" s="30"/>
    </row>
    <row r="872" spans="1:13" x14ac:dyDescent="0.35">
      <c r="A872" s="30" t="s">
        <v>1980</v>
      </c>
      <c r="B872" s="30" t="s">
        <v>897</v>
      </c>
      <c r="C872" s="30" t="s">
        <v>3026</v>
      </c>
      <c r="D872" s="30" t="s">
        <v>1903</v>
      </c>
      <c r="E872" s="30" t="s">
        <v>3027</v>
      </c>
      <c r="F872" s="34" t="s">
        <v>1982</v>
      </c>
      <c r="G872" s="34" t="s">
        <v>1983</v>
      </c>
      <c r="H872" s="30" t="s">
        <v>1984</v>
      </c>
      <c r="I872" s="30"/>
      <c r="J872" s="30"/>
      <c r="K872" s="30"/>
      <c r="L872" s="30"/>
      <c r="M872" s="30"/>
    </row>
    <row r="873" spans="1:13" x14ac:dyDescent="0.35">
      <c r="A873" s="30" t="s">
        <v>1980</v>
      </c>
      <c r="B873" s="30" t="s">
        <v>898</v>
      </c>
      <c r="C873" s="30" t="s">
        <v>3028</v>
      </c>
      <c r="D873" s="30" t="s">
        <v>1903</v>
      </c>
      <c r="E873" s="30" t="s">
        <v>3029</v>
      </c>
      <c r="F873" s="34" t="s">
        <v>1982</v>
      </c>
      <c r="G873" s="34" t="s">
        <v>1983</v>
      </c>
      <c r="H873" s="30" t="s">
        <v>1984</v>
      </c>
      <c r="I873" s="30"/>
      <c r="J873" s="30"/>
      <c r="K873" s="30"/>
      <c r="L873" s="30"/>
      <c r="M873" s="30"/>
    </row>
    <row r="874" spans="1:13" s="12" customFormat="1" x14ac:dyDescent="0.35">
      <c r="A874" s="45" t="s">
        <v>1924</v>
      </c>
      <c r="B874" s="45" t="s">
        <v>3020</v>
      </c>
      <c r="C874" s="45"/>
      <c r="D874" s="45"/>
      <c r="E874" s="45"/>
      <c r="F874" s="45"/>
      <c r="G874" s="45"/>
      <c r="H874" s="45"/>
      <c r="I874" s="45"/>
      <c r="J874" s="45"/>
      <c r="K874" s="45"/>
      <c r="L874" s="45"/>
      <c r="M874" s="46"/>
    </row>
    <row r="875" spans="1:13" s="12" customFormat="1" x14ac:dyDescent="0.35">
      <c r="A875" s="45" t="s">
        <v>1896</v>
      </c>
      <c r="B875" s="45" t="s">
        <v>3030</v>
      </c>
      <c r="C875" s="45" t="s">
        <v>1986</v>
      </c>
      <c r="D875" s="45" t="s">
        <v>1903</v>
      </c>
      <c r="E875" s="45" t="s">
        <v>3021</v>
      </c>
      <c r="F875" s="45"/>
      <c r="G875" s="45"/>
      <c r="H875" s="45"/>
      <c r="I875" s="45"/>
      <c r="J875" s="45"/>
      <c r="K875" s="45"/>
      <c r="L875" s="45"/>
      <c r="M875" s="46"/>
    </row>
    <row r="876" spans="1:13" x14ac:dyDescent="0.35">
      <c r="A876" s="30" t="s">
        <v>1987</v>
      </c>
      <c r="B876" s="30" t="s">
        <v>899</v>
      </c>
      <c r="C876" s="30" t="s">
        <v>3031</v>
      </c>
      <c r="D876" s="30" t="s">
        <v>1903</v>
      </c>
      <c r="E876" s="30"/>
      <c r="F876" s="30"/>
      <c r="G876" s="30"/>
      <c r="H876" s="30"/>
      <c r="I876" s="30"/>
      <c r="J876" s="30"/>
      <c r="K876" s="30"/>
      <c r="L876" s="30"/>
      <c r="M876" s="47"/>
    </row>
    <row r="877" spans="1:13" s="30" customFormat="1" ht="14" x14ac:dyDescent="0.3">
      <c r="A877" s="48" t="s">
        <v>1989</v>
      </c>
      <c r="B877" s="30" t="s">
        <v>900</v>
      </c>
      <c r="C877" s="30" t="s">
        <v>3032</v>
      </c>
      <c r="D877" s="30" t="s">
        <v>1903</v>
      </c>
      <c r="E877" s="30" t="s">
        <v>3033</v>
      </c>
    </row>
    <row r="878" spans="1:13" s="30" customFormat="1" ht="14" x14ac:dyDescent="0.3">
      <c r="A878" s="48" t="s">
        <v>1900</v>
      </c>
      <c r="B878" s="30" t="s">
        <v>901</v>
      </c>
      <c r="C878" s="30" t="s">
        <v>3034</v>
      </c>
      <c r="D878" s="30" t="s">
        <v>1903</v>
      </c>
      <c r="E878" s="30" t="s">
        <v>2855</v>
      </c>
    </row>
    <row r="879" spans="1:13" x14ac:dyDescent="0.35">
      <c r="A879" s="30" t="s">
        <v>1980</v>
      </c>
      <c r="B879" s="30" t="s">
        <v>902</v>
      </c>
      <c r="C879" s="30" t="s">
        <v>3035</v>
      </c>
      <c r="D879" s="30" t="s">
        <v>1903</v>
      </c>
      <c r="E879" s="30"/>
      <c r="F879" s="30" t="s">
        <v>1995</v>
      </c>
      <c r="G879" s="30" t="s">
        <v>1996</v>
      </c>
      <c r="H879" s="30" t="s">
        <v>1997</v>
      </c>
      <c r="I879" s="30"/>
      <c r="J879" s="30"/>
      <c r="K879" s="30"/>
      <c r="L879" s="30"/>
      <c r="M879" s="47"/>
    </row>
    <row r="880" spans="1:13" x14ac:dyDescent="0.35">
      <c r="A880" s="30" t="s">
        <v>1980</v>
      </c>
      <c r="B880" s="30" t="s">
        <v>903</v>
      </c>
      <c r="C880" s="30" t="s">
        <v>3036</v>
      </c>
      <c r="D880" s="30" t="s">
        <v>1903</v>
      </c>
      <c r="E880" s="30"/>
      <c r="F880" s="30" t="s">
        <v>1995</v>
      </c>
      <c r="G880" s="30" t="s">
        <v>1996</v>
      </c>
      <c r="H880" s="30" t="s">
        <v>1997</v>
      </c>
      <c r="I880" s="30"/>
      <c r="J880" s="30"/>
      <c r="K880" s="30"/>
      <c r="L880" s="30"/>
      <c r="M880" s="47"/>
    </row>
    <row r="881" spans="1:13" ht="16.399999999999999" customHeight="1" x14ac:dyDescent="0.35">
      <c r="A881" s="30" t="s">
        <v>1929</v>
      </c>
      <c r="B881" s="30" t="s">
        <v>904</v>
      </c>
      <c r="C881" s="30"/>
      <c r="D881" s="30" t="s">
        <v>1895</v>
      </c>
      <c r="E881" s="30"/>
      <c r="F881" s="30"/>
      <c r="G881" s="30"/>
      <c r="H881" s="30"/>
      <c r="I881" s="30"/>
      <c r="J881" s="30"/>
      <c r="K881" s="30"/>
      <c r="L881" s="30"/>
      <c r="M881" s="47" t="s">
        <v>3037</v>
      </c>
    </row>
    <row r="882" spans="1:13" s="12" customFormat="1" x14ac:dyDescent="0.35">
      <c r="A882" s="45" t="s">
        <v>1924</v>
      </c>
      <c r="B882" s="45" t="s">
        <v>3030</v>
      </c>
      <c r="C882" s="45"/>
      <c r="D882" s="45"/>
      <c r="E882" s="45"/>
      <c r="F882" s="45"/>
      <c r="G882" s="45"/>
      <c r="H882" s="45"/>
      <c r="I882" s="45"/>
      <c r="J882" s="45"/>
      <c r="K882" s="45"/>
      <c r="L882" s="45"/>
      <c r="M882" s="46"/>
    </row>
    <row r="883" spans="1:13" s="44" customFormat="1" ht="14" x14ac:dyDescent="0.3">
      <c r="A883" s="44" t="s">
        <v>1924</v>
      </c>
      <c r="B883" s="44" t="s">
        <v>3015</v>
      </c>
    </row>
    <row r="884" spans="1:13" s="44" customFormat="1" ht="14" x14ac:dyDescent="0.3">
      <c r="A884" s="44" t="s">
        <v>1896</v>
      </c>
      <c r="B884" s="44" t="s">
        <v>3038</v>
      </c>
      <c r="C884" s="44" t="s">
        <v>3039</v>
      </c>
      <c r="D884" s="44" t="s">
        <v>1903</v>
      </c>
      <c r="E884" s="44" t="s">
        <v>3040</v>
      </c>
    </row>
    <row r="885" spans="1:13" s="30" customFormat="1" ht="14" x14ac:dyDescent="0.3">
      <c r="A885" s="30" t="s">
        <v>1893</v>
      </c>
      <c r="B885" s="30" t="s">
        <v>905</v>
      </c>
      <c r="C885" s="30" t="s">
        <v>3041</v>
      </c>
      <c r="D885" s="30" t="s">
        <v>1895</v>
      </c>
    </row>
    <row r="886" spans="1:13" s="30" customFormat="1" ht="14" x14ac:dyDescent="0.3">
      <c r="A886" s="30" t="s">
        <v>1975</v>
      </c>
      <c r="B886" s="30" t="s">
        <v>906</v>
      </c>
      <c r="C886" s="30" t="s">
        <v>3042</v>
      </c>
      <c r="D886" s="30" t="s">
        <v>1903</v>
      </c>
    </row>
    <row r="887" spans="1:13" s="45" customFormat="1" ht="14" x14ac:dyDescent="0.3">
      <c r="A887" s="45" t="s">
        <v>1896</v>
      </c>
      <c r="B887" s="45" t="s">
        <v>3043</v>
      </c>
      <c r="C887" s="45" t="s">
        <v>1978</v>
      </c>
      <c r="D887" s="45" t="s">
        <v>1903</v>
      </c>
      <c r="E887" s="45" t="s">
        <v>3044</v>
      </c>
    </row>
    <row r="888" spans="1:13" s="30" customFormat="1" ht="14" x14ac:dyDescent="0.3">
      <c r="A888" s="30" t="s">
        <v>3045</v>
      </c>
      <c r="B888" s="30" t="s">
        <v>907</v>
      </c>
      <c r="C888" s="30" t="s">
        <v>3046</v>
      </c>
      <c r="D888" s="30" t="s">
        <v>1903</v>
      </c>
    </row>
    <row r="889" spans="1:13" x14ac:dyDescent="0.35">
      <c r="A889" s="30" t="s">
        <v>1980</v>
      </c>
      <c r="B889" s="30" t="s">
        <v>910</v>
      </c>
      <c r="C889" s="30" t="s">
        <v>3047</v>
      </c>
      <c r="D889" s="30" t="s">
        <v>1903</v>
      </c>
      <c r="E889" s="30" t="s">
        <v>3048</v>
      </c>
      <c r="F889" s="34" t="s">
        <v>1982</v>
      </c>
      <c r="G889" s="34" t="s">
        <v>1983</v>
      </c>
      <c r="H889" s="30" t="s">
        <v>1984</v>
      </c>
      <c r="I889" s="30"/>
      <c r="J889" s="30"/>
      <c r="K889" s="30"/>
      <c r="L889" s="30"/>
      <c r="M889" s="30"/>
    </row>
    <row r="890" spans="1:13" x14ac:dyDescent="0.35">
      <c r="A890" s="30" t="s">
        <v>1980</v>
      </c>
      <c r="B890" s="30" t="s">
        <v>911</v>
      </c>
      <c r="C890" s="30" t="s">
        <v>3049</v>
      </c>
      <c r="D890" s="30" t="s">
        <v>1903</v>
      </c>
      <c r="E890" s="30" t="s">
        <v>3050</v>
      </c>
      <c r="F890" s="34" t="s">
        <v>1982</v>
      </c>
      <c r="G890" s="34" t="s">
        <v>1983</v>
      </c>
      <c r="H890" s="30" t="s">
        <v>1984</v>
      </c>
      <c r="I890" s="30"/>
      <c r="J890" s="30"/>
      <c r="K890" s="30"/>
      <c r="L890" s="30"/>
      <c r="M890" s="30"/>
    </row>
    <row r="891" spans="1:13" s="12" customFormat="1" x14ac:dyDescent="0.35">
      <c r="A891" s="45" t="s">
        <v>1924</v>
      </c>
      <c r="B891" s="45" t="s">
        <v>3043</v>
      </c>
      <c r="C891" s="45"/>
      <c r="D891" s="45"/>
      <c r="E891" s="45"/>
      <c r="F891" s="45"/>
      <c r="G891" s="45"/>
      <c r="H891" s="45"/>
      <c r="I891" s="45"/>
      <c r="J891" s="45"/>
      <c r="K891" s="45"/>
      <c r="L891" s="45"/>
      <c r="M891" s="46"/>
    </row>
    <row r="892" spans="1:13" s="12" customFormat="1" x14ac:dyDescent="0.35">
      <c r="A892" s="45" t="s">
        <v>1896</v>
      </c>
      <c r="B892" s="45" t="s">
        <v>3051</v>
      </c>
      <c r="C892" s="45" t="s">
        <v>1986</v>
      </c>
      <c r="D892" s="45" t="s">
        <v>1903</v>
      </c>
      <c r="E892" s="45" t="s">
        <v>3044</v>
      </c>
      <c r="F892" s="45"/>
      <c r="G892" s="45"/>
      <c r="H892" s="45"/>
      <c r="I892" s="45"/>
      <c r="J892" s="45"/>
      <c r="K892" s="45"/>
      <c r="L892" s="45"/>
      <c r="M892" s="46"/>
    </row>
    <row r="893" spans="1:13" x14ac:dyDescent="0.35">
      <c r="A893" s="30" t="s">
        <v>1987</v>
      </c>
      <c r="B893" s="30" t="s">
        <v>912</v>
      </c>
      <c r="C893" s="30" t="s">
        <v>3052</v>
      </c>
      <c r="D893" s="30" t="s">
        <v>1903</v>
      </c>
      <c r="E893" s="30"/>
      <c r="F893" s="30"/>
      <c r="G893" s="30"/>
      <c r="H893" s="30"/>
      <c r="I893" s="30"/>
      <c r="J893" s="30"/>
      <c r="K893" s="30"/>
      <c r="L893" s="30"/>
      <c r="M893" s="47"/>
    </row>
    <row r="894" spans="1:13" s="30" customFormat="1" ht="14" x14ac:dyDescent="0.3">
      <c r="A894" s="48" t="s">
        <v>1989</v>
      </c>
      <c r="B894" s="30" t="s">
        <v>913</v>
      </c>
      <c r="C894" s="30" t="s">
        <v>3053</v>
      </c>
      <c r="D894" s="30" t="s">
        <v>1903</v>
      </c>
      <c r="E894" s="30" t="s">
        <v>3054</v>
      </c>
    </row>
    <row r="895" spans="1:13" s="30" customFormat="1" ht="14" x14ac:dyDescent="0.3">
      <c r="A895" s="48" t="s">
        <v>1900</v>
      </c>
      <c r="B895" s="30" t="s">
        <v>914</v>
      </c>
      <c r="C895" s="30" t="s">
        <v>3055</v>
      </c>
      <c r="D895" s="30" t="s">
        <v>1903</v>
      </c>
      <c r="E895" s="30" t="s">
        <v>3056</v>
      </c>
    </row>
    <row r="896" spans="1:13" x14ac:dyDescent="0.35">
      <c r="A896" s="30" t="s">
        <v>1980</v>
      </c>
      <c r="B896" s="30" t="s">
        <v>915</v>
      </c>
      <c r="C896" s="30" t="s">
        <v>3057</v>
      </c>
      <c r="D896" s="30" t="s">
        <v>1903</v>
      </c>
      <c r="E896" s="30"/>
      <c r="F896" s="30" t="s">
        <v>1995</v>
      </c>
      <c r="G896" s="30" t="s">
        <v>1996</v>
      </c>
      <c r="H896" s="30" t="s">
        <v>1997</v>
      </c>
      <c r="I896" s="30"/>
      <c r="J896" s="30"/>
      <c r="K896" s="30"/>
      <c r="L896" s="30"/>
      <c r="M896" s="47"/>
    </row>
    <row r="897" spans="1:13" x14ac:dyDescent="0.35">
      <c r="A897" s="30" t="s">
        <v>1980</v>
      </c>
      <c r="B897" s="30" t="s">
        <v>916</v>
      </c>
      <c r="C897" s="30" t="s">
        <v>3058</v>
      </c>
      <c r="D897" s="30" t="s">
        <v>1903</v>
      </c>
      <c r="E897" s="30"/>
      <c r="F897" s="30" t="s">
        <v>1995</v>
      </c>
      <c r="G897" s="30" t="s">
        <v>1996</v>
      </c>
      <c r="H897" s="30" t="s">
        <v>1997</v>
      </c>
      <c r="I897" s="30"/>
      <c r="J897" s="30"/>
      <c r="K897" s="30"/>
      <c r="L897" s="30"/>
      <c r="M897" s="47"/>
    </row>
    <row r="898" spans="1:13" ht="16.399999999999999" customHeight="1" x14ac:dyDescent="0.35">
      <c r="A898" s="30" t="s">
        <v>1929</v>
      </c>
      <c r="B898" s="30" t="s">
        <v>917</v>
      </c>
      <c r="C898" s="30"/>
      <c r="D898" s="30" t="s">
        <v>1895</v>
      </c>
      <c r="E898" s="30"/>
      <c r="F898" s="30"/>
      <c r="G898" s="30"/>
      <c r="H898" s="30"/>
      <c r="I898" s="30"/>
      <c r="J898" s="30"/>
      <c r="K898" s="30"/>
      <c r="L898" s="30"/>
      <c r="M898" s="47" t="s">
        <v>3059</v>
      </c>
    </row>
    <row r="899" spans="1:13" s="12" customFormat="1" x14ac:dyDescent="0.35">
      <c r="A899" s="45" t="s">
        <v>1924</v>
      </c>
      <c r="B899" s="45" t="s">
        <v>3051</v>
      </c>
      <c r="C899" s="45"/>
      <c r="D899" s="45"/>
      <c r="E899" s="45"/>
      <c r="F899" s="45"/>
      <c r="G899" s="45"/>
      <c r="H899" s="45"/>
      <c r="I899" s="45"/>
      <c r="J899" s="45"/>
      <c r="K899" s="45"/>
      <c r="L899" s="45"/>
      <c r="M899" s="46"/>
    </row>
    <row r="900" spans="1:13" s="44" customFormat="1" ht="14" x14ac:dyDescent="0.3">
      <c r="A900" s="44" t="s">
        <v>1924</v>
      </c>
      <c r="B900" s="44" t="s">
        <v>3038</v>
      </c>
    </row>
    <row r="901" spans="1:13" s="44" customFormat="1" ht="14" x14ac:dyDescent="0.3">
      <c r="A901" s="44" t="s">
        <v>1896</v>
      </c>
      <c r="B901" s="44" t="s">
        <v>3060</v>
      </c>
      <c r="C901" s="44" t="s">
        <v>3061</v>
      </c>
      <c r="D901" s="44" t="s">
        <v>1903</v>
      </c>
      <c r="E901" s="44" t="s">
        <v>3062</v>
      </c>
    </row>
    <row r="902" spans="1:13" s="30" customFormat="1" ht="14" x14ac:dyDescent="0.3">
      <c r="A902" s="30" t="s">
        <v>1893</v>
      </c>
      <c r="B902" s="30" t="s">
        <v>918</v>
      </c>
      <c r="C902" s="30" t="s">
        <v>3063</v>
      </c>
      <c r="D902" s="30" t="s">
        <v>1895</v>
      </c>
    </row>
    <row r="903" spans="1:13" s="30" customFormat="1" ht="14" x14ac:dyDescent="0.3">
      <c r="A903" s="30" t="s">
        <v>1975</v>
      </c>
      <c r="B903" s="30" t="s">
        <v>919</v>
      </c>
      <c r="C903" s="30" t="s">
        <v>3064</v>
      </c>
      <c r="D903" s="30" t="s">
        <v>1903</v>
      </c>
    </row>
    <row r="904" spans="1:13" s="45" customFormat="1" ht="14" x14ac:dyDescent="0.3">
      <c r="A904" s="45" t="s">
        <v>1896</v>
      </c>
      <c r="B904" s="45" t="s">
        <v>3065</v>
      </c>
      <c r="C904" s="45" t="s">
        <v>1978</v>
      </c>
      <c r="D904" s="45" t="s">
        <v>1903</v>
      </c>
      <c r="E904" s="45" t="s">
        <v>3066</v>
      </c>
    </row>
    <row r="905" spans="1:13" x14ac:dyDescent="0.35">
      <c r="A905" s="30" t="s">
        <v>1980</v>
      </c>
      <c r="B905" s="30" t="s">
        <v>920</v>
      </c>
      <c r="C905" s="30" t="s">
        <v>3067</v>
      </c>
      <c r="D905" s="30" t="s">
        <v>1903</v>
      </c>
      <c r="E905" s="30"/>
      <c r="F905" s="34" t="s">
        <v>1982</v>
      </c>
      <c r="G905" s="34" t="s">
        <v>1983</v>
      </c>
      <c r="H905" s="30" t="s">
        <v>1984</v>
      </c>
      <c r="I905" s="30"/>
      <c r="J905" s="30"/>
      <c r="K905" s="30"/>
      <c r="L905" s="30"/>
      <c r="M905" s="30"/>
    </row>
    <row r="906" spans="1:13" s="12" customFormat="1" x14ac:dyDescent="0.35">
      <c r="A906" s="45" t="s">
        <v>1924</v>
      </c>
      <c r="B906" s="45" t="s">
        <v>3065</v>
      </c>
      <c r="C906" s="45"/>
      <c r="D906" s="45"/>
      <c r="E906" s="45"/>
      <c r="F906" s="45"/>
      <c r="G906" s="45"/>
      <c r="H906" s="45"/>
      <c r="I906" s="45"/>
      <c r="J906" s="45"/>
      <c r="K906" s="45"/>
      <c r="L906" s="45"/>
      <c r="M906" s="46"/>
    </row>
    <row r="907" spans="1:13" s="12" customFormat="1" x14ac:dyDescent="0.35">
      <c r="A907" s="45" t="s">
        <v>1896</v>
      </c>
      <c r="B907" s="45" t="s">
        <v>3068</v>
      </c>
      <c r="C907" s="45" t="s">
        <v>1986</v>
      </c>
      <c r="D907" s="45" t="s">
        <v>1903</v>
      </c>
      <c r="E907" s="45" t="s">
        <v>3066</v>
      </c>
      <c r="F907" s="45"/>
      <c r="G907" s="45"/>
      <c r="H907" s="45"/>
      <c r="I907" s="45"/>
      <c r="J907" s="45"/>
      <c r="K907" s="45"/>
      <c r="L907" s="45"/>
      <c r="M907" s="46"/>
    </row>
    <row r="908" spans="1:13" x14ac:dyDescent="0.35">
      <c r="A908" s="30" t="s">
        <v>1987</v>
      </c>
      <c r="B908" s="30" t="s">
        <v>921</v>
      </c>
      <c r="C908" s="30" t="s">
        <v>3069</v>
      </c>
      <c r="D908" s="30" t="s">
        <v>1903</v>
      </c>
      <c r="E908" s="30"/>
      <c r="F908" s="30"/>
      <c r="G908" s="30"/>
      <c r="H908" s="30"/>
      <c r="I908" s="30"/>
      <c r="J908" s="30"/>
      <c r="K908" s="30"/>
      <c r="L908" s="30"/>
      <c r="M908" s="47"/>
    </row>
    <row r="909" spans="1:13" s="30" customFormat="1" ht="14" x14ac:dyDescent="0.3">
      <c r="A909" s="48" t="s">
        <v>1989</v>
      </c>
      <c r="B909" s="30" t="s">
        <v>922</v>
      </c>
      <c r="C909" s="30" t="s">
        <v>3070</v>
      </c>
      <c r="D909" s="30" t="s">
        <v>1903</v>
      </c>
      <c r="E909" s="30" t="s">
        <v>3071</v>
      </c>
    </row>
    <row r="910" spans="1:13" s="30" customFormat="1" ht="14" x14ac:dyDescent="0.3">
      <c r="A910" s="48" t="s">
        <v>1900</v>
      </c>
      <c r="B910" s="30" t="s">
        <v>923</v>
      </c>
      <c r="C910" s="30" t="s">
        <v>3072</v>
      </c>
      <c r="D910" s="30" t="s">
        <v>1903</v>
      </c>
      <c r="E910" s="30" t="s">
        <v>3073</v>
      </c>
    </row>
    <row r="911" spans="1:13" x14ac:dyDescent="0.35">
      <c r="A911" s="30" t="s">
        <v>1980</v>
      </c>
      <c r="B911" s="30" t="s">
        <v>924</v>
      </c>
      <c r="C911" s="30" t="s">
        <v>3074</v>
      </c>
      <c r="D911" s="30" t="s">
        <v>1903</v>
      </c>
      <c r="E911" s="30"/>
      <c r="F911" s="30" t="s">
        <v>1995</v>
      </c>
      <c r="G911" s="30" t="s">
        <v>1996</v>
      </c>
      <c r="H911" s="30" t="s">
        <v>1997</v>
      </c>
      <c r="I911" s="30"/>
      <c r="J911" s="30"/>
      <c r="K911" s="30"/>
      <c r="L911" s="30"/>
      <c r="M911" s="47"/>
    </row>
    <row r="912" spans="1:13" x14ac:dyDescent="0.35">
      <c r="A912" s="30" t="s">
        <v>1980</v>
      </c>
      <c r="B912" s="30" t="s">
        <v>925</v>
      </c>
      <c r="C912" s="30" t="s">
        <v>3075</v>
      </c>
      <c r="D912" s="30" t="s">
        <v>1903</v>
      </c>
      <c r="E912" s="30"/>
      <c r="F912" s="30" t="s">
        <v>1995</v>
      </c>
      <c r="G912" s="30" t="s">
        <v>1996</v>
      </c>
      <c r="H912" s="30" t="s">
        <v>1997</v>
      </c>
      <c r="I912" s="30"/>
      <c r="J912" s="30"/>
      <c r="K912" s="30"/>
      <c r="L912" s="30"/>
      <c r="M912" s="47"/>
    </row>
    <row r="913" spans="1:54" ht="16.399999999999999" customHeight="1" x14ac:dyDescent="0.35">
      <c r="A913" s="30" t="s">
        <v>1929</v>
      </c>
      <c r="B913" s="30" t="s">
        <v>926</v>
      </c>
      <c r="C913" s="30"/>
      <c r="D913" s="30" t="s">
        <v>1895</v>
      </c>
      <c r="E913" s="30"/>
      <c r="F913" s="30"/>
      <c r="G913" s="30"/>
      <c r="H913" s="30"/>
      <c r="I913" s="30"/>
      <c r="J913" s="30"/>
      <c r="K913" s="30"/>
      <c r="L913" s="30"/>
      <c r="M913" s="47" t="s">
        <v>3076</v>
      </c>
    </row>
    <row r="914" spans="1:54" s="12" customFormat="1" x14ac:dyDescent="0.35">
      <c r="A914" s="45" t="s">
        <v>1924</v>
      </c>
      <c r="B914" s="45" t="s">
        <v>3068</v>
      </c>
      <c r="C914" s="45"/>
      <c r="D914" s="45"/>
      <c r="E914" s="45"/>
      <c r="F914" s="45"/>
      <c r="G914" s="45"/>
      <c r="H914" s="45"/>
      <c r="I914" s="45"/>
      <c r="J914" s="45"/>
      <c r="K914" s="45"/>
      <c r="L914" s="45"/>
      <c r="M914" s="46"/>
    </row>
    <row r="915" spans="1:54" s="44" customFormat="1" ht="14" x14ac:dyDescent="0.3">
      <c r="A915" s="44" t="s">
        <v>1924</v>
      </c>
      <c r="B915" s="44" t="s">
        <v>3060</v>
      </c>
    </row>
    <row r="916" spans="1:54" s="44" customFormat="1" ht="14" x14ac:dyDescent="0.3">
      <c r="A916" s="44" t="s">
        <v>1896</v>
      </c>
      <c r="B916" s="44" t="s">
        <v>3077</v>
      </c>
      <c r="C916" s="44" t="s">
        <v>3078</v>
      </c>
      <c r="D916" s="44" t="s">
        <v>1903</v>
      </c>
      <c r="E916" s="44" t="s">
        <v>3079</v>
      </c>
    </row>
    <row r="917" spans="1:54" s="44" customFormat="1" ht="14" x14ac:dyDescent="0.3">
      <c r="A917" s="54" t="s">
        <v>1896</v>
      </c>
      <c r="B917" s="54" t="s">
        <v>3080</v>
      </c>
      <c r="C917" s="54" t="s">
        <v>3081</v>
      </c>
      <c r="D917" s="54" t="s">
        <v>1903</v>
      </c>
      <c r="E917" s="54"/>
      <c r="F917" s="54"/>
      <c r="G917" s="54"/>
      <c r="H917" s="54"/>
      <c r="I917" s="54"/>
      <c r="J917" s="54"/>
      <c r="K917" s="54"/>
      <c r="L917" s="54"/>
      <c r="M917" s="54"/>
      <c r="N917" s="54"/>
      <c r="O917" s="54"/>
    </row>
    <row r="918" spans="1:54" s="30" customFormat="1" ht="14" x14ac:dyDescent="0.3">
      <c r="A918" s="30" t="s">
        <v>1893</v>
      </c>
      <c r="B918" s="30" t="s">
        <v>927</v>
      </c>
      <c r="C918" s="30" t="s">
        <v>3082</v>
      </c>
      <c r="D918" s="30" t="s">
        <v>1895</v>
      </c>
    </row>
    <row r="919" spans="1:54" ht="16.399999999999999" customHeight="1" x14ac:dyDescent="0.35">
      <c r="A919" s="30" t="s">
        <v>2050</v>
      </c>
      <c r="B919" s="30" t="s">
        <v>928</v>
      </c>
      <c r="C919" s="30" t="s">
        <v>3083</v>
      </c>
      <c r="D919" s="30" t="s">
        <v>1903</v>
      </c>
      <c r="E919" s="30"/>
      <c r="F919" s="30"/>
      <c r="G919" s="30"/>
      <c r="H919" s="30"/>
      <c r="I919" s="30"/>
      <c r="J919" s="30"/>
      <c r="K919" s="30"/>
      <c r="L919" s="30"/>
      <c r="M919" s="47"/>
    </row>
    <row r="920" spans="1:54" s="31" customFormat="1" ht="16.399999999999999" customHeight="1" x14ac:dyDescent="0.35">
      <c r="A920" s="34" t="s">
        <v>1893</v>
      </c>
      <c r="B920" s="34" t="s">
        <v>929</v>
      </c>
      <c r="C920" s="34" t="s">
        <v>2166</v>
      </c>
      <c r="D920" s="34" t="s">
        <v>1903</v>
      </c>
      <c r="E920" s="50" t="s">
        <v>3084</v>
      </c>
      <c r="F920" s="34"/>
      <c r="G920" s="34"/>
      <c r="H920" s="34"/>
      <c r="I920" s="34"/>
      <c r="J920" s="34"/>
      <c r="K920" s="34"/>
      <c r="L920" s="34"/>
      <c r="M920" s="42"/>
    </row>
    <row r="921" spans="1:54" ht="16.399999999999999" customHeight="1" x14ac:dyDescent="0.35">
      <c r="A921" s="30" t="s">
        <v>2513</v>
      </c>
      <c r="B921" s="30" t="s">
        <v>930</v>
      </c>
      <c r="C921" s="30" t="s">
        <v>3085</v>
      </c>
      <c r="D921" s="30" t="s">
        <v>1903</v>
      </c>
      <c r="E921" s="30" t="s">
        <v>3086</v>
      </c>
      <c r="F921" s="30"/>
      <c r="G921" s="30"/>
      <c r="H921" s="30"/>
      <c r="I921" s="30" t="s">
        <v>3087</v>
      </c>
      <c r="J921" s="30"/>
      <c r="K921" s="30"/>
      <c r="L921" s="30"/>
      <c r="M921" s="47"/>
    </row>
    <row r="922" spans="1:54" s="52" customFormat="1" ht="16.399999999999999" customHeight="1" x14ac:dyDescent="0.35">
      <c r="A922" s="50" t="s">
        <v>1893</v>
      </c>
      <c r="B922" s="50" t="s">
        <v>959</v>
      </c>
      <c r="C922" s="50" t="s">
        <v>2057</v>
      </c>
      <c r="D922" s="50" t="s">
        <v>1903</v>
      </c>
      <c r="E922" s="50" t="s">
        <v>3088</v>
      </c>
      <c r="F922" s="50"/>
      <c r="G922" s="50"/>
      <c r="H922" s="50"/>
      <c r="I922" s="50"/>
      <c r="J922" s="50"/>
      <c r="K922" s="50"/>
      <c r="L922" s="50"/>
      <c r="M922" s="51"/>
    </row>
    <row r="923" spans="1:54" ht="16.399999999999999" customHeight="1" x14ac:dyDescent="0.35">
      <c r="A923" s="30" t="s">
        <v>2059</v>
      </c>
      <c r="B923" s="30" t="s">
        <v>960</v>
      </c>
      <c r="C923" s="30" t="s">
        <v>3089</v>
      </c>
      <c r="D923" s="30" t="s">
        <v>1903</v>
      </c>
      <c r="E923" s="30" t="s">
        <v>3086</v>
      </c>
      <c r="F923" s="34" t="s">
        <v>2061</v>
      </c>
      <c r="G923" s="34" t="s">
        <v>2062</v>
      </c>
      <c r="H923" s="30"/>
      <c r="I923" s="30"/>
      <c r="J923" s="30"/>
      <c r="K923" s="30"/>
      <c r="L923" s="30"/>
      <c r="M923" s="47"/>
    </row>
    <row r="924" spans="1:54" ht="16.399999999999999" customHeight="1" x14ac:dyDescent="0.35">
      <c r="A924" s="30" t="s">
        <v>1900</v>
      </c>
      <c r="B924" s="30" t="s">
        <v>971</v>
      </c>
      <c r="C924" s="30" t="s">
        <v>3090</v>
      </c>
      <c r="D924" s="30" t="s">
        <v>1903</v>
      </c>
      <c r="E924" s="30" t="s">
        <v>3091</v>
      </c>
      <c r="F924" s="30"/>
      <c r="G924" s="30"/>
      <c r="H924" s="30"/>
      <c r="I924" s="30"/>
      <c r="J924" s="30"/>
      <c r="K924" s="30"/>
      <c r="L924" s="30"/>
      <c r="M924" s="47"/>
    </row>
    <row r="925" spans="1:54" s="54" customFormat="1" ht="14" x14ac:dyDescent="0.3">
      <c r="A925" s="54" t="s">
        <v>1924</v>
      </c>
      <c r="B925" s="54" t="s">
        <v>3080</v>
      </c>
    </row>
    <row r="926" spans="1:54" s="30" customFormat="1" ht="14" x14ac:dyDescent="0.3">
      <c r="A926" s="48" t="s">
        <v>1896</v>
      </c>
      <c r="B926" s="30" t="s">
        <v>3092</v>
      </c>
      <c r="C926" s="30" t="s">
        <v>3093</v>
      </c>
      <c r="D926" s="30" t="s">
        <v>1903</v>
      </c>
    </row>
    <row r="927" spans="1:54" s="30" customFormat="1" ht="14" x14ac:dyDescent="0.3">
      <c r="A927" s="30" t="s">
        <v>1893</v>
      </c>
      <c r="B927" s="30" t="s">
        <v>974</v>
      </c>
      <c r="C927" s="30" t="s">
        <v>3094</v>
      </c>
      <c r="D927" s="30" t="s">
        <v>1895</v>
      </c>
    </row>
    <row r="928" spans="1:54" s="30" customFormat="1" x14ac:dyDescent="0.35">
      <c r="A928" s="30" t="s">
        <v>2068</v>
      </c>
      <c r="B928" s="30" t="s">
        <v>975</v>
      </c>
      <c r="C928" s="30" t="s">
        <v>3095</v>
      </c>
      <c r="D928" s="30" t="s">
        <v>1903</v>
      </c>
      <c r="F928" s="50" t="s">
        <v>2070</v>
      </c>
      <c r="G928" s="50" t="s">
        <v>2071</v>
      </c>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row>
    <row r="929" spans="1:54" s="30" customFormat="1" x14ac:dyDescent="0.35">
      <c r="A929" s="30" t="s">
        <v>3096</v>
      </c>
      <c r="B929" s="30" t="s">
        <v>980</v>
      </c>
      <c r="C929" s="30" t="s">
        <v>3097</v>
      </c>
      <c r="D929" s="30" t="s">
        <v>1903</v>
      </c>
      <c r="E929" s="30" t="s">
        <v>3098</v>
      </c>
      <c r="F929"/>
      <c r="G929"/>
      <c r="H929"/>
      <c r="I929" s="30" t="s">
        <v>3087</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row>
    <row r="930" spans="1:54" s="30" customFormat="1" x14ac:dyDescent="0.35">
      <c r="A930" s="30" t="s">
        <v>2074</v>
      </c>
      <c r="B930" s="30" t="s">
        <v>1009</v>
      </c>
      <c r="C930" s="30" t="s">
        <v>3099</v>
      </c>
      <c r="D930" s="30" t="s">
        <v>1903</v>
      </c>
      <c r="E930" s="30" t="s">
        <v>3098</v>
      </c>
      <c r="F930" s="34" t="s">
        <v>2061</v>
      </c>
      <c r="G930" s="34" t="s">
        <v>2062</v>
      </c>
      <c r="H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row>
    <row r="931" spans="1:54" s="30" customFormat="1" x14ac:dyDescent="0.35">
      <c r="A931" s="30" t="s">
        <v>1900</v>
      </c>
      <c r="B931" s="30" t="s">
        <v>1020</v>
      </c>
      <c r="C931" s="30" t="s">
        <v>3100</v>
      </c>
      <c r="D931" s="30" t="s">
        <v>1903</v>
      </c>
      <c r="E931" s="30" t="s">
        <v>3101</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row>
    <row r="932" spans="1:54" s="30" customFormat="1" x14ac:dyDescent="0.35">
      <c r="A932" s="30" t="s">
        <v>3096</v>
      </c>
      <c r="B932" s="30" t="s">
        <v>1023</v>
      </c>
      <c r="C932" s="30" t="s">
        <v>3102</v>
      </c>
      <c r="D932" s="30" t="s">
        <v>1903</v>
      </c>
      <c r="E932" s="30" t="s">
        <v>3103</v>
      </c>
      <c r="F932"/>
      <c r="G932"/>
      <c r="H932"/>
      <c r="I932" s="30" t="s">
        <v>3104</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row>
    <row r="933" spans="1:54" s="30" customFormat="1" x14ac:dyDescent="0.35">
      <c r="A933" s="30" t="s">
        <v>2081</v>
      </c>
      <c r="B933" s="30" t="s">
        <v>1052</v>
      </c>
      <c r="C933" s="30" t="s">
        <v>3105</v>
      </c>
      <c r="D933" s="30" t="s">
        <v>1903</v>
      </c>
      <c r="E933" s="30" t="s">
        <v>3103</v>
      </c>
      <c r="F933" s="34" t="s">
        <v>2061</v>
      </c>
      <c r="G933" s="34" t="s">
        <v>2062</v>
      </c>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row>
    <row r="934" spans="1:54" s="30" customFormat="1" x14ac:dyDescent="0.35">
      <c r="A934" s="30" t="s">
        <v>1900</v>
      </c>
      <c r="B934" s="30" t="s">
        <v>1063</v>
      </c>
      <c r="C934" s="30" t="s">
        <v>3106</v>
      </c>
      <c r="D934" s="30" t="s">
        <v>1903</v>
      </c>
      <c r="E934" s="30" t="s">
        <v>3107</v>
      </c>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row>
    <row r="935" spans="1:54" s="30" customFormat="1" ht="14" x14ac:dyDescent="0.3">
      <c r="A935" s="48" t="s">
        <v>1924</v>
      </c>
      <c r="B935" s="30" t="s">
        <v>3092</v>
      </c>
    </row>
    <row r="936" spans="1:54" s="44" customFormat="1" ht="14" x14ac:dyDescent="0.3">
      <c r="A936" s="44" t="s">
        <v>1924</v>
      </c>
      <c r="B936" s="44" t="s">
        <v>3077</v>
      </c>
    </row>
    <row r="937" spans="1:54" s="32" customFormat="1" ht="14" x14ac:dyDescent="0.3">
      <c r="A937" s="32" t="s">
        <v>1924</v>
      </c>
      <c r="B937" s="32" t="s">
        <v>2510</v>
      </c>
    </row>
    <row r="938" spans="1:54" s="37" customFormat="1" ht="14" x14ac:dyDescent="0.3">
      <c r="A938" s="37" t="s">
        <v>1924</v>
      </c>
      <c r="B938" s="37" t="s">
        <v>2507</v>
      </c>
    </row>
    <row r="939" spans="1:54" s="37" customFormat="1" ht="14" x14ac:dyDescent="0.3">
      <c r="A939" s="37" t="s">
        <v>1896</v>
      </c>
      <c r="B939" s="37" t="s">
        <v>3108</v>
      </c>
      <c r="C939" s="37" t="s">
        <v>3109</v>
      </c>
    </row>
    <row r="940" spans="1:54" s="30" customFormat="1" ht="14" x14ac:dyDescent="0.3">
      <c r="A940" s="30" t="s">
        <v>1893</v>
      </c>
      <c r="B940" s="30" t="s">
        <v>1066</v>
      </c>
      <c r="C940" s="30" t="s">
        <v>3110</v>
      </c>
    </row>
    <row r="941" spans="1:54" s="30" customFormat="1" ht="14" x14ac:dyDescent="0.3">
      <c r="A941" s="30" t="s">
        <v>3111</v>
      </c>
      <c r="B941" s="30" t="s">
        <v>1067</v>
      </c>
      <c r="C941" s="30" t="s">
        <v>3112</v>
      </c>
      <c r="D941" s="34" t="s">
        <v>1903</v>
      </c>
    </row>
    <row r="942" spans="1:54" s="30" customFormat="1" ht="14" x14ac:dyDescent="0.3">
      <c r="A942" s="30" t="s">
        <v>1900</v>
      </c>
      <c r="B942" s="30" t="s">
        <v>1073</v>
      </c>
      <c r="C942" s="30" t="s">
        <v>3113</v>
      </c>
      <c r="D942" s="34" t="s">
        <v>1903</v>
      </c>
      <c r="E942" s="30" t="s">
        <v>3114</v>
      </c>
    </row>
    <row r="943" spans="1:54" s="30" customFormat="1" ht="14" x14ac:dyDescent="0.3">
      <c r="A943" s="30" t="s">
        <v>3115</v>
      </c>
      <c r="B943" s="30" t="s">
        <v>1075</v>
      </c>
      <c r="C943" s="30" t="s">
        <v>3116</v>
      </c>
      <c r="D943" s="34" t="s">
        <v>1903</v>
      </c>
    </row>
    <row r="944" spans="1:54" s="30" customFormat="1" ht="14.5" customHeight="1" x14ac:dyDescent="0.3">
      <c r="A944" s="30" t="s">
        <v>2050</v>
      </c>
      <c r="B944" s="30" t="s">
        <v>1076</v>
      </c>
      <c r="C944" s="30" t="s">
        <v>3117</v>
      </c>
      <c r="D944" s="34" t="s">
        <v>1903</v>
      </c>
    </row>
    <row r="945" spans="1:8" s="30" customFormat="1" ht="14.5" customHeight="1" x14ac:dyDescent="0.3">
      <c r="A945" s="30" t="s">
        <v>3118</v>
      </c>
      <c r="B945" s="30" t="s">
        <v>1077</v>
      </c>
      <c r="C945" s="30" t="s">
        <v>3119</v>
      </c>
      <c r="D945" s="34" t="s">
        <v>1903</v>
      </c>
      <c r="E945" s="30" t="s">
        <v>3120</v>
      </c>
      <c r="F945" s="34" t="s">
        <v>2061</v>
      </c>
      <c r="G945" s="34" t="s">
        <v>2062</v>
      </c>
    </row>
    <row r="946" spans="1:8" s="30" customFormat="1" ht="14.5" customHeight="1" x14ac:dyDescent="0.3">
      <c r="A946" s="30" t="s">
        <v>1900</v>
      </c>
      <c r="B946" s="30" t="s">
        <v>1084</v>
      </c>
      <c r="C946" s="30" t="s">
        <v>3121</v>
      </c>
      <c r="D946" s="34" t="s">
        <v>1903</v>
      </c>
      <c r="E946" s="30" t="s">
        <v>3122</v>
      </c>
    </row>
    <row r="947" spans="1:8" s="30" customFormat="1" ht="14" x14ac:dyDescent="0.3">
      <c r="A947" s="30" t="s">
        <v>3123</v>
      </c>
      <c r="B947" s="30" t="s">
        <v>1087</v>
      </c>
      <c r="C947" s="30" t="s">
        <v>3124</v>
      </c>
      <c r="D947" s="34" t="s">
        <v>1903</v>
      </c>
      <c r="F947" s="50" t="s">
        <v>3125</v>
      </c>
      <c r="G947" s="50" t="s">
        <v>3126</v>
      </c>
    </row>
    <row r="948" spans="1:8" s="30" customFormat="1" ht="14" x14ac:dyDescent="0.3">
      <c r="A948" s="30" t="s">
        <v>1900</v>
      </c>
      <c r="B948" s="30" t="s">
        <v>1094</v>
      </c>
      <c r="C948" s="30" t="s">
        <v>3127</v>
      </c>
      <c r="D948" s="34" t="s">
        <v>1903</v>
      </c>
      <c r="E948" s="30" t="s">
        <v>3128</v>
      </c>
    </row>
    <row r="949" spans="1:8" s="37" customFormat="1" ht="14" x14ac:dyDescent="0.3">
      <c r="A949" s="37" t="s">
        <v>1924</v>
      </c>
      <c r="B949" s="37" t="s">
        <v>3108</v>
      </c>
    </row>
    <row r="950" spans="1:8" s="30" customFormat="1" ht="14" x14ac:dyDescent="0.3">
      <c r="A950" s="30" t="s">
        <v>1900</v>
      </c>
      <c r="B950" s="30" t="s">
        <v>1098</v>
      </c>
      <c r="C950" s="30" t="s">
        <v>3129</v>
      </c>
      <c r="D950" s="34"/>
      <c r="H950" s="30" t="s">
        <v>3130</v>
      </c>
    </row>
    <row r="951" spans="1:8" s="30" customFormat="1" ht="14" x14ac:dyDescent="0.3">
      <c r="A951" s="30" t="s">
        <v>1893</v>
      </c>
      <c r="B951" s="30" t="s">
        <v>1099</v>
      </c>
      <c r="C951" s="30" t="s">
        <v>3131</v>
      </c>
    </row>
    <row r="952" spans="1:8" s="35" customFormat="1" x14ac:dyDescent="0.35">
      <c r="A952" s="35" t="s">
        <v>1924</v>
      </c>
      <c r="B952" s="35" t="s">
        <v>1938</v>
      </c>
    </row>
    <row r="953" spans="1:8" s="30" customFormat="1" ht="14" x14ac:dyDescent="0.3">
      <c r="A953" s="30" t="s">
        <v>1893</v>
      </c>
      <c r="B953" s="30" t="s">
        <v>1100</v>
      </c>
      <c r="C953" s="30" t="s">
        <v>3132</v>
      </c>
      <c r="E953" s="30" t="s">
        <v>3133</v>
      </c>
    </row>
    <row r="954" spans="1:8" s="30" customFormat="1" ht="14" x14ac:dyDescent="0.3"/>
    <row r="955" spans="1:8" s="30" customFormat="1" ht="14" x14ac:dyDescent="0.3"/>
    <row r="956" spans="1:8" s="30" customFormat="1" ht="14" x14ac:dyDescent="0.3"/>
    <row r="957" spans="1:8" s="30" customFormat="1" ht="14" x14ac:dyDescent="0.3"/>
    <row r="958" spans="1:8" s="30" customFormat="1" ht="14" x14ac:dyDescent="0.3"/>
    <row r="959" spans="1:8" s="30" customFormat="1" ht="14" x14ac:dyDescent="0.3"/>
    <row r="960" spans="1:8" s="30" customFormat="1" ht="14" x14ac:dyDescent="0.3"/>
    <row r="961" s="30" customFormat="1" ht="14" x14ac:dyDescent="0.3"/>
    <row r="962" s="30" customFormat="1" ht="14" x14ac:dyDescent="0.3"/>
    <row r="963" s="30" customFormat="1" ht="14" x14ac:dyDescent="0.3"/>
    <row r="964" s="30" customFormat="1" ht="14" x14ac:dyDescent="0.3"/>
    <row r="965" s="30" customFormat="1" ht="14" x14ac:dyDescent="0.3"/>
    <row r="966" s="30" customFormat="1" ht="14" x14ac:dyDescent="0.3"/>
    <row r="967" s="30" customFormat="1" ht="14" x14ac:dyDescent="0.3"/>
    <row r="968" s="30" customFormat="1" ht="14" x14ac:dyDescent="0.3"/>
    <row r="969" s="30" customFormat="1" ht="14" x14ac:dyDescent="0.3"/>
    <row r="970" s="30" customFormat="1" ht="14" x14ac:dyDescent="0.3"/>
    <row r="971" s="30" customFormat="1" ht="14" x14ac:dyDescent="0.3"/>
    <row r="972" s="30" customFormat="1" ht="14" x14ac:dyDescent="0.3"/>
    <row r="973" s="30" customFormat="1" ht="14" x14ac:dyDescent="0.3"/>
    <row r="974" s="30" customFormat="1" ht="14" x14ac:dyDescent="0.3"/>
    <row r="975" s="30" customFormat="1" ht="14" x14ac:dyDescent="0.3"/>
    <row r="976" s="30" customFormat="1" ht="14" x14ac:dyDescent="0.3"/>
    <row r="977" s="30" customFormat="1" ht="14" x14ac:dyDescent="0.3"/>
    <row r="978" s="30" customFormat="1" ht="14" x14ac:dyDescent="0.3"/>
    <row r="979" s="30" customFormat="1" ht="14" x14ac:dyDescent="0.3"/>
    <row r="980" s="30" customFormat="1" ht="14" x14ac:dyDescent="0.3"/>
    <row r="981" s="30" customFormat="1" ht="14" x14ac:dyDescent="0.3"/>
    <row r="982" s="30" customFormat="1" ht="14" x14ac:dyDescent="0.3"/>
    <row r="983" s="30" customFormat="1" ht="14" x14ac:dyDescent="0.3"/>
    <row r="984" s="30" customFormat="1" ht="14" x14ac:dyDescent="0.3"/>
    <row r="985" s="30" customFormat="1" ht="14" x14ac:dyDescent="0.3"/>
    <row r="986" s="30" customFormat="1" ht="14" x14ac:dyDescent="0.3"/>
    <row r="987" s="30" customFormat="1" ht="14" x14ac:dyDescent="0.3"/>
    <row r="988" s="30" customFormat="1" ht="14" x14ac:dyDescent="0.3"/>
    <row r="989" s="30" customFormat="1" ht="14" x14ac:dyDescent="0.3"/>
    <row r="990" s="30" customFormat="1" ht="14" x14ac:dyDescent="0.3"/>
    <row r="991" s="30" customFormat="1" ht="14" x14ac:dyDescent="0.3"/>
    <row r="992" s="30" customFormat="1" ht="14" x14ac:dyDescent="0.3"/>
    <row r="993" s="30" customFormat="1" ht="14" x14ac:dyDescent="0.3"/>
    <row r="994" s="30" customFormat="1" ht="14" x14ac:dyDescent="0.3"/>
    <row r="995" s="30" customFormat="1" ht="14" x14ac:dyDescent="0.3"/>
    <row r="996" s="30" customFormat="1" ht="14" x14ac:dyDescent="0.3"/>
    <row r="997" s="30" customFormat="1" ht="14" x14ac:dyDescent="0.3"/>
    <row r="998" s="30" customFormat="1" ht="14" x14ac:dyDescent="0.3"/>
    <row r="999" s="30" customFormat="1" ht="14" x14ac:dyDescent="0.3"/>
    <row r="1000" s="30" customFormat="1" ht="14" x14ac:dyDescent="0.3"/>
    <row r="1001" s="30" customFormat="1" ht="14" x14ac:dyDescent="0.3"/>
    <row r="1002" s="30" customFormat="1" ht="14" x14ac:dyDescent="0.3"/>
    <row r="1003" s="30" customFormat="1" ht="14" x14ac:dyDescent="0.3"/>
    <row r="1004" s="30" customFormat="1" ht="14" x14ac:dyDescent="0.3"/>
    <row r="1005" s="30" customFormat="1" ht="14" x14ac:dyDescent="0.3"/>
    <row r="1006" s="30" customFormat="1" ht="14" x14ac:dyDescent="0.3"/>
    <row r="1007" s="30" customFormat="1" ht="14" x14ac:dyDescent="0.3"/>
    <row r="1008" s="30" customFormat="1" ht="14" x14ac:dyDescent="0.3"/>
    <row r="1009" s="30" customFormat="1" ht="14" x14ac:dyDescent="0.3"/>
    <row r="1010" s="30" customFormat="1" ht="14" x14ac:dyDescent="0.3"/>
    <row r="1011" s="30" customFormat="1" ht="14" x14ac:dyDescent="0.3"/>
    <row r="1012" s="30" customFormat="1" ht="14" x14ac:dyDescent="0.3"/>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8B9-B18F-4728-8BF3-F850FB46F94C}">
  <dimension ref="A1:F361"/>
  <sheetViews>
    <sheetView topLeftCell="A121" workbookViewId="0">
      <selection activeCell="C129" sqref="C129"/>
    </sheetView>
  </sheetViews>
  <sheetFormatPr baseColWidth="10" defaultColWidth="10.81640625" defaultRowHeight="14.5" x14ac:dyDescent="0.35"/>
  <cols>
    <col min="1" max="1" width="36.453125" bestFit="1" customWidth="1"/>
    <col min="2" max="2" width="24.453125" bestFit="1" customWidth="1"/>
    <col min="3" max="3" width="71" customWidth="1"/>
    <col min="4" max="4" width="13.54296875" bestFit="1" customWidth="1"/>
    <col min="5" max="5" width="17" customWidth="1"/>
  </cols>
  <sheetData>
    <row r="1" spans="1:6" s="29" customFormat="1" ht="14" x14ac:dyDescent="0.3">
      <c r="A1" s="29" t="s">
        <v>3134</v>
      </c>
      <c r="B1" s="29" t="s">
        <v>1873</v>
      </c>
      <c r="C1" s="29" t="s">
        <v>1874</v>
      </c>
      <c r="D1" s="29" t="s">
        <v>3135</v>
      </c>
      <c r="E1" s="29" t="s">
        <v>3136</v>
      </c>
      <c r="F1" s="29" t="s">
        <v>3137</v>
      </c>
    </row>
    <row r="2" spans="1:6" s="30" customFormat="1" ht="14" x14ac:dyDescent="0.3">
      <c r="A2" s="30" t="s">
        <v>3138</v>
      </c>
      <c r="B2" s="30" t="s">
        <v>1227</v>
      </c>
      <c r="C2" s="30" t="s">
        <v>3139</v>
      </c>
    </row>
    <row r="3" spans="1:6" s="30" customFormat="1" ht="14" x14ac:dyDescent="0.3">
      <c r="A3" s="30" t="s">
        <v>3138</v>
      </c>
      <c r="B3" s="30" t="s">
        <v>1162</v>
      </c>
      <c r="C3" s="30" t="s">
        <v>3140</v>
      </c>
    </row>
    <row r="4" spans="1:6" s="30" customFormat="1" ht="14" x14ac:dyDescent="0.3">
      <c r="A4" s="30" t="s">
        <v>3138</v>
      </c>
      <c r="B4" s="30" t="s">
        <v>1201</v>
      </c>
      <c r="C4" s="30" t="s">
        <v>3141</v>
      </c>
    </row>
    <row r="5" spans="1:6" s="30" customFormat="1" ht="14" x14ac:dyDescent="0.3">
      <c r="A5" s="30" t="s">
        <v>3138</v>
      </c>
      <c r="B5" s="30" t="s">
        <v>1111</v>
      </c>
      <c r="C5" s="30" t="s">
        <v>3142</v>
      </c>
    </row>
    <row r="6" spans="1:6" s="30" customFormat="1" ht="14" x14ac:dyDescent="0.3"/>
    <row r="7" spans="1:6" s="30" customFormat="1" ht="14" x14ac:dyDescent="0.3">
      <c r="A7" s="30" t="s">
        <v>3143</v>
      </c>
      <c r="B7" s="30" t="s">
        <v>1228</v>
      </c>
      <c r="C7" s="30" t="s">
        <v>3144</v>
      </c>
      <c r="D7" s="30" t="s">
        <v>1227</v>
      </c>
    </row>
    <row r="8" spans="1:6" s="30" customFormat="1" ht="14" x14ac:dyDescent="0.3">
      <c r="A8" s="30" t="s">
        <v>3143</v>
      </c>
      <c r="B8" s="30" t="s">
        <v>3145</v>
      </c>
      <c r="C8" s="30" t="s">
        <v>3146</v>
      </c>
      <c r="D8" s="30" t="s">
        <v>1227</v>
      </c>
    </row>
    <row r="9" spans="1:6" s="30" customFormat="1" ht="14" x14ac:dyDescent="0.3"/>
    <row r="10" spans="1:6" s="30" customFormat="1" ht="14" x14ac:dyDescent="0.3">
      <c r="A10" s="30" t="s">
        <v>3143</v>
      </c>
      <c r="B10" s="30" t="s">
        <v>1163</v>
      </c>
      <c r="C10" s="30" t="s">
        <v>3147</v>
      </c>
      <c r="D10" s="30" t="s">
        <v>1162</v>
      </c>
    </row>
    <row r="11" spans="1:6" s="30" customFormat="1" ht="14" x14ac:dyDescent="0.3"/>
    <row r="12" spans="1:6" s="30" customFormat="1" ht="14" x14ac:dyDescent="0.3">
      <c r="A12" s="30" t="s">
        <v>3143</v>
      </c>
      <c r="B12" s="30" t="s">
        <v>1202</v>
      </c>
      <c r="C12" s="30" t="s">
        <v>3148</v>
      </c>
      <c r="D12" s="30" t="s">
        <v>1201</v>
      </c>
    </row>
    <row r="13" spans="1:6" s="30" customFormat="1" ht="14" x14ac:dyDescent="0.3"/>
    <row r="14" spans="1:6" s="30" customFormat="1" ht="14" x14ac:dyDescent="0.3">
      <c r="A14" s="30" t="s">
        <v>3143</v>
      </c>
      <c r="B14" s="30" t="s">
        <v>1112</v>
      </c>
      <c r="C14" s="30" t="s">
        <v>3149</v>
      </c>
      <c r="D14" s="30" t="s">
        <v>1111</v>
      </c>
    </row>
    <row r="15" spans="1:6" s="30" customFormat="1" ht="14" x14ac:dyDescent="0.3"/>
    <row r="16" spans="1:6" s="30" customFormat="1" ht="14" x14ac:dyDescent="0.3">
      <c r="A16" s="30" t="s">
        <v>3150</v>
      </c>
      <c r="B16" s="30" t="s">
        <v>1225</v>
      </c>
      <c r="C16" s="33" t="s">
        <v>1272</v>
      </c>
      <c r="D16" s="30" t="s">
        <v>1227</v>
      </c>
      <c r="E16" s="30" t="s">
        <v>1228</v>
      </c>
    </row>
    <row r="17" spans="1:6" s="30" customFormat="1" ht="14" x14ac:dyDescent="0.3">
      <c r="A17" s="30" t="s">
        <v>3150</v>
      </c>
      <c r="B17" s="30" t="s">
        <v>3151</v>
      </c>
      <c r="C17" s="33" t="s">
        <v>3152</v>
      </c>
      <c r="D17" s="30" t="s">
        <v>1227</v>
      </c>
      <c r="E17" s="30" t="s">
        <v>3145</v>
      </c>
    </row>
    <row r="18" spans="1:6" s="30" customFormat="1" ht="14" x14ac:dyDescent="0.3">
      <c r="A18" s="30" t="s">
        <v>3150</v>
      </c>
      <c r="B18" s="30" t="s">
        <v>3153</v>
      </c>
      <c r="C18" s="33" t="s">
        <v>3154</v>
      </c>
      <c r="D18" s="30" t="s">
        <v>1162</v>
      </c>
      <c r="E18" s="30" t="s">
        <v>1163</v>
      </c>
    </row>
    <row r="19" spans="1:6" s="30" customFormat="1" ht="14" x14ac:dyDescent="0.3">
      <c r="A19" s="30" t="s">
        <v>3150</v>
      </c>
      <c r="B19" s="30" t="s">
        <v>1161</v>
      </c>
      <c r="C19" s="33" t="s">
        <v>1279</v>
      </c>
      <c r="D19" s="30" t="s">
        <v>1162</v>
      </c>
      <c r="E19" s="30" t="s">
        <v>1163</v>
      </c>
    </row>
    <row r="20" spans="1:6" s="30" customFormat="1" ht="14" x14ac:dyDescent="0.3">
      <c r="A20" s="30" t="s">
        <v>3150</v>
      </c>
      <c r="B20" s="30" t="s">
        <v>1200</v>
      </c>
      <c r="C20" s="33" t="s">
        <v>3155</v>
      </c>
      <c r="D20" s="30" t="s">
        <v>1201</v>
      </c>
      <c r="E20" s="30" t="s">
        <v>1202</v>
      </c>
    </row>
    <row r="21" spans="1:6" s="30" customFormat="1" ht="14" x14ac:dyDescent="0.3">
      <c r="A21" s="30" t="s">
        <v>3150</v>
      </c>
      <c r="B21" s="30" t="s">
        <v>1108</v>
      </c>
      <c r="C21" s="33" t="s">
        <v>1277</v>
      </c>
      <c r="D21" s="30" t="s">
        <v>1111</v>
      </c>
      <c r="E21" s="30" t="s">
        <v>1112</v>
      </c>
    </row>
    <row r="22" spans="1:6" s="30" customFormat="1" ht="14" x14ac:dyDescent="0.3"/>
    <row r="23" spans="1:6" s="30" customFormat="1" ht="14" x14ac:dyDescent="0.3">
      <c r="A23" s="30" t="s">
        <v>3156</v>
      </c>
      <c r="B23" s="30" t="s">
        <v>1229</v>
      </c>
      <c r="C23" s="30" t="s">
        <v>1231</v>
      </c>
      <c r="D23" s="30" t="s">
        <v>1227</v>
      </c>
      <c r="E23" s="30" t="s">
        <v>1228</v>
      </c>
      <c r="F23" s="30" t="s">
        <v>1225</v>
      </c>
    </row>
    <row r="24" spans="1:6" s="30" customFormat="1" ht="14" x14ac:dyDescent="0.3">
      <c r="A24" s="30" t="s">
        <v>3156</v>
      </c>
      <c r="B24" s="30" t="s">
        <v>1203</v>
      </c>
      <c r="C24" s="30" t="s">
        <v>1204</v>
      </c>
      <c r="D24" s="30" t="s">
        <v>1201</v>
      </c>
      <c r="E24" s="30" t="s">
        <v>1202</v>
      </c>
      <c r="F24" s="30" t="s">
        <v>1200</v>
      </c>
    </row>
    <row r="25" spans="1:6" s="30" customFormat="1" ht="14" x14ac:dyDescent="0.3">
      <c r="A25" s="30" t="s">
        <v>3156</v>
      </c>
      <c r="B25" s="30" t="s">
        <v>3157</v>
      </c>
      <c r="C25" s="30" t="s">
        <v>3158</v>
      </c>
      <c r="D25" s="30" t="s">
        <v>1162</v>
      </c>
      <c r="E25" s="30" t="s">
        <v>1163</v>
      </c>
      <c r="F25" s="30" t="s">
        <v>3153</v>
      </c>
    </row>
    <row r="26" spans="1:6" s="30" customFormat="1" ht="14" x14ac:dyDescent="0.3">
      <c r="A26" s="30" t="s">
        <v>3156</v>
      </c>
      <c r="B26" s="30" t="s">
        <v>1164</v>
      </c>
      <c r="C26" s="30" t="s">
        <v>1165</v>
      </c>
      <c r="D26" s="30" t="s">
        <v>1162</v>
      </c>
      <c r="E26" s="30" t="s">
        <v>1163</v>
      </c>
      <c r="F26" s="30" t="s">
        <v>1161</v>
      </c>
    </row>
    <row r="27" spans="1:6" s="30" customFormat="1" ht="14" x14ac:dyDescent="0.3">
      <c r="A27" s="30" t="s">
        <v>3156</v>
      </c>
      <c r="B27" s="30" t="s">
        <v>1113</v>
      </c>
      <c r="C27" s="30" t="s">
        <v>1116</v>
      </c>
      <c r="D27" s="30" t="s">
        <v>1111</v>
      </c>
      <c r="E27" s="30" t="s">
        <v>1112</v>
      </c>
      <c r="F27" s="30" t="s">
        <v>1108</v>
      </c>
    </row>
    <row r="28" spans="1:6" s="30" customFormat="1" ht="14" x14ac:dyDescent="0.3">
      <c r="A28" s="30" t="s">
        <v>3156</v>
      </c>
      <c r="B28" s="30" t="s">
        <v>3159</v>
      </c>
      <c r="C28" s="30" t="s">
        <v>3160</v>
      </c>
      <c r="D28" s="30" t="s">
        <v>1227</v>
      </c>
      <c r="E28" s="30" t="s">
        <v>3145</v>
      </c>
      <c r="F28" s="30" t="s">
        <v>3151</v>
      </c>
    </row>
    <row r="29" spans="1:6" s="30" customFormat="1" ht="14" x14ac:dyDescent="0.3"/>
    <row r="30" spans="1:6" s="30" customFormat="1" ht="14" x14ac:dyDescent="0.3">
      <c r="A30" s="30" t="s">
        <v>3161</v>
      </c>
      <c r="B30" s="30" t="s">
        <v>1110</v>
      </c>
      <c r="C30" s="30" t="s">
        <v>1115</v>
      </c>
    </row>
    <row r="31" spans="1:6" s="30" customFormat="1" ht="14" x14ac:dyDescent="0.3">
      <c r="A31" s="30" t="s">
        <v>3161</v>
      </c>
      <c r="B31" s="30" t="s">
        <v>1226</v>
      </c>
      <c r="C31" s="30" t="s">
        <v>1230</v>
      </c>
    </row>
    <row r="32" spans="1:6" s="30" customFormat="1" ht="14" x14ac:dyDescent="0.3">
      <c r="A32" s="30" t="s">
        <v>3161</v>
      </c>
      <c r="B32" s="30" t="s">
        <v>3162</v>
      </c>
      <c r="C32" s="30" t="s">
        <v>3163</v>
      </c>
    </row>
    <row r="33" spans="1:3" s="30" customFormat="1" ht="14" x14ac:dyDescent="0.3"/>
    <row r="34" spans="1:3" s="30" customFormat="1" ht="14" x14ac:dyDescent="0.3">
      <c r="A34" s="30" t="s">
        <v>3164</v>
      </c>
      <c r="B34" s="30" t="s">
        <v>1117</v>
      </c>
      <c r="C34" s="30" t="s">
        <v>3165</v>
      </c>
    </row>
    <row r="35" spans="1:3" s="30" customFormat="1" ht="14" x14ac:dyDescent="0.3">
      <c r="A35" s="30" t="s">
        <v>3164</v>
      </c>
      <c r="B35" s="30" t="s">
        <v>1140</v>
      </c>
      <c r="C35" s="30" t="s">
        <v>1210</v>
      </c>
    </row>
    <row r="36" spans="1:3" s="30" customFormat="1" ht="14" x14ac:dyDescent="0.3"/>
    <row r="37" spans="1:3" s="30" customFormat="1" ht="14" x14ac:dyDescent="0.3">
      <c r="A37" s="30" t="s">
        <v>3166</v>
      </c>
      <c r="B37" s="30" t="s">
        <v>1117</v>
      </c>
      <c r="C37" s="30" t="s">
        <v>3165</v>
      </c>
    </row>
    <row r="38" spans="1:3" s="30" customFormat="1" ht="14" x14ac:dyDescent="0.3">
      <c r="A38" s="30" t="s">
        <v>3166</v>
      </c>
      <c r="B38" s="30" t="s">
        <v>1140</v>
      </c>
      <c r="C38" s="30" t="s">
        <v>1210</v>
      </c>
    </row>
    <row r="39" spans="1:3" s="30" customFormat="1" ht="14" x14ac:dyDescent="0.3">
      <c r="A39" s="30" t="s">
        <v>3166</v>
      </c>
      <c r="B39" s="30" t="s">
        <v>1208</v>
      </c>
      <c r="C39" s="30" t="s">
        <v>3167</v>
      </c>
    </row>
    <row r="40" spans="1:3" s="30" customFormat="1" ht="14" x14ac:dyDescent="0.3"/>
    <row r="41" spans="1:3" s="30" customFormat="1" ht="14" x14ac:dyDescent="0.3">
      <c r="A41" s="30" t="s">
        <v>3168</v>
      </c>
      <c r="B41" s="30" t="s">
        <v>3169</v>
      </c>
      <c r="C41" s="30" t="s">
        <v>3170</v>
      </c>
    </row>
    <row r="42" spans="1:3" s="30" customFormat="1" ht="14" x14ac:dyDescent="0.3">
      <c r="A42" s="30" t="s">
        <v>3168</v>
      </c>
      <c r="B42" s="30" t="s">
        <v>3171</v>
      </c>
      <c r="C42" s="30" t="s">
        <v>3172</v>
      </c>
    </row>
    <row r="43" spans="1:3" s="30" customFormat="1" ht="14" x14ac:dyDescent="0.3">
      <c r="A43" s="30" t="s">
        <v>3168</v>
      </c>
      <c r="B43" s="30" t="s">
        <v>3173</v>
      </c>
      <c r="C43" s="30" t="s">
        <v>3174</v>
      </c>
    </row>
    <row r="44" spans="1:3" s="30" customFormat="1" ht="14" x14ac:dyDescent="0.3"/>
    <row r="45" spans="1:3" s="30" customFormat="1" ht="14" x14ac:dyDescent="0.3">
      <c r="A45" s="30" t="s">
        <v>3175</v>
      </c>
      <c r="B45" s="30" t="s">
        <v>1114</v>
      </c>
      <c r="C45" s="30" t="s">
        <v>3176</v>
      </c>
    </row>
    <row r="46" spans="1:3" s="30" customFormat="1" ht="14" x14ac:dyDescent="0.3">
      <c r="A46" s="30" t="s">
        <v>3175</v>
      </c>
      <c r="B46" s="30" t="s">
        <v>1207</v>
      </c>
      <c r="C46" s="30" t="s">
        <v>3177</v>
      </c>
    </row>
    <row r="47" spans="1:3" s="30" customFormat="1" ht="14" x14ac:dyDescent="0.3"/>
    <row r="48" spans="1:3" s="30" customFormat="1" ht="14" x14ac:dyDescent="0.3">
      <c r="A48" s="55" t="s">
        <v>3178</v>
      </c>
      <c r="B48" s="55" t="s">
        <v>1148</v>
      </c>
      <c r="C48" s="55" t="s">
        <v>1972</v>
      </c>
    </row>
    <row r="49" spans="1:3" s="30" customFormat="1" ht="14" x14ac:dyDescent="0.3">
      <c r="A49" s="55" t="s">
        <v>3178</v>
      </c>
      <c r="B49" s="55" t="s">
        <v>1167</v>
      </c>
      <c r="C49" s="55" t="s">
        <v>2001</v>
      </c>
    </row>
    <row r="50" spans="1:3" s="30" customFormat="1" ht="14" x14ac:dyDescent="0.3">
      <c r="A50" s="55" t="s">
        <v>3178</v>
      </c>
      <c r="B50" s="55" t="s">
        <v>1134</v>
      </c>
      <c r="C50" s="55" t="s">
        <v>3179</v>
      </c>
    </row>
    <row r="51" spans="1:3" s="30" customFormat="1" ht="14" x14ac:dyDescent="0.3">
      <c r="A51" s="55" t="s">
        <v>3178</v>
      </c>
      <c r="B51" s="55" t="s">
        <v>1119</v>
      </c>
      <c r="C51" s="55" t="s">
        <v>3180</v>
      </c>
    </row>
    <row r="52" spans="1:3" s="30" customFormat="1" ht="14" x14ac:dyDescent="0.3"/>
    <row r="53" spans="1:3" s="30" customFormat="1" ht="14" x14ac:dyDescent="0.3">
      <c r="A53" s="55" t="s">
        <v>3181</v>
      </c>
      <c r="B53" s="55" t="s">
        <v>1139</v>
      </c>
      <c r="C53" s="55" t="s">
        <v>2093</v>
      </c>
    </row>
    <row r="54" spans="1:3" s="30" customFormat="1" ht="14" x14ac:dyDescent="0.3">
      <c r="A54" s="55" t="s">
        <v>3181</v>
      </c>
      <c r="B54" s="55" t="s">
        <v>1184</v>
      </c>
      <c r="C54" s="55" t="s">
        <v>2110</v>
      </c>
    </row>
    <row r="55" spans="1:3" s="30" customFormat="1" ht="14" x14ac:dyDescent="0.3">
      <c r="A55" s="55" t="s">
        <v>3181</v>
      </c>
      <c r="B55" s="55" t="s">
        <v>1182</v>
      </c>
      <c r="C55" s="55" t="s">
        <v>1586</v>
      </c>
    </row>
    <row r="56" spans="1:3" s="30" customFormat="1" ht="14" x14ac:dyDescent="0.3">
      <c r="A56" s="55" t="s">
        <v>3181</v>
      </c>
      <c r="B56" s="55" t="s">
        <v>1175</v>
      </c>
      <c r="C56" s="55" t="s">
        <v>2143</v>
      </c>
    </row>
    <row r="57" spans="1:3" s="30" customFormat="1" ht="14" x14ac:dyDescent="0.3">
      <c r="A57" s="55" t="s">
        <v>3181</v>
      </c>
      <c r="B57" s="55" t="s">
        <v>1119</v>
      </c>
      <c r="C57" s="55" t="s">
        <v>3180</v>
      </c>
    </row>
    <row r="58" spans="1:3" s="30" customFormat="1" ht="14" x14ac:dyDescent="0.3"/>
    <row r="59" spans="1:3" s="30" customFormat="1" ht="14" x14ac:dyDescent="0.3">
      <c r="A59" s="55" t="s">
        <v>3182</v>
      </c>
      <c r="B59" s="55" t="s">
        <v>1142</v>
      </c>
      <c r="C59" s="55" t="s">
        <v>2201</v>
      </c>
    </row>
    <row r="60" spans="1:3" s="30" customFormat="1" ht="14" x14ac:dyDescent="0.3">
      <c r="A60" s="55" t="s">
        <v>3182</v>
      </c>
      <c r="B60" s="55" t="s">
        <v>1170</v>
      </c>
      <c r="C60" s="55" t="s">
        <v>2218</v>
      </c>
    </row>
    <row r="61" spans="1:3" s="30" customFormat="1" ht="14" x14ac:dyDescent="0.3">
      <c r="A61" s="55" t="s">
        <v>3182</v>
      </c>
      <c r="B61" s="55" t="s">
        <v>1181</v>
      </c>
      <c r="C61" s="55" t="s">
        <v>2240</v>
      </c>
    </row>
    <row r="62" spans="1:3" s="30" customFormat="1" ht="14" x14ac:dyDescent="0.3">
      <c r="A62" s="55" t="s">
        <v>3182</v>
      </c>
      <c r="B62" s="55" t="s">
        <v>3183</v>
      </c>
      <c r="C62" s="55" t="s">
        <v>2265</v>
      </c>
    </row>
    <row r="63" spans="1:3" s="30" customFormat="1" ht="14" x14ac:dyDescent="0.3">
      <c r="A63" s="55" t="s">
        <v>3182</v>
      </c>
      <c r="B63" s="55" t="s">
        <v>3184</v>
      </c>
      <c r="C63" s="55" t="s">
        <v>2282</v>
      </c>
    </row>
    <row r="64" spans="1:3" s="30" customFormat="1" ht="14" x14ac:dyDescent="0.3">
      <c r="A64" s="55" t="s">
        <v>3182</v>
      </c>
      <c r="B64" s="55" t="s">
        <v>1159</v>
      </c>
      <c r="C64" s="55" t="s">
        <v>2299</v>
      </c>
    </row>
    <row r="65" spans="1:3" s="30" customFormat="1" ht="14" x14ac:dyDescent="0.3">
      <c r="A65" s="55" t="s">
        <v>3182</v>
      </c>
      <c r="B65" s="55" t="s">
        <v>3185</v>
      </c>
      <c r="C65" s="55" t="s">
        <v>2316</v>
      </c>
    </row>
    <row r="66" spans="1:3" s="30" customFormat="1" ht="14" x14ac:dyDescent="0.3">
      <c r="A66" s="55" t="s">
        <v>3182</v>
      </c>
      <c r="B66" s="55" t="s">
        <v>3186</v>
      </c>
      <c r="C66" s="55" t="s">
        <v>2333</v>
      </c>
    </row>
    <row r="67" spans="1:3" s="30" customFormat="1" ht="14" x14ac:dyDescent="0.3">
      <c r="A67" s="55" t="s">
        <v>3182</v>
      </c>
      <c r="B67" s="55" t="s">
        <v>3187</v>
      </c>
      <c r="C67" s="55" t="s">
        <v>2357</v>
      </c>
    </row>
    <row r="68" spans="1:3" s="30" customFormat="1" ht="14" x14ac:dyDescent="0.3">
      <c r="A68" s="55" t="s">
        <v>3182</v>
      </c>
      <c r="B68" s="55" t="s">
        <v>3188</v>
      </c>
      <c r="C68" s="55" t="s">
        <v>2374</v>
      </c>
    </row>
    <row r="69" spans="1:3" s="30" customFormat="1" ht="14" x14ac:dyDescent="0.3">
      <c r="A69" s="55" t="s">
        <v>3182</v>
      </c>
      <c r="B69" s="55" t="s">
        <v>3189</v>
      </c>
      <c r="C69" s="55" t="s">
        <v>2391</v>
      </c>
    </row>
    <row r="70" spans="1:3" s="30" customFormat="1" ht="14" x14ac:dyDescent="0.3">
      <c r="A70" s="55" t="s">
        <v>3182</v>
      </c>
      <c r="B70" s="55" t="s">
        <v>1186</v>
      </c>
      <c r="C70" s="55" t="s">
        <v>2408</v>
      </c>
    </row>
    <row r="71" spans="1:3" s="30" customFormat="1" ht="14" x14ac:dyDescent="0.3">
      <c r="A71" s="55" t="s">
        <v>3182</v>
      </c>
      <c r="B71" s="55" t="s">
        <v>1179</v>
      </c>
      <c r="C71" s="55" t="s">
        <v>2425</v>
      </c>
    </row>
    <row r="72" spans="1:3" s="30" customFormat="1" ht="14" x14ac:dyDescent="0.3">
      <c r="A72" s="55" t="s">
        <v>3182</v>
      </c>
      <c r="B72" s="55" t="s">
        <v>1176</v>
      </c>
      <c r="C72" s="55" t="s">
        <v>1610</v>
      </c>
    </row>
    <row r="73" spans="1:3" s="30" customFormat="1" ht="14" x14ac:dyDescent="0.3">
      <c r="A73" s="55" t="s">
        <v>3182</v>
      </c>
      <c r="B73" s="55" t="s">
        <v>1151</v>
      </c>
      <c r="C73" s="55" t="s">
        <v>2461</v>
      </c>
    </row>
    <row r="74" spans="1:3" s="30" customFormat="1" ht="14" x14ac:dyDescent="0.3">
      <c r="A74" s="55" t="s">
        <v>3182</v>
      </c>
      <c r="B74" s="55" t="s">
        <v>1119</v>
      </c>
      <c r="C74" s="55" t="s">
        <v>3180</v>
      </c>
    </row>
    <row r="75" spans="1:3" s="30" customFormat="1" ht="14" x14ac:dyDescent="0.3"/>
    <row r="76" spans="1:3" s="30" customFormat="1" ht="14" x14ac:dyDescent="0.3">
      <c r="A76" s="30" t="s">
        <v>3190</v>
      </c>
      <c r="B76" s="30" t="s">
        <v>3191</v>
      </c>
      <c r="C76" s="30" t="s">
        <v>3192</v>
      </c>
    </row>
    <row r="77" spans="1:3" s="30" customFormat="1" ht="14" x14ac:dyDescent="0.3">
      <c r="A77" s="30" t="s">
        <v>3190</v>
      </c>
      <c r="B77" s="30" t="s">
        <v>3193</v>
      </c>
      <c r="C77" s="30" t="s">
        <v>3194</v>
      </c>
    </row>
    <row r="78" spans="1:3" s="30" customFormat="1" ht="14" x14ac:dyDescent="0.3"/>
    <row r="79" spans="1:3" s="30" customFormat="1" ht="14" x14ac:dyDescent="0.3">
      <c r="A79" s="30" t="s">
        <v>3195</v>
      </c>
      <c r="B79" s="30" t="s">
        <v>1144</v>
      </c>
      <c r="C79" s="30" t="s">
        <v>3196</v>
      </c>
    </row>
    <row r="80" spans="1:3" s="30" customFormat="1" ht="14" x14ac:dyDescent="0.3">
      <c r="A80" s="30" t="s">
        <v>3195</v>
      </c>
      <c r="B80" s="30" t="s">
        <v>1133</v>
      </c>
      <c r="C80" s="30" t="s">
        <v>3197</v>
      </c>
    </row>
    <row r="81" spans="1:3" s="30" customFormat="1" ht="14" x14ac:dyDescent="0.3">
      <c r="A81" s="30" t="s">
        <v>3195</v>
      </c>
      <c r="B81" s="30" t="s">
        <v>1118</v>
      </c>
      <c r="C81" s="30" t="s">
        <v>3198</v>
      </c>
    </row>
    <row r="82" spans="1:3" s="30" customFormat="1" ht="14" x14ac:dyDescent="0.3">
      <c r="A82" s="30" t="s">
        <v>3195</v>
      </c>
      <c r="B82" s="30" t="s">
        <v>1208</v>
      </c>
      <c r="C82" s="30" t="s">
        <v>3167</v>
      </c>
    </row>
    <row r="83" spans="1:3" s="30" customFormat="1" ht="14" x14ac:dyDescent="0.3"/>
    <row r="84" spans="1:3" s="30" customFormat="1" ht="14" x14ac:dyDescent="0.3">
      <c r="A84" s="30" t="s">
        <v>3199</v>
      </c>
      <c r="B84" s="30" t="s">
        <v>1135</v>
      </c>
      <c r="C84" s="30" t="s">
        <v>3200</v>
      </c>
    </row>
    <row r="85" spans="1:3" s="30" customFormat="1" ht="14" x14ac:dyDescent="0.3">
      <c r="A85" s="30" t="s">
        <v>3199</v>
      </c>
      <c r="B85" s="30" t="s">
        <v>1121</v>
      </c>
      <c r="C85" s="30" t="s">
        <v>3201</v>
      </c>
    </row>
    <row r="86" spans="1:3" s="30" customFormat="1" ht="14" x14ac:dyDescent="0.3">
      <c r="A86" s="30" t="s">
        <v>3199</v>
      </c>
      <c r="B86" s="30" t="s">
        <v>1188</v>
      </c>
      <c r="C86" s="30" t="s">
        <v>3202</v>
      </c>
    </row>
    <row r="87" spans="1:3" s="30" customFormat="1" ht="14" x14ac:dyDescent="0.3"/>
    <row r="88" spans="1:3" s="30" customFormat="1" ht="14" x14ac:dyDescent="0.3">
      <c r="A88" s="30" t="s">
        <v>3203</v>
      </c>
      <c r="B88" s="30" t="s">
        <v>3204</v>
      </c>
      <c r="C88" s="30" t="s">
        <v>3205</v>
      </c>
    </row>
    <row r="89" spans="1:3" s="30" customFormat="1" ht="14" x14ac:dyDescent="0.3">
      <c r="A89" s="30" t="s">
        <v>3203</v>
      </c>
      <c r="B89" s="30" t="s">
        <v>1216</v>
      </c>
      <c r="C89" s="30" t="s">
        <v>3206</v>
      </c>
    </row>
    <row r="90" spans="1:3" s="30" customFormat="1" ht="14" x14ac:dyDescent="0.3"/>
    <row r="91" spans="1:3" s="30" customFormat="1" ht="14" x14ac:dyDescent="0.3">
      <c r="A91" s="55" t="s">
        <v>3207</v>
      </c>
      <c r="B91" s="55" t="s">
        <v>1153</v>
      </c>
      <c r="C91" s="55" t="s">
        <v>3208</v>
      </c>
    </row>
    <row r="92" spans="1:3" s="30" customFormat="1" ht="14" x14ac:dyDescent="0.3">
      <c r="A92" s="55" t="s">
        <v>3207</v>
      </c>
      <c r="B92" s="55" t="s">
        <v>3209</v>
      </c>
      <c r="C92" s="55" t="s">
        <v>3210</v>
      </c>
    </row>
    <row r="93" spans="1:3" s="30" customFormat="1" ht="14" x14ac:dyDescent="0.3">
      <c r="A93" s="55"/>
      <c r="B93" s="55"/>
      <c r="C93" s="55"/>
    </row>
    <row r="94" spans="1:3" s="30" customFormat="1" ht="14" x14ac:dyDescent="0.3">
      <c r="A94" s="30" t="s">
        <v>3211</v>
      </c>
      <c r="B94" s="55" t="s">
        <v>1174</v>
      </c>
      <c r="C94" s="55" t="s">
        <v>3212</v>
      </c>
    </row>
    <row r="95" spans="1:3" s="30" customFormat="1" ht="14" x14ac:dyDescent="0.3">
      <c r="A95" s="30" t="s">
        <v>3211</v>
      </c>
      <c r="B95" s="55" t="s">
        <v>1171</v>
      </c>
      <c r="C95" s="55" t="s">
        <v>3213</v>
      </c>
    </row>
    <row r="96" spans="1:3" s="30" customFormat="1" ht="14" x14ac:dyDescent="0.3">
      <c r="A96" s="55"/>
      <c r="B96" s="55"/>
      <c r="C96" s="55"/>
    </row>
    <row r="97" spans="1:3" s="30" customFormat="1" ht="14" x14ac:dyDescent="0.3">
      <c r="A97" s="30" t="s">
        <v>3214</v>
      </c>
      <c r="B97" s="55" t="s">
        <v>3215</v>
      </c>
      <c r="C97" s="55" t="s">
        <v>3216</v>
      </c>
    </row>
    <row r="98" spans="1:3" s="30" customFormat="1" ht="14" x14ac:dyDescent="0.3">
      <c r="A98" s="30" t="s">
        <v>3214</v>
      </c>
      <c r="B98" s="55" t="s">
        <v>1205</v>
      </c>
      <c r="C98" s="55" t="s">
        <v>3217</v>
      </c>
    </row>
    <row r="99" spans="1:3" s="30" customFormat="1" ht="14" x14ac:dyDescent="0.3">
      <c r="A99" s="30" t="s">
        <v>3214</v>
      </c>
      <c r="B99" s="55" t="s">
        <v>3218</v>
      </c>
      <c r="C99" s="55" t="s">
        <v>3219</v>
      </c>
    </row>
    <row r="100" spans="1:3" s="30" customFormat="1" ht="14" x14ac:dyDescent="0.3"/>
    <row r="101" spans="1:3" s="30" customFormat="1" ht="14" x14ac:dyDescent="0.3">
      <c r="A101" s="55" t="s">
        <v>3220</v>
      </c>
      <c r="B101" s="55" t="s">
        <v>3221</v>
      </c>
      <c r="C101" s="55" t="s">
        <v>3222</v>
      </c>
    </row>
    <row r="102" spans="1:3" s="30" customFormat="1" ht="14" x14ac:dyDescent="0.3">
      <c r="A102" s="55" t="s">
        <v>3220</v>
      </c>
      <c r="B102" s="55" t="s">
        <v>3223</v>
      </c>
      <c r="C102" s="55" t="s">
        <v>3224</v>
      </c>
    </row>
    <row r="103" spans="1:3" s="30" customFormat="1" ht="14" x14ac:dyDescent="0.3">
      <c r="A103" s="55" t="s">
        <v>3220</v>
      </c>
      <c r="B103" s="55" t="s">
        <v>3225</v>
      </c>
      <c r="C103" s="55" t="s">
        <v>3226</v>
      </c>
    </row>
    <row r="104" spans="1:3" s="30" customFormat="1" ht="14" x14ac:dyDescent="0.3">
      <c r="A104" s="55" t="s">
        <v>3220</v>
      </c>
      <c r="B104" s="55" t="s">
        <v>1218</v>
      </c>
      <c r="C104" s="55" t="s">
        <v>3227</v>
      </c>
    </row>
    <row r="105" spans="1:3" s="30" customFormat="1" ht="14" x14ac:dyDescent="0.3"/>
    <row r="106" spans="1:3" s="30" customFormat="1" ht="14" x14ac:dyDescent="0.3">
      <c r="A106" s="30" t="s">
        <v>3228</v>
      </c>
      <c r="B106" s="30" t="s">
        <v>3229</v>
      </c>
      <c r="C106" s="30" t="s">
        <v>3230</v>
      </c>
    </row>
    <row r="107" spans="1:3" s="30" customFormat="1" ht="14" x14ac:dyDescent="0.3">
      <c r="A107" s="30" t="s">
        <v>3228</v>
      </c>
      <c r="B107" s="30" t="s">
        <v>3231</v>
      </c>
      <c r="C107" s="30" t="s">
        <v>3232</v>
      </c>
    </row>
    <row r="108" spans="1:3" s="30" customFormat="1" ht="14" x14ac:dyDescent="0.3">
      <c r="A108" s="30" t="s">
        <v>3228</v>
      </c>
      <c r="B108" s="30" t="s">
        <v>1220</v>
      </c>
      <c r="C108" s="30" t="s">
        <v>3233</v>
      </c>
    </row>
    <row r="109" spans="1:3" s="30" customFormat="1" ht="14" x14ac:dyDescent="0.3"/>
    <row r="110" spans="1:3" s="30" customFormat="1" ht="14" x14ac:dyDescent="0.3">
      <c r="A110" s="55" t="s">
        <v>3234</v>
      </c>
      <c r="B110" s="55" t="s">
        <v>1147</v>
      </c>
      <c r="C110" s="55" t="s">
        <v>3235</v>
      </c>
    </row>
    <row r="111" spans="1:3" s="30" customFormat="1" ht="14" x14ac:dyDescent="0.3">
      <c r="A111" s="55" t="s">
        <v>3234</v>
      </c>
      <c r="B111" s="55" t="s">
        <v>1122</v>
      </c>
      <c r="C111" s="55" t="s">
        <v>3236</v>
      </c>
    </row>
    <row r="112" spans="1:3" s="30" customFormat="1" ht="14" x14ac:dyDescent="0.3">
      <c r="A112" s="55" t="s">
        <v>3234</v>
      </c>
      <c r="B112" s="55" t="s">
        <v>1143</v>
      </c>
      <c r="C112" s="55" t="s">
        <v>3237</v>
      </c>
    </row>
    <row r="113" spans="1:6" s="30" customFormat="1" ht="14" x14ac:dyDescent="0.3">
      <c r="A113" s="55" t="s">
        <v>3234</v>
      </c>
      <c r="B113" s="55" t="s">
        <v>1168</v>
      </c>
      <c r="C113" s="55" t="s">
        <v>3238</v>
      </c>
    </row>
    <row r="114" spans="1:6" s="30" customFormat="1" ht="14" x14ac:dyDescent="0.3">
      <c r="A114" s="55" t="s">
        <v>3234</v>
      </c>
      <c r="B114" s="55" t="s">
        <v>1145</v>
      </c>
      <c r="C114" s="55" t="s">
        <v>3239</v>
      </c>
    </row>
    <row r="115" spans="1:6" s="30" customFormat="1" ht="14" x14ac:dyDescent="0.3">
      <c r="A115" s="55" t="s">
        <v>3234</v>
      </c>
      <c r="B115" s="55" t="s">
        <v>1154</v>
      </c>
      <c r="C115" s="55" t="s">
        <v>3240</v>
      </c>
    </row>
    <row r="116" spans="1:6" s="30" customFormat="1" ht="14" x14ac:dyDescent="0.3"/>
    <row r="117" spans="1:6" s="30" customFormat="1" ht="14" x14ac:dyDescent="0.3">
      <c r="A117" s="48" t="s">
        <v>3241</v>
      </c>
      <c r="B117" s="30" t="s">
        <v>3242</v>
      </c>
      <c r="C117" s="30" t="s">
        <v>3243</v>
      </c>
    </row>
    <row r="118" spans="1:6" s="30" customFormat="1" ht="14" x14ac:dyDescent="0.3">
      <c r="A118" s="30" t="s">
        <v>3241</v>
      </c>
      <c r="B118" s="30" t="s">
        <v>1155</v>
      </c>
      <c r="C118" s="30" t="s">
        <v>3244</v>
      </c>
    </row>
    <row r="119" spans="1:6" s="30" customFormat="1" ht="14" x14ac:dyDescent="0.3">
      <c r="A119" s="30" t="s">
        <v>3241</v>
      </c>
      <c r="B119" s="30" t="s">
        <v>1157</v>
      </c>
      <c r="C119" s="30" t="s">
        <v>3245</v>
      </c>
    </row>
    <row r="120" spans="1:6" s="30" customFormat="1" ht="14" x14ac:dyDescent="0.3">
      <c r="A120" s="30" t="s">
        <v>3241</v>
      </c>
      <c r="B120" s="30" t="s">
        <v>3246</v>
      </c>
      <c r="C120" s="30" t="s">
        <v>3247</v>
      </c>
    </row>
    <row r="121" spans="1:6" s="30" customFormat="1" ht="14" x14ac:dyDescent="0.3">
      <c r="A121" s="30" t="s">
        <v>3241</v>
      </c>
      <c r="B121" s="30" t="s">
        <v>1217</v>
      </c>
      <c r="C121" s="30" t="s">
        <v>3248</v>
      </c>
    </row>
    <row r="122" spans="1:6" s="30" customFormat="1" ht="14" x14ac:dyDescent="0.3">
      <c r="A122" s="30" t="s">
        <v>3241</v>
      </c>
      <c r="B122" s="30" t="s">
        <v>3249</v>
      </c>
      <c r="C122" s="30" t="s">
        <v>3250</v>
      </c>
    </row>
    <row r="123" spans="1:6" s="30" customFormat="1" ht="14" x14ac:dyDescent="0.3">
      <c r="A123" s="30" t="s">
        <v>3241</v>
      </c>
      <c r="B123" s="30" t="s">
        <v>3251</v>
      </c>
      <c r="C123" s="30" t="s">
        <v>3252</v>
      </c>
    </row>
    <row r="124" spans="1:6" s="30" customFormat="1" ht="14" x14ac:dyDescent="0.3">
      <c r="A124" s="30" t="s">
        <v>3241</v>
      </c>
      <c r="B124" s="30" t="s">
        <v>3253</v>
      </c>
      <c r="C124" s="30" t="s">
        <v>3416</v>
      </c>
    </row>
    <row r="125" spans="1:6" s="30" customFormat="1" ht="14" x14ac:dyDescent="0.3">
      <c r="A125" s="30" t="s">
        <v>3241</v>
      </c>
      <c r="B125" s="30" t="s">
        <v>3254</v>
      </c>
      <c r="C125" s="30" t="s">
        <v>3255</v>
      </c>
    </row>
    <row r="126" spans="1:6" s="30" customFormat="1" ht="14" x14ac:dyDescent="0.3">
      <c r="A126" s="30" t="s">
        <v>3241</v>
      </c>
      <c r="B126" s="30" t="s">
        <v>1213</v>
      </c>
      <c r="C126" s="30" t="s">
        <v>3256</v>
      </c>
    </row>
    <row r="127" spans="1:6" s="30" customFormat="1" ht="14" x14ac:dyDescent="0.3">
      <c r="A127" s="48" t="s">
        <v>3241</v>
      </c>
      <c r="B127" s="30" t="s">
        <v>1218</v>
      </c>
      <c r="C127" s="30" t="s">
        <v>3227</v>
      </c>
      <c r="F127" s="56"/>
    </row>
    <row r="128" spans="1:6" s="30" customFormat="1" ht="14" x14ac:dyDescent="0.3">
      <c r="F128" s="56"/>
    </row>
    <row r="129" spans="1:6" s="30" customFormat="1" ht="14" x14ac:dyDescent="0.3">
      <c r="A129" s="30" t="s">
        <v>3257</v>
      </c>
      <c r="B129" s="30" t="s">
        <v>3258</v>
      </c>
      <c r="C129" s="30" t="s">
        <v>3259</v>
      </c>
      <c r="E129" s="57"/>
      <c r="F129" s="56"/>
    </row>
    <row r="130" spans="1:6" s="30" customFormat="1" ht="14" x14ac:dyDescent="0.3">
      <c r="A130" s="30" t="s">
        <v>3257</v>
      </c>
      <c r="B130" s="30" t="s">
        <v>3260</v>
      </c>
      <c r="C130" s="30" t="s">
        <v>3261</v>
      </c>
      <c r="F130" s="56"/>
    </row>
    <row r="131" spans="1:6" s="30" customFormat="1" ht="14" x14ac:dyDescent="0.3">
      <c r="A131" s="30" t="s">
        <v>3257</v>
      </c>
      <c r="B131" s="30" t="s">
        <v>1178</v>
      </c>
      <c r="C131" s="30" t="s">
        <v>3262</v>
      </c>
      <c r="F131" s="56"/>
    </row>
    <row r="132" spans="1:6" s="30" customFormat="1" ht="14" x14ac:dyDescent="0.3">
      <c r="A132" s="30" t="s">
        <v>3257</v>
      </c>
      <c r="B132" s="30" t="s">
        <v>3263</v>
      </c>
      <c r="C132" s="30" t="s">
        <v>3264</v>
      </c>
      <c r="F132" s="56"/>
    </row>
    <row r="133" spans="1:6" s="30" customFormat="1" ht="14" x14ac:dyDescent="0.3">
      <c r="A133" s="30" t="s">
        <v>3257</v>
      </c>
      <c r="B133" s="30" t="s">
        <v>1196</v>
      </c>
      <c r="C133" s="30" t="s">
        <v>3265</v>
      </c>
      <c r="F133" s="56"/>
    </row>
    <row r="134" spans="1:6" s="30" customFormat="1" ht="14" x14ac:dyDescent="0.3">
      <c r="A134" s="30" t="s">
        <v>3257</v>
      </c>
      <c r="B134" s="30" t="s">
        <v>1137</v>
      </c>
      <c r="C134" s="30" t="s">
        <v>3266</v>
      </c>
      <c r="F134" s="56"/>
    </row>
    <row r="135" spans="1:6" s="30" customFormat="1" ht="14" x14ac:dyDescent="0.3">
      <c r="A135" s="30" t="s">
        <v>3257</v>
      </c>
      <c r="B135" s="30" t="s">
        <v>1221</v>
      </c>
      <c r="C135" s="30" t="s">
        <v>3267</v>
      </c>
      <c r="F135" s="56"/>
    </row>
    <row r="136" spans="1:6" s="30" customFormat="1" ht="14" x14ac:dyDescent="0.3">
      <c r="A136" s="30" t="s">
        <v>3257</v>
      </c>
      <c r="B136" s="30" t="s">
        <v>1189</v>
      </c>
      <c r="C136" s="30" t="s">
        <v>3268</v>
      </c>
      <c r="F136" s="56"/>
    </row>
    <row r="137" spans="1:6" s="30" customFormat="1" ht="14" x14ac:dyDescent="0.3">
      <c r="A137" s="30" t="s">
        <v>3257</v>
      </c>
      <c r="B137" s="30" t="s">
        <v>1224</v>
      </c>
      <c r="C137" s="30" t="s">
        <v>3269</v>
      </c>
      <c r="F137" s="58"/>
    </row>
    <row r="138" spans="1:6" s="30" customFormat="1" ht="14" x14ac:dyDescent="0.3">
      <c r="A138" s="30" t="s">
        <v>3257</v>
      </c>
      <c r="B138" s="30" t="s">
        <v>3270</v>
      </c>
      <c r="C138" s="30" t="s">
        <v>3271</v>
      </c>
      <c r="F138" s="58"/>
    </row>
    <row r="139" spans="1:6" s="30" customFormat="1" ht="14" x14ac:dyDescent="0.3">
      <c r="A139" s="30" t="s">
        <v>3257</v>
      </c>
      <c r="B139" s="30" t="s">
        <v>1218</v>
      </c>
      <c r="C139" s="30" t="s">
        <v>3227</v>
      </c>
      <c r="F139" s="58"/>
    </row>
    <row r="140" spans="1:6" s="30" customFormat="1" ht="14" x14ac:dyDescent="0.3">
      <c r="A140" s="30" t="s">
        <v>3257</v>
      </c>
      <c r="B140" s="30" t="s">
        <v>1208</v>
      </c>
      <c r="C140" s="30" t="s">
        <v>3167</v>
      </c>
    </row>
    <row r="141" spans="1:6" s="30" customFormat="1" ht="14" x14ac:dyDescent="0.3"/>
    <row r="142" spans="1:6" s="30" customFormat="1" ht="14" x14ac:dyDescent="0.3">
      <c r="A142" s="48" t="s">
        <v>3272</v>
      </c>
      <c r="B142" s="30" t="s">
        <v>1138</v>
      </c>
      <c r="C142" s="30" t="s">
        <v>3273</v>
      </c>
    </row>
    <row r="143" spans="1:6" s="30" customFormat="1" ht="14" x14ac:dyDescent="0.3">
      <c r="A143" s="30" t="s">
        <v>3272</v>
      </c>
      <c r="B143" s="30" t="s">
        <v>1125</v>
      </c>
      <c r="C143" s="30" t="s">
        <v>3274</v>
      </c>
    </row>
    <row r="144" spans="1:6" s="30" customFormat="1" ht="14" x14ac:dyDescent="0.3">
      <c r="A144" s="30" t="s">
        <v>3272</v>
      </c>
      <c r="B144" s="30" t="s">
        <v>1214</v>
      </c>
      <c r="C144" s="30" t="s">
        <v>3275</v>
      </c>
      <c r="F144" s="58"/>
    </row>
    <row r="145" spans="1:3" x14ac:dyDescent="0.35">
      <c r="A145" s="48" t="s">
        <v>3272</v>
      </c>
      <c r="B145" s="30" t="s">
        <v>1208</v>
      </c>
      <c r="C145" s="30" t="s">
        <v>3167</v>
      </c>
    </row>
    <row r="146" spans="1:3" x14ac:dyDescent="0.35">
      <c r="A146" s="30"/>
      <c r="B146" s="30"/>
      <c r="C146" s="30"/>
    </row>
    <row r="147" spans="1:3" x14ac:dyDescent="0.35">
      <c r="A147" s="48" t="s">
        <v>3276</v>
      </c>
      <c r="B147" s="30" t="s">
        <v>1180</v>
      </c>
      <c r="C147" s="30" t="s">
        <v>3277</v>
      </c>
    </row>
    <row r="148" spans="1:3" x14ac:dyDescent="0.35">
      <c r="A148" s="30" t="s">
        <v>3276</v>
      </c>
      <c r="B148" s="30" t="s">
        <v>3278</v>
      </c>
      <c r="C148" s="30" t="s">
        <v>3279</v>
      </c>
    </row>
    <row r="149" spans="1:3" x14ac:dyDescent="0.35">
      <c r="A149" s="30" t="s">
        <v>3276</v>
      </c>
      <c r="B149" s="30" t="s">
        <v>3280</v>
      </c>
      <c r="C149" s="30" t="s">
        <v>3281</v>
      </c>
    </row>
    <row r="150" spans="1:3" x14ac:dyDescent="0.35">
      <c r="A150" s="30" t="s">
        <v>3276</v>
      </c>
      <c r="B150" s="30" t="s">
        <v>3282</v>
      </c>
      <c r="C150" s="30" t="s">
        <v>3283</v>
      </c>
    </row>
    <row r="151" spans="1:3" x14ac:dyDescent="0.35">
      <c r="A151" s="30" t="s">
        <v>3276</v>
      </c>
      <c r="B151" s="30" t="s">
        <v>3284</v>
      </c>
      <c r="C151" s="30" t="s">
        <v>3285</v>
      </c>
    </row>
    <row r="152" spans="1:3" x14ac:dyDescent="0.35">
      <c r="A152" s="30" t="s">
        <v>3276</v>
      </c>
      <c r="B152" s="30" t="s">
        <v>1126</v>
      </c>
      <c r="C152" s="30" t="s">
        <v>3286</v>
      </c>
    </row>
    <row r="153" spans="1:3" x14ac:dyDescent="0.35">
      <c r="A153" s="30" t="s">
        <v>3276</v>
      </c>
      <c r="B153" s="30" t="s">
        <v>3287</v>
      </c>
      <c r="C153" s="30" t="s">
        <v>3288</v>
      </c>
    </row>
    <row r="154" spans="1:3" x14ac:dyDescent="0.35">
      <c r="A154" s="30" t="s">
        <v>3276</v>
      </c>
      <c r="B154" s="30" t="s">
        <v>3289</v>
      </c>
      <c r="C154" s="30" t="s">
        <v>3290</v>
      </c>
    </row>
    <row r="155" spans="1:3" x14ac:dyDescent="0.35">
      <c r="A155" s="30" t="s">
        <v>3276</v>
      </c>
      <c r="B155" s="30" t="s">
        <v>3291</v>
      </c>
      <c r="C155" s="30" t="s">
        <v>3292</v>
      </c>
    </row>
    <row r="156" spans="1:3" x14ac:dyDescent="0.35">
      <c r="A156" s="30" t="s">
        <v>3276</v>
      </c>
      <c r="B156" s="30" t="s">
        <v>3293</v>
      </c>
      <c r="C156" s="30" t="s">
        <v>3294</v>
      </c>
    </row>
    <row r="157" spans="1:3" s="30" customFormat="1" ht="14" x14ac:dyDescent="0.3">
      <c r="A157" s="30" t="s">
        <v>3276</v>
      </c>
      <c r="B157" s="30" t="s">
        <v>1218</v>
      </c>
      <c r="C157" s="30" t="s">
        <v>3295</v>
      </c>
    </row>
    <row r="158" spans="1:3" s="30" customFormat="1" ht="18.75" customHeight="1" x14ac:dyDescent="0.3">
      <c r="A158" s="48" t="s">
        <v>3276</v>
      </c>
      <c r="B158" s="30" t="s">
        <v>1208</v>
      </c>
      <c r="C158" s="30" t="s">
        <v>3296</v>
      </c>
    </row>
    <row r="159" spans="1:3" s="30" customFormat="1" ht="14" x14ac:dyDescent="0.3"/>
    <row r="160" spans="1:3" x14ac:dyDescent="0.35">
      <c r="A160" s="30"/>
      <c r="B160" s="30"/>
      <c r="C160" s="30"/>
    </row>
    <row r="161" spans="1:6" x14ac:dyDescent="0.35">
      <c r="A161" s="48" t="s">
        <v>3297</v>
      </c>
      <c r="B161" s="30" t="s">
        <v>3298</v>
      </c>
      <c r="C161" s="30" t="s">
        <v>3299</v>
      </c>
    </row>
    <row r="162" spans="1:6" x14ac:dyDescent="0.35">
      <c r="A162" s="30" t="s">
        <v>3297</v>
      </c>
      <c r="B162" s="30" t="s">
        <v>3300</v>
      </c>
      <c r="C162" s="30" t="s">
        <v>3301</v>
      </c>
    </row>
    <row r="163" spans="1:6" x14ac:dyDescent="0.35">
      <c r="A163" s="30" t="s">
        <v>3297</v>
      </c>
      <c r="B163" s="30" t="s">
        <v>3302</v>
      </c>
      <c r="C163" s="30" t="s">
        <v>3303</v>
      </c>
    </row>
    <row r="164" spans="1:6" x14ac:dyDescent="0.35">
      <c r="A164" s="30" t="s">
        <v>3297</v>
      </c>
      <c r="B164" s="30" t="s">
        <v>3304</v>
      </c>
      <c r="C164" s="30" t="s">
        <v>3305</v>
      </c>
    </row>
    <row r="165" spans="1:6" x14ac:dyDescent="0.35">
      <c r="A165" s="30" t="s">
        <v>3297</v>
      </c>
      <c r="B165" s="30" t="s">
        <v>3306</v>
      </c>
      <c r="C165" s="30" t="s">
        <v>3307</v>
      </c>
    </row>
    <row r="166" spans="1:6" x14ac:dyDescent="0.35">
      <c r="A166" s="30" t="s">
        <v>3297</v>
      </c>
      <c r="B166" s="30" t="s">
        <v>1234</v>
      </c>
      <c r="C166" s="30" t="s">
        <v>3308</v>
      </c>
    </row>
    <row r="167" spans="1:6" x14ac:dyDescent="0.35">
      <c r="A167" s="30" t="s">
        <v>3297</v>
      </c>
      <c r="B167" s="30" t="s">
        <v>3309</v>
      </c>
      <c r="C167" s="30" t="s">
        <v>3310</v>
      </c>
    </row>
    <row r="168" spans="1:6" x14ac:dyDescent="0.35">
      <c r="A168" s="30" t="s">
        <v>3297</v>
      </c>
      <c r="B168" s="30" t="s">
        <v>3311</v>
      </c>
      <c r="C168" s="30" t="s">
        <v>3312</v>
      </c>
    </row>
    <row r="169" spans="1:6" x14ac:dyDescent="0.35">
      <c r="A169" s="30" t="s">
        <v>3297</v>
      </c>
      <c r="B169" s="30" t="s">
        <v>3313</v>
      </c>
      <c r="C169" s="30" t="s">
        <v>3314</v>
      </c>
    </row>
    <row r="170" spans="1:6" x14ac:dyDescent="0.35">
      <c r="A170" s="30" t="s">
        <v>3297</v>
      </c>
      <c r="B170" s="30" t="s">
        <v>3315</v>
      </c>
      <c r="C170" s="30" t="s">
        <v>3316</v>
      </c>
    </row>
    <row r="171" spans="1:6" s="30" customFormat="1" ht="14" x14ac:dyDescent="0.3">
      <c r="A171" s="30" t="s">
        <v>3297</v>
      </c>
      <c r="B171" s="30" t="s">
        <v>1218</v>
      </c>
      <c r="C171" s="30" t="s">
        <v>3227</v>
      </c>
      <c r="F171" s="58"/>
    </row>
    <row r="172" spans="1:6" s="30" customFormat="1" ht="14" x14ac:dyDescent="0.3">
      <c r="A172" s="48" t="s">
        <v>3297</v>
      </c>
      <c r="B172" s="30" t="s">
        <v>1208</v>
      </c>
      <c r="C172" s="30" t="s">
        <v>3296</v>
      </c>
    </row>
    <row r="173" spans="1:6" s="30" customFormat="1" ht="14" x14ac:dyDescent="0.3"/>
    <row r="174" spans="1:6" s="30" customFormat="1" ht="14" x14ac:dyDescent="0.3">
      <c r="A174" s="30" t="s">
        <v>3317</v>
      </c>
      <c r="B174" s="30" t="s">
        <v>1169</v>
      </c>
      <c r="C174" s="30" t="s">
        <v>3318</v>
      </c>
    </row>
    <row r="175" spans="1:6" s="30" customFormat="1" ht="14" x14ac:dyDescent="0.3">
      <c r="A175" s="30" t="s">
        <v>3317</v>
      </c>
      <c r="B175" s="30" t="s">
        <v>3319</v>
      </c>
      <c r="C175" s="30" t="s">
        <v>3320</v>
      </c>
    </row>
    <row r="176" spans="1:6" s="30" customFormat="1" ht="14" x14ac:dyDescent="0.3">
      <c r="A176" s="30" t="s">
        <v>3317</v>
      </c>
      <c r="B176" s="30" t="s">
        <v>3321</v>
      </c>
      <c r="C176" s="30" t="s">
        <v>3322</v>
      </c>
    </row>
    <row r="177" spans="1:3" s="30" customFormat="1" ht="14" x14ac:dyDescent="0.3">
      <c r="A177" s="30" t="s">
        <v>3317</v>
      </c>
      <c r="B177" s="30" t="s">
        <v>3323</v>
      </c>
      <c r="C177" s="30" t="s">
        <v>3324</v>
      </c>
    </row>
    <row r="178" spans="1:3" s="30" customFormat="1" ht="14" x14ac:dyDescent="0.3">
      <c r="A178" s="30" t="s">
        <v>3317</v>
      </c>
      <c r="B178" s="30" t="s">
        <v>3325</v>
      </c>
      <c r="C178" s="30" t="s">
        <v>3326</v>
      </c>
    </row>
    <row r="179" spans="1:3" s="30" customFormat="1" ht="14" x14ac:dyDescent="0.3">
      <c r="A179" s="30" t="s">
        <v>3317</v>
      </c>
      <c r="B179" s="30" t="s">
        <v>1218</v>
      </c>
      <c r="C179" s="30" t="s">
        <v>3327</v>
      </c>
    </row>
    <row r="180" spans="1:3" s="30" customFormat="1" ht="14" x14ac:dyDescent="0.3"/>
    <row r="181" spans="1:3" s="30" customFormat="1" ht="14" x14ac:dyDescent="0.3">
      <c r="A181" s="30" t="s">
        <v>3328</v>
      </c>
      <c r="B181" s="30" t="s">
        <v>1141</v>
      </c>
      <c r="C181" s="30" t="s">
        <v>3329</v>
      </c>
    </row>
    <row r="182" spans="1:3" s="30" customFormat="1" ht="14" x14ac:dyDescent="0.3">
      <c r="A182" s="30" t="s">
        <v>3328</v>
      </c>
      <c r="B182" s="30" t="s">
        <v>1128</v>
      </c>
      <c r="C182" s="30" t="s">
        <v>3330</v>
      </c>
    </row>
    <row r="183" spans="1:3" s="30" customFormat="1" ht="14" x14ac:dyDescent="0.3">
      <c r="A183" s="30" t="s">
        <v>3328</v>
      </c>
      <c r="B183" s="30" t="s">
        <v>1150</v>
      </c>
      <c r="C183" s="30" t="s">
        <v>3331</v>
      </c>
    </row>
    <row r="184" spans="1:3" s="30" customFormat="1" ht="14" x14ac:dyDescent="0.3">
      <c r="A184" s="30" t="s">
        <v>3328</v>
      </c>
      <c r="B184" s="30" t="s">
        <v>1208</v>
      </c>
      <c r="C184" s="30" t="s">
        <v>3296</v>
      </c>
    </row>
    <row r="185" spans="1:3" s="30" customFormat="1" ht="14" x14ac:dyDescent="0.3"/>
    <row r="186" spans="1:3" s="30" customFormat="1" ht="14" x14ac:dyDescent="0.3">
      <c r="A186" s="30" t="s">
        <v>3332</v>
      </c>
      <c r="B186" s="30" t="s">
        <v>3333</v>
      </c>
      <c r="C186" s="30" t="s">
        <v>3334</v>
      </c>
    </row>
    <row r="187" spans="1:3" s="30" customFormat="1" ht="14" x14ac:dyDescent="0.3">
      <c r="A187" s="30" t="s">
        <v>3332</v>
      </c>
      <c r="B187" s="30" t="s">
        <v>1223</v>
      </c>
      <c r="C187" s="30" t="s">
        <v>3335</v>
      </c>
    </row>
    <row r="188" spans="1:3" s="30" customFormat="1" ht="14" x14ac:dyDescent="0.3">
      <c r="A188" s="30" t="s">
        <v>3332</v>
      </c>
      <c r="B188" s="30" t="s">
        <v>3336</v>
      </c>
      <c r="C188" s="30" t="s">
        <v>3337</v>
      </c>
    </row>
    <row r="189" spans="1:3" s="30" customFormat="1" ht="14" x14ac:dyDescent="0.3">
      <c r="A189" s="30" t="s">
        <v>3332</v>
      </c>
      <c r="B189" s="30" t="s">
        <v>3338</v>
      </c>
      <c r="C189" s="30" t="s">
        <v>3339</v>
      </c>
    </row>
    <row r="190" spans="1:3" s="30" customFormat="1" ht="14" x14ac:dyDescent="0.3">
      <c r="A190" s="30" t="s">
        <v>3332</v>
      </c>
      <c r="B190" s="30" t="s">
        <v>3340</v>
      </c>
      <c r="C190" s="30" t="s">
        <v>3341</v>
      </c>
    </row>
    <row r="191" spans="1:3" s="30" customFormat="1" ht="14" x14ac:dyDescent="0.3">
      <c r="A191" s="30" t="s">
        <v>3332</v>
      </c>
      <c r="B191" s="30" t="s">
        <v>1129</v>
      </c>
      <c r="C191" s="30" t="s">
        <v>3342</v>
      </c>
    </row>
    <row r="192" spans="1:3" s="30" customFormat="1" ht="14" x14ac:dyDescent="0.3">
      <c r="A192" s="30" t="s">
        <v>3332</v>
      </c>
      <c r="B192" s="30" t="s">
        <v>1218</v>
      </c>
      <c r="C192" s="30" t="s">
        <v>3295</v>
      </c>
    </row>
    <row r="193" spans="1:4" s="30" customFormat="1" ht="14" x14ac:dyDescent="0.3">
      <c r="A193" s="30" t="s">
        <v>3332</v>
      </c>
      <c r="B193" s="30" t="s">
        <v>1208</v>
      </c>
      <c r="C193" s="30" t="s">
        <v>3296</v>
      </c>
    </row>
    <row r="194" spans="1:4" s="30" customFormat="1" ht="14" x14ac:dyDescent="0.3"/>
    <row r="195" spans="1:4" s="30" customFormat="1" ht="14" x14ac:dyDescent="0.3">
      <c r="A195" s="30" t="s">
        <v>3343</v>
      </c>
      <c r="B195" s="30" t="s">
        <v>1215</v>
      </c>
      <c r="C195" s="30" t="s">
        <v>3344</v>
      </c>
    </row>
    <row r="196" spans="1:4" s="30" customFormat="1" ht="14" x14ac:dyDescent="0.3">
      <c r="A196" s="30" t="s">
        <v>3343</v>
      </c>
      <c r="B196" s="30" t="s">
        <v>1209</v>
      </c>
      <c r="C196" s="30" t="s">
        <v>3345</v>
      </c>
    </row>
    <row r="197" spans="1:4" s="30" customFormat="1" ht="14" x14ac:dyDescent="0.3">
      <c r="A197" s="30" t="s">
        <v>3343</v>
      </c>
      <c r="B197" s="30" t="s">
        <v>3346</v>
      </c>
      <c r="C197" s="30" t="s">
        <v>3347</v>
      </c>
    </row>
    <row r="198" spans="1:4" s="30" customFormat="1" ht="14" x14ac:dyDescent="0.3">
      <c r="A198" s="30" t="s">
        <v>3343</v>
      </c>
      <c r="B198" s="30" t="s">
        <v>3348</v>
      </c>
      <c r="C198" s="30" t="s">
        <v>3349</v>
      </c>
    </row>
    <row r="199" spans="1:4" s="30" customFormat="1" ht="14" x14ac:dyDescent="0.3">
      <c r="A199" s="30" t="s">
        <v>3343</v>
      </c>
      <c r="B199" s="30" t="s">
        <v>3350</v>
      </c>
      <c r="C199" s="30" t="s">
        <v>3351</v>
      </c>
    </row>
    <row r="200" spans="1:4" s="30" customFormat="1" ht="14" x14ac:dyDescent="0.3">
      <c r="A200" s="30" t="s">
        <v>3343</v>
      </c>
      <c r="B200" s="30" t="s">
        <v>3352</v>
      </c>
      <c r="C200" s="30" t="s">
        <v>3353</v>
      </c>
    </row>
    <row r="201" spans="1:4" s="30" customFormat="1" ht="14" x14ac:dyDescent="0.3">
      <c r="A201" s="30" t="s">
        <v>3343</v>
      </c>
      <c r="B201" s="30" t="s">
        <v>1218</v>
      </c>
      <c r="C201" s="30" t="s">
        <v>3295</v>
      </c>
    </row>
    <row r="202" spans="1:4" s="30" customFormat="1" ht="14" x14ac:dyDescent="0.3">
      <c r="A202" s="30" t="s">
        <v>3343</v>
      </c>
      <c r="B202" s="30" t="s">
        <v>1130</v>
      </c>
      <c r="C202" s="30" t="s">
        <v>3354</v>
      </c>
    </row>
    <row r="203" spans="1:4" x14ac:dyDescent="0.35">
      <c r="A203" s="30" t="s">
        <v>3343</v>
      </c>
      <c r="B203" s="30" t="s">
        <v>1208</v>
      </c>
      <c r="C203" s="30" t="s">
        <v>3296</v>
      </c>
      <c r="D203" s="30"/>
    </row>
    <row r="204" spans="1:4" s="59" customFormat="1" x14ac:dyDescent="0.35">
      <c r="A204" s="37"/>
      <c r="B204" s="37"/>
      <c r="C204" s="37"/>
    </row>
    <row r="205" spans="1:4" x14ac:dyDescent="0.35">
      <c r="A205" s="55" t="s">
        <v>3355</v>
      </c>
      <c r="B205" s="55" t="s">
        <v>3356</v>
      </c>
      <c r="C205" s="55" t="s">
        <v>2518</v>
      </c>
    </row>
    <row r="206" spans="1:4" x14ac:dyDescent="0.35">
      <c r="A206" s="55" t="s">
        <v>3355</v>
      </c>
      <c r="B206" s="55" t="s">
        <v>3357</v>
      </c>
      <c r="C206" s="55" t="s">
        <v>2566</v>
      </c>
    </row>
    <row r="207" spans="1:4" x14ac:dyDescent="0.35">
      <c r="A207" s="55" t="s">
        <v>3355</v>
      </c>
      <c r="B207" s="55" t="s">
        <v>3358</v>
      </c>
      <c r="C207" s="55" t="s">
        <v>2542</v>
      </c>
    </row>
    <row r="208" spans="1:4" x14ac:dyDescent="0.35">
      <c r="A208" s="55" t="s">
        <v>3355</v>
      </c>
      <c r="B208" s="55" t="s">
        <v>3359</v>
      </c>
      <c r="C208" s="55" t="s">
        <v>2589</v>
      </c>
    </row>
    <row r="209" spans="1:3" x14ac:dyDescent="0.35">
      <c r="A209" s="55" t="s">
        <v>3355</v>
      </c>
      <c r="B209" s="55" t="s">
        <v>3360</v>
      </c>
      <c r="C209" s="55" t="s">
        <v>2613</v>
      </c>
    </row>
    <row r="210" spans="1:3" x14ac:dyDescent="0.35">
      <c r="A210" s="55" t="s">
        <v>3355</v>
      </c>
      <c r="B210" s="55" t="s">
        <v>1197</v>
      </c>
      <c r="C210" s="55" t="s">
        <v>3361</v>
      </c>
    </row>
    <row r="211" spans="1:3" x14ac:dyDescent="0.35">
      <c r="A211" s="55" t="s">
        <v>3355</v>
      </c>
      <c r="B211" s="55" t="s">
        <v>3362</v>
      </c>
      <c r="C211" s="55" t="s">
        <v>3363</v>
      </c>
    </row>
    <row r="212" spans="1:3" x14ac:dyDescent="0.35">
      <c r="A212" s="55" t="s">
        <v>3355</v>
      </c>
      <c r="B212" s="55" t="s">
        <v>1198</v>
      </c>
      <c r="C212" s="55" t="s">
        <v>2684</v>
      </c>
    </row>
    <row r="213" spans="1:3" x14ac:dyDescent="0.35">
      <c r="A213" s="55" t="s">
        <v>3355</v>
      </c>
      <c r="B213" s="55" t="s">
        <v>3364</v>
      </c>
      <c r="C213" s="55" t="s">
        <v>1306</v>
      </c>
    </row>
    <row r="214" spans="1:3" x14ac:dyDescent="0.35">
      <c r="A214" s="55" t="s">
        <v>3355</v>
      </c>
      <c r="B214" s="55" t="s">
        <v>3365</v>
      </c>
      <c r="C214" s="55" t="s">
        <v>2717</v>
      </c>
    </row>
    <row r="215" spans="1:3" x14ac:dyDescent="0.35">
      <c r="A215" s="55" t="s">
        <v>3355</v>
      </c>
      <c r="B215" s="55" t="s">
        <v>1195</v>
      </c>
      <c r="C215" s="55" t="s">
        <v>1308</v>
      </c>
    </row>
    <row r="216" spans="1:3" x14ac:dyDescent="0.35">
      <c r="A216" s="55" t="s">
        <v>3355</v>
      </c>
      <c r="B216" s="55" t="s">
        <v>3366</v>
      </c>
      <c r="C216" s="55" t="s">
        <v>3367</v>
      </c>
    </row>
    <row r="217" spans="1:3" x14ac:dyDescent="0.35">
      <c r="A217" s="55" t="s">
        <v>3355</v>
      </c>
      <c r="B217" s="55" t="s">
        <v>3368</v>
      </c>
      <c r="C217" s="55" t="s">
        <v>2768</v>
      </c>
    </row>
    <row r="218" spans="1:3" x14ac:dyDescent="0.35">
      <c r="A218" s="55" t="s">
        <v>3355</v>
      </c>
      <c r="B218" s="55" t="s">
        <v>1177</v>
      </c>
      <c r="C218" s="55" t="s">
        <v>2785</v>
      </c>
    </row>
    <row r="219" spans="1:3" x14ac:dyDescent="0.35">
      <c r="A219" s="55" t="s">
        <v>3355</v>
      </c>
      <c r="B219" s="55" t="s">
        <v>1312</v>
      </c>
      <c r="C219" s="55" t="s">
        <v>2802</v>
      </c>
    </row>
    <row r="220" spans="1:3" x14ac:dyDescent="0.35">
      <c r="A220" s="55" t="s">
        <v>3355</v>
      </c>
      <c r="B220" s="55" t="s">
        <v>1313</v>
      </c>
      <c r="C220" s="55" t="s">
        <v>2819</v>
      </c>
    </row>
    <row r="221" spans="1:3" x14ac:dyDescent="0.35">
      <c r="A221" s="55" t="s">
        <v>3355</v>
      </c>
      <c r="B221" s="55" t="s">
        <v>3369</v>
      </c>
      <c r="C221" s="55" t="s">
        <v>2836</v>
      </c>
    </row>
    <row r="222" spans="1:3" x14ac:dyDescent="0.35">
      <c r="A222" s="55" t="s">
        <v>3355</v>
      </c>
      <c r="B222" s="55" t="s">
        <v>3370</v>
      </c>
      <c r="C222" s="55" t="s">
        <v>2860</v>
      </c>
    </row>
    <row r="223" spans="1:3" x14ac:dyDescent="0.35">
      <c r="A223" s="55" t="s">
        <v>3355</v>
      </c>
      <c r="B223" s="55" t="s">
        <v>3371</v>
      </c>
      <c r="C223" s="55" t="s">
        <v>2885</v>
      </c>
    </row>
    <row r="224" spans="1:3" x14ac:dyDescent="0.35">
      <c r="A224" s="55" t="s">
        <v>3355</v>
      </c>
      <c r="B224" s="55" t="s">
        <v>3372</v>
      </c>
      <c r="C224" s="55" t="s">
        <v>2908</v>
      </c>
    </row>
    <row r="225" spans="1:4" x14ac:dyDescent="0.35">
      <c r="A225" s="55" t="s">
        <v>3355</v>
      </c>
      <c r="B225" s="55" t="s">
        <v>3373</v>
      </c>
      <c r="C225" s="55" t="s">
        <v>2932</v>
      </c>
    </row>
    <row r="226" spans="1:4" x14ac:dyDescent="0.35">
      <c r="A226" s="55" t="s">
        <v>3355</v>
      </c>
      <c r="B226" s="55" t="s">
        <v>3374</v>
      </c>
      <c r="C226" s="55" t="s">
        <v>2956</v>
      </c>
    </row>
    <row r="227" spans="1:4" x14ac:dyDescent="0.35">
      <c r="A227" s="55" t="s">
        <v>3355</v>
      </c>
      <c r="B227" s="55" t="s">
        <v>3375</v>
      </c>
      <c r="C227" s="55" t="s">
        <v>2978</v>
      </c>
    </row>
    <row r="228" spans="1:4" x14ac:dyDescent="0.35">
      <c r="A228" s="55" t="s">
        <v>3355</v>
      </c>
      <c r="B228" s="55" t="s">
        <v>1333</v>
      </c>
      <c r="C228" s="55" t="s">
        <v>3000</v>
      </c>
    </row>
    <row r="229" spans="1:4" x14ac:dyDescent="0.35">
      <c r="A229" s="55" t="s">
        <v>3355</v>
      </c>
      <c r="B229" s="55" t="s">
        <v>3376</v>
      </c>
      <c r="C229" s="55" t="s">
        <v>3016</v>
      </c>
    </row>
    <row r="230" spans="1:4" x14ac:dyDescent="0.35">
      <c r="A230" s="55" t="s">
        <v>3355</v>
      </c>
      <c r="B230" s="55" t="s">
        <v>1199</v>
      </c>
      <c r="C230" s="55" t="s">
        <v>3039</v>
      </c>
    </row>
    <row r="231" spans="1:4" x14ac:dyDescent="0.35">
      <c r="A231" s="55" t="s">
        <v>3355</v>
      </c>
      <c r="B231" s="55" t="s">
        <v>1192</v>
      </c>
      <c r="C231" s="55" t="s">
        <v>3061</v>
      </c>
    </row>
    <row r="232" spans="1:4" x14ac:dyDescent="0.35">
      <c r="A232" s="55" t="s">
        <v>3355</v>
      </c>
      <c r="B232" s="55" t="s">
        <v>1119</v>
      </c>
      <c r="C232" s="55" t="s">
        <v>3180</v>
      </c>
    </row>
    <row r="234" spans="1:4" s="30" customFormat="1" ht="14" x14ac:dyDescent="0.3">
      <c r="A234" s="55" t="s">
        <v>3377</v>
      </c>
      <c r="B234" s="55" t="s">
        <v>1190</v>
      </c>
      <c r="C234" s="55" t="s">
        <v>3378</v>
      </c>
    </row>
    <row r="235" spans="1:4" s="30" customFormat="1" ht="14" x14ac:dyDescent="0.3">
      <c r="A235" s="55" t="s">
        <v>3377</v>
      </c>
      <c r="B235" s="55" t="s">
        <v>3379</v>
      </c>
      <c r="C235" s="55" t="s">
        <v>3380</v>
      </c>
    </row>
    <row r="236" spans="1:4" s="30" customFormat="1" ht="14" x14ac:dyDescent="0.3">
      <c r="A236" s="55" t="s">
        <v>3377</v>
      </c>
      <c r="B236" s="55" t="s">
        <v>3381</v>
      </c>
      <c r="C236" s="55" t="s">
        <v>3382</v>
      </c>
    </row>
    <row r="237" spans="1:4" s="30" customFormat="1" ht="14" x14ac:dyDescent="0.3"/>
    <row r="238" spans="1:4" s="30" customFormat="1" ht="14" x14ac:dyDescent="0.3">
      <c r="A238" s="55" t="s">
        <v>3383</v>
      </c>
      <c r="B238" s="55" t="s">
        <v>1190</v>
      </c>
      <c r="C238" s="55" t="s">
        <v>3378</v>
      </c>
    </row>
    <row r="239" spans="1:4" s="30" customFormat="1" ht="14" x14ac:dyDescent="0.3">
      <c r="A239" s="55" t="s">
        <v>3383</v>
      </c>
      <c r="B239" s="55" t="s">
        <v>3379</v>
      </c>
      <c r="C239" s="55" t="s">
        <v>3380</v>
      </c>
    </row>
    <row r="240" spans="1:4" s="30" customFormat="1" ht="14" x14ac:dyDescent="0.3">
      <c r="A240" s="55" t="s">
        <v>3383</v>
      </c>
      <c r="B240" s="55" t="s">
        <v>3381</v>
      </c>
      <c r="C240" s="55" t="s">
        <v>3382</v>
      </c>
    </row>
    <row r="241" spans="1:4" s="30" customFormat="1" ht="14" x14ac:dyDescent="0.3"/>
    <row r="242" spans="1:4" s="30" customFormat="1" ht="14" x14ac:dyDescent="0.3"/>
    <row r="243" spans="1:4" s="30" customFormat="1" ht="14" x14ac:dyDescent="0.3">
      <c r="A243" s="55" t="s">
        <v>3384</v>
      </c>
      <c r="B243" s="55" t="s">
        <v>1190</v>
      </c>
      <c r="C243" s="55" t="s">
        <v>3378</v>
      </c>
    </row>
    <row r="244" spans="1:4" s="30" customFormat="1" ht="14" x14ac:dyDescent="0.3">
      <c r="A244" s="55" t="s">
        <v>3384</v>
      </c>
      <c r="B244" s="55" t="s">
        <v>3379</v>
      </c>
      <c r="C244" s="55" t="s">
        <v>3380</v>
      </c>
    </row>
    <row r="245" spans="1:4" s="30" customFormat="1" ht="14" x14ac:dyDescent="0.3">
      <c r="A245" s="55" t="s">
        <v>3384</v>
      </c>
      <c r="B245" s="55" t="s">
        <v>3381</v>
      </c>
      <c r="C245" s="55" t="s">
        <v>3382</v>
      </c>
    </row>
    <row r="246" spans="1:4" s="30" customFormat="1" ht="14" x14ac:dyDescent="0.3"/>
    <row r="247" spans="1:4" s="30" customFormat="1" ht="14" x14ac:dyDescent="0.3">
      <c r="A247" s="55" t="s">
        <v>3385</v>
      </c>
      <c r="B247" s="55" t="s">
        <v>1190</v>
      </c>
      <c r="C247" s="55" t="s">
        <v>3378</v>
      </c>
    </row>
    <row r="248" spans="1:4" s="30" customFormat="1" ht="14" x14ac:dyDescent="0.3">
      <c r="A248" s="55" t="s">
        <v>3385</v>
      </c>
      <c r="B248" s="55" t="s">
        <v>3379</v>
      </c>
      <c r="C248" s="55" t="s">
        <v>3380</v>
      </c>
    </row>
    <row r="249" spans="1:4" s="30" customFormat="1" ht="14" x14ac:dyDescent="0.3">
      <c r="A249" s="55" t="s">
        <v>3385</v>
      </c>
      <c r="B249" s="55" t="s">
        <v>3381</v>
      </c>
      <c r="C249" s="55" t="s">
        <v>3382</v>
      </c>
    </row>
    <row r="250" spans="1:4" x14ac:dyDescent="0.35">
      <c r="A250" s="30"/>
    </row>
    <row r="251" spans="1:4" s="30" customFormat="1" ht="14" x14ac:dyDescent="0.3">
      <c r="A251" s="55" t="s">
        <v>3386</v>
      </c>
      <c r="B251" s="55" t="s">
        <v>1190</v>
      </c>
      <c r="C251" s="55" t="s">
        <v>3378</v>
      </c>
    </row>
    <row r="252" spans="1:4" s="30" customFormat="1" ht="14" x14ac:dyDescent="0.3">
      <c r="A252" s="55" t="s">
        <v>3386</v>
      </c>
      <c r="B252" s="55" t="s">
        <v>3379</v>
      </c>
      <c r="C252" s="55" t="s">
        <v>3380</v>
      </c>
    </row>
    <row r="253" spans="1:4" s="30" customFormat="1" ht="14" x14ac:dyDescent="0.3">
      <c r="A253" s="55" t="s">
        <v>3386</v>
      </c>
      <c r="B253" s="55" t="s">
        <v>3381</v>
      </c>
      <c r="C253" s="55" t="s">
        <v>3382</v>
      </c>
    </row>
    <row r="254" spans="1:4" s="30" customFormat="1" ht="14" x14ac:dyDescent="0.3"/>
    <row r="255" spans="1:4" s="30" customFormat="1" ht="14" x14ac:dyDescent="0.3">
      <c r="A255" s="55" t="s">
        <v>3387</v>
      </c>
      <c r="B255" s="55" t="s">
        <v>1190</v>
      </c>
      <c r="C255" s="55" t="s">
        <v>3378</v>
      </c>
    </row>
    <row r="256" spans="1:4" s="30" customFormat="1" ht="14" x14ac:dyDescent="0.3">
      <c r="A256" s="55" t="s">
        <v>3387</v>
      </c>
      <c r="B256" s="55" t="s">
        <v>3379</v>
      </c>
      <c r="C256" s="55" t="s">
        <v>3380</v>
      </c>
    </row>
    <row r="257" spans="1:3" s="30" customFormat="1" ht="14" x14ac:dyDescent="0.3">
      <c r="A257" s="55" t="s">
        <v>3387</v>
      </c>
      <c r="B257" s="55" t="s">
        <v>3381</v>
      </c>
      <c r="C257" s="55" t="s">
        <v>3382</v>
      </c>
    </row>
    <row r="258" spans="1:3" s="30" customFormat="1" ht="14" x14ac:dyDescent="0.3"/>
    <row r="259" spans="1:3" s="30" customFormat="1" ht="14" x14ac:dyDescent="0.3">
      <c r="A259" s="55" t="s">
        <v>3388</v>
      </c>
      <c r="B259" s="55" t="s">
        <v>1190</v>
      </c>
      <c r="C259" s="55" t="s">
        <v>3378</v>
      </c>
    </row>
    <row r="260" spans="1:3" s="30" customFormat="1" ht="14" x14ac:dyDescent="0.3">
      <c r="A260" s="55" t="s">
        <v>3388</v>
      </c>
      <c r="B260" s="55" t="s">
        <v>3379</v>
      </c>
      <c r="C260" s="55" t="s">
        <v>3380</v>
      </c>
    </row>
    <row r="261" spans="1:3" s="30" customFormat="1" ht="14" x14ac:dyDescent="0.3">
      <c r="A261" s="55" t="s">
        <v>3388</v>
      </c>
      <c r="B261" s="55" t="s">
        <v>3381</v>
      </c>
      <c r="C261" s="55" t="s">
        <v>3382</v>
      </c>
    </row>
    <row r="262" spans="1:3" s="30" customFormat="1" ht="14" x14ac:dyDescent="0.3"/>
    <row r="263" spans="1:3" s="30" customFormat="1" ht="14" x14ac:dyDescent="0.3">
      <c r="A263" s="55" t="s">
        <v>3389</v>
      </c>
      <c r="B263" s="55" t="s">
        <v>1190</v>
      </c>
      <c r="C263" s="55" t="s">
        <v>3378</v>
      </c>
    </row>
    <row r="264" spans="1:3" s="30" customFormat="1" ht="14" x14ac:dyDescent="0.3">
      <c r="A264" s="55" t="s">
        <v>3389</v>
      </c>
      <c r="B264" s="55" t="s">
        <v>3379</v>
      </c>
      <c r="C264" s="55" t="s">
        <v>3380</v>
      </c>
    </row>
    <row r="265" spans="1:3" s="30" customFormat="1" ht="14" x14ac:dyDescent="0.3">
      <c r="A265" s="55" t="s">
        <v>3389</v>
      </c>
      <c r="B265" s="55" t="s">
        <v>3381</v>
      </c>
      <c r="C265" s="55" t="s">
        <v>3382</v>
      </c>
    </row>
    <row r="266" spans="1:3" s="30" customFormat="1" ht="14" x14ac:dyDescent="0.3"/>
    <row r="267" spans="1:3" s="30" customFormat="1" ht="14" x14ac:dyDescent="0.3">
      <c r="A267" s="55" t="s">
        <v>3390</v>
      </c>
      <c r="B267" s="55" t="s">
        <v>1190</v>
      </c>
      <c r="C267" s="55" t="s">
        <v>3378</v>
      </c>
    </row>
    <row r="268" spans="1:3" s="30" customFormat="1" ht="14" x14ac:dyDescent="0.3">
      <c r="A268" s="55" t="s">
        <v>3390</v>
      </c>
      <c r="B268" s="55" t="s">
        <v>3379</v>
      </c>
      <c r="C268" s="55" t="s">
        <v>3380</v>
      </c>
    </row>
    <row r="269" spans="1:3" s="30" customFormat="1" ht="14" x14ac:dyDescent="0.3">
      <c r="A269" s="55" t="s">
        <v>3390</v>
      </c>
      <c r="B269" s="55" t="s">
        <v>1194</v>
      </c>
      <c r="C269" s="55" t="s">
        <v>3391</v>
      </c>
    </row>
    <row r="270" spans="1:3" s="30" customFormat="1" ht="14" x14ac:dyDescent="0.3"/>
    <row r="271" spans="1:3" s="30" customFormat="1" ht="14" x14ac:dyDescent="0.3">
      <c r="A271" s="55" t="s">
        <v>3392</v>
      </c>
      <c r="B271" s="55" t="s">
        <v>1190</v>
      </c>
      <c r="C271" s="55" t="s">
        <v>3378</v>
      </c>
    </row>
    <row r="272" spans="1:3" s="30" customFormat="1" ht="14" x14ac:dyDescent="0.3">
      <c r="A272" s="55" t="s">
        <v>3392</v>
      </c>
      <c r="B272" s="55" t="s">
        <v>1194</v>
      </c>
      <c r="C272" s="55" t="s">
        <v>3391</v>
      </c>
    </row>
    <row r="273" spans="1:3" s="30" customFormat="1" ht="14" x14ac:dyDescent="0.3"/>
    <row r="274" spans="1:3" s="30" customFormat="1" ht="14" x14ac:dyDescent="0.3">
      <c r="A274" s="55" t="s">
        <v>3393</v>
      </c>
      <c r="B274" s="55" t="s">
        <v>1190</v>
      </c>
      <c r="C274" s="55" t="s">
        <v>3378</v>
      </c>
    </row>
    <row r="275" spans="1:3" s="30" customFormat="1" ht="14" x14ac:dyDescent="0.3">
      <c r="A275" s="55" t="s">
        <v>3393</v>
      </c>
      <c r="B275" s="55" t="s">
        <v>1194</v>
      </c>
      <c r="C275" s="55" t="s">
        <v>3391</v>
      </c>
    </row>
    <row r="276" spans="1:3" s="30" customFormat="1" ht="14" x14ac:dyDescent="0.3"/>
    <row r="277" spans="1:3" s="30" customFormat="1" ht="14" x14ac:dyDescent="0.3">
      <c r="A277" s="55" t="s">
        <v>3394</v>
      </c>
      <c r="B277" s="55" t="s">
        <v>3395</v>
      </c>
      <c r="C277" s="55" t="s">
        <v>3396</v>
      </c>
    </row>
    <row r="278" spans="1:3" s="30" customFormat="1" ht="14" x14ac:dyDescent="0.3">
      <c r="A278" s="55" t="s">
        <v>3394</v>
      </c>
      <c r="B278" s="55" t="s">
        <v>1190</v>
      </c>
      <c r="C278" s="55" t="s">
        <v>3378</v>
      </c>
    </row>
    <row r="279" spans="1:3" s="30" customFormat="1" ht="14" x14ac:dyDescent="0.3">
      <c r="A279" s="55" t="s">
        <v>3394</v>
      </c>
      <c r="B279" s="55" t="s">
        <v>3397</v>
      </c>
      <c r="C279" s="55" t="s">
        <v>3398</v>
      </c>
    </row>
    <row r="280" spans="1:3" s="30" customFormat="1" ht="14" x14ac:dyDescent="0.3"/>
    <row r="281" spans="1:3" s="30" customFormat="1" ht="14" x14ac:dyDescent="0.3">
      <c r="A281" s="55" t="s">
        <v>3399</v>
      </c>
      <c r="B281" s="55" t="s">
        <v>3400</v>
      </c>
      <c r="C281" s="55" t="s">
        <v>3401</v>
      </c>
    </row>
    <row r="282" spans="1:3" s="30" customFormat="1" ht="14" x14ac:dyDescent="0.3">
      <c r="A282" s="55" t="s">
        <v>3399</v>
      </c>
      <c r="B282" s="55" t="s">
        <v>3402</v>
      </c>
      <c r="C282" s="55" t="s">
        <v>3403</v>
      </c>
    </row>
    <row r="283" spans="1:3" x14ac:dyDescent="0.35">
      <c r="A283" s="30"/>
      <c r="B283" s="30"/>
      <c r="C283" s="30"/>
    </row>
    <row r="284" spans="1:3" x14ac:dyDescent="0.35">
      <c r="A284" s="30"/>
      <c r="B284" s="30"/>
      <c r="C284" s="30"/>
    </row>
    <row r="285" spans="1:3" x14ac:dyDescent="0.35">
      <c r="A285" s="30"/>
      <c r="B285" s="30"/>
      <c r="C285" s="30"/>
    </row>
    <row r="286" spans="1:3" x14ac:dyDescent="0.35">
      <c r="A286" s="30"/>
      <c r="B286" s="30"/>
      <c r="C286" s="30"/>
    </row>
    <row r="287" spans="1:3" x14ac:dyDescent="0.35">
      <c r="A287" s="30"/>
      <c r="B287" s="30"/>
      <c r="C287" s="30"/>
    </row>
    <row r="288" spans="1:3" x14ac:dyDescent="0.35">
      <c r="A288" s="30"/>
      <c r="B288" s="30"/>
      <c r="C288" s="30"/>
    </row>
    <row r="289" spans="1:3" x14ac:dyDescent="0.35">
      <c r="A289" s="30"/>
      <c r="B289" s="30"/>
      <c r="C289" s="30"/>
    </row>
    <row r="290" spans="1:3" x14ac:dyDescent="0.35">
      <c r="A290" s="30"/>
      <c r="B290" s="30"/>
      <c r="C290" s="30"/>
    </row>
    <row r="291" spans="1:3" x14ac:dyDescent="0.35">
      <c r="A291" s="30"/>
      <c r="B291" s="30"/>
      <c r="C291" s="30"/>
    </row>
    <row r="292" spans="1:3" x14ac:dyDescent="0.35">
      <c r="A292" s="30"/>
      <c r="B292" s="30"/>
      <c r="C292" s="30"/>
    </row>
    <row r="293" spans="1:3" x14ac:dyDescent="0.35">
      <c r="A293" s="30"/>
      <c r="B293" s="30"/>
      <c r="C293" s="30"/>
    </row>
    <row r="294" spans="1:3" x14ac:dyDescent="0.35">
      <c r="A294" s="30"/>
      <c r="B294" s="30"/>
      <c r="C294" s="30"/>
    </row>
    <row r="295" spans="1:3" x14ac:dyDescent="0.35">
      <c r="A295" s="30"/>
      <c r="B295" s="30"/>
      <c r="C295" s="30"/>
    </row>
    <row r="296" spans="1:3" x14ac:dyDescent="0.35">
      <c r="A296" s="30"/>
      <c r="B296" s="30"/>
      <c r="C296" s="30"/>
    </row>
    <row r="297" spans="1:3" x14ac:dyDescent="0.35">
      <c r="A297" s="30"/>
      <c r="B297" s="30"/>
      <c r="C297" s="30"/>
    </row>
    <row r="298" spans="1:3" x14ac:dyDescent="0.35">
      <c r="A298" s="30"/>
      <c r="B298" s="30"/>
      <c r="C298" s="30"/>
    </row>
    <row r="299" spans="1:3" x14ac:dyDescent="0.35">
      <c r="A299" s="30"/>
      <c r="B299" s="30"/>
      <c r="C299" s="30"/>
    </row>
    <row r="300" spans="1:3" x14ac:dyDescent="0.35">
      <c r="A300" s="30"/>
      <c r="B300" s="30"/>
      <c r="C300" s="30"/>
    </row>
    <row r="301" spans="1:3" x14ac:dyDescent="0.35">
      <c r="A301" s="30"/>
      <c r="B301" s="30"/>
      <c r="C301" s="30"/>
    </row>
    <row r="302" spans="1:3" x14ac:dyDescent="0.35">
      <c r="A302" s="30"/>
      <c r="B302" s="30"/>
      <c r="C302" s="30"/>
    </row>
    <row r="303" spans="1:3" x14ac:dyDescent="0.35">
      <c r="A303" s="30"/>
      <c r="B303" s="30"/>
      <c r="C303" s="30"/>
    </row>
    <row r="304" spans="1:3" x14ac:dyDescent="0.35">
      <c r="A304" s="30"/>
      <c r="B304" s="30"/>
      <c r="C304" s="30"/>
    </row>
    <row r="305" spans="1:3" x14ac:dyDescent="0.35">
      <c r="A305" s="30"/>
      <c r="B305" s="30"/>
      <c r="C305" s="30"/>
    </row>
    <row r="306" spans="1:3" x14ac:dyDescent="0.35">
      <c r="A306" s="30"/>
      <c r="B306" s="30"/>
      <c r="C306" s="30"/>
    </row>
    <row r="307" spans="1:3" x14ac:dyDescent="0.35">
      <c r="A307" s="30"/>
      <c r="B307" s="30"/>
      <c r="C307" s="30"/>
    </row>
    <row r="308" spans="1:3" x14ac:dyDescent="0.35">
      <c r="A308" s="30"/>
      <c r="B308" s="30"/>
      <c r="C308" s="30"/>
    </row>
    <row r="309" spans="1:3" x14ac:dyDescent="0.35">
      <c r="A309" s="30"/>
      <c r="B309" s="30"/>
      <c r="C309" s="30"/>
    </row>
    <row r="310" spans="1:3" x14ac:dyDescent="0.35">
      <c r="A310" s="30"/>
      <c r="B310" s="30"/>
      <c r="C310" s="30"/>
    </row>
    <row r="311" spans="1:3" x14ac:dyDescent="0.35">
      <c r="A311" s="30"/>
      <c r="B311" s="30"/>
      <c r="C311" s="30"/>
    </row>
    <row r="312" spans="1:3" x14ac:dyDescent="0.35">
      <c r="A312" s="30"/>
      <c r="B312" s="30"/>
      <c r="C312" s="30"/>
    </row>
    <row r="313" spans="1:3" x14ac:dyDescent="0.35">
      <c r="A313" s="30"/>
      <c r="B313" s="30"/>
      <c r="C313" s="30"/>
    </row>
    <row r="314" spans="1:3" x14ac:dyDescent="0.35">
      <c r="A314" s="30"/>
      <c r="B314" s="30"/>
      <c r="C314" s="30"/>
    </row>
    <row r="315" spans="1:3" x14ac:dyDescent="0.35">
      <c r="A315" s="30"/>
      <c r="B315" s="30"/>
      <c r="C315" s="30"/>
    </row>
    <row r="316" spans="1:3" x14ac:dyDescent="0.35">
      <c r="A316" s="30"/>
      <c r="B316" s="30"/>
      <c r="C316" s="30"/>
    </row>
    <row r="317" spans="1:3" x14ac:dyDescent="0.35">
      <c r="A317" s="30"/>
      <c r="B317" s="30"/>
      <c r="C317" s="30"/>
    </row>
    <row r="318" spans="1:3" x14ac:dyDescent="0.35">
      <c r="A318" s="30"/>
      <c r="B318" s="30"/>
      <c r="C318" s="30"/>
    </row>
    <row r="319" spans="1:3" x14ac:dyDescent="0.35">
      <c r="A319" s="30"/>
      <c r="B319" s="30"/>
      <c r="C319" s="30"/>
    </row>
    <row r="320" spans="1:3" x14ac:dyDescent="0.35">
      <c r="A320" s="30"/>
      <c r="B320" s="30"/>
      <c r="C320" s="30"/>
    </row>
    <row r="321" spans="1:3" x14ac:dyDescent="0.35">
      <c r="A321" s="30"/>
      <c r="B321" s="30"/>
      <c r="C321" s="30"/>
    </row>
    <row r="322" spans="1:3" x14ac:dyDescent="0.35">
      <c r="A322" s="30"/>
      <c r="B322" s="30"/>
      <c r="C322" s="30"/>
    </row>
    <row r="323" spans="1:3" x14ac:dyDescent="0.35">
      <c r="A323" s="30"/>
      <c r="B323" s="30"/>
      <c r="C323" s="30"/>
    </row>
    <row r="324" spans="1:3" x14ac:dyDescent="0.35">
      <c r="A324" s="30"/>
      <c r="B324" s="30"/>
      <c r="C324" s="30"/>
    </row>
    <row r="325" spans="1:3" x14ac:dyDescent="0.35">
      <c r="A325" s="30"/>
      <c r="B325" s="30"/>
      <c r="C325" s="30"/>
    </row>
    <row r="326" spans="1:3" x14ac:dyDescent="0.35">
      <c r="A326" s="30"/>
      <c r="B326" s="30"/>
      <c r="C326" s="30"/>
    </row>
    <row r="327" spans="1:3" x14ac:dyDescent="0.35">
      <c r="A327" s="30"/>
      <c r="B327" s="30"/>
      <c r="C327" s="30"/>
    </row>
    <row r="328" spans="1:3" x14ac:dyDescent="0.35">
      <c r="A328" s="30"/>
      <c r="B328" s="30"/>
      <c r="C328" s="30"/>
    </row>
    <row r="329" spans="1:3" x14ac:dyDescent="0.35">
      <c r="A329" s="30"/>
      <c r="B329" s="30"/>
      <c r="C329" s="30"/>
    </row>
    <row r="330" spans="1:3" x14ac:dyDescent="0.35">
      <c r="A330" s="30"/>
      <c r="B330" s="30"/>
      <c r="C330" s="30"/>
    </row>
    <row r="331" spans="1:3" x14ac:dyDescent="0.35">
      <c r="A331" s="30"/>
      <c r="B331" s="30"/>
      <c r="C331" s="30"/>
    </row>
    <row r="332" spans="1:3" x14ac:dyDescent="0.35">
      <c r="A332" s="30"/>
      <c r="B332" s="30"/>
      <c r="C332" s="30"/>
    </row>
    <row r="333" spans="1:3" x14ac:dyDescent="0.35">
      <c r="A333" s="30"/>
      <c r="B333" s="30"/>
      <c r="C333" s="30"/>
    </row>
    <row r="334" spans="1:3" x14ac:dyDescent="0.35">
      <c r="A334" s="30"/>
      <c r="B334" s="30"/>
      <c r="C334" s="30"/>
    </row>
    <row r="335" spans="1:3" x14ac:dyDescent="0.35">
      <c r="A335" s="30"/>
      <c r="B335" s="30"/>
      <c r="C335" s="30"/>
    </row>
    <row r="336" spans="1:3" x14ac:dyDescent="0.35">
      <c r="A336" s="30"/>
      <c r="B336" s="30"/>
      <c r="C336" s="30"/>
    </row>
    <row r="337" spans="1:3" x14ac:dyDescent="0.35">
      <c r="A337" s="30"/>
      <c r="B337" s="30"/>
      <c r="C337" s="30"/>
    </row>
    <row r="338" spans="1:3" x14ac:dyDescent="0.35">
      <c r="A338" s="30"/>
      <c r="B338" s="30"/>
      <c r="C338" s="30"/>
    </row>
    <row r="339" spans="1:3" x14ac:dyDescent="0.35">
      <c r="A339" s="30"/>
      <c r="B339" s="30"/>
      <c r="C339" s="30"/>
    </row>
    <row r="340" spans="1:3" x14ac:dyDescent="0.35">
      <c r="A340" s="30"/>
      <c r="B340" s="30"/>
      <c r="C340" s="30"/>
    </row>
    <row r="341" spans="1:3" x14ac:dyDescent="0.35">
      <c r="A341" s="30"/>
      <c r="B341" s="30"/>
      <c r="C341" s="30"/>
    </row>
    <row r="342" spans="1:3" x14ac:dyDescent="0.35">
      <c r="A342" s="30"/>
      <c r="B342" s="30"/>
      <c r="C342" s="30"/>
    </row>
    <row r="343" spans="1:3" x14ac:dyDescent="0.35">
      <c r="A343" s="30"/>
      <c r="B343" s="30"/>
      <c r="C343" s="30"/>
    </row>
    <row r="344" spans="1:3" x14ac:dyDescent="0.35">
      <c r="A344" s="30"/>
      <c r="B344" s="30"/>
      <c r="C344" s="30"/>
    </row>
    <row r="345" spans="1:3" x14ac:dyDescent="0.35">
      <c r="A345" s="30"/>
      <c r="B345" s="30"/>
      <c r="C345" s="30"/>
    </row>
    <row r="346" spans="1:3" x14ac:dyDescent="0.35">
      <c r="A346" s="30"/>
      <c r="B346" s="30"/>
      <c r="C346" s="30"/>
    </row>
    <row r="347" spans="1:3" x14ac:dyDescent="0.35">
      <c r="A347" s="30"/>
      <c r="B347" s="30"/>
      <c r="C347" s="30"/>
    </row>
    <row r="348" spans="1:3" x14ac:dyDescent="0.35">
      <c r="A348" s="30"/>
      <c r="B348" s="30"/>
      <c r="C348" s="30"/>
    </row>
    <row r="349" spans="1:3" x14ac:dyDescent="0.35">
      <c r="A349" s="30"/>
      <c r="B349" s="30"/>
      <c r="C349" s="30"/>
    </row>
    <row r="350" spans="1:3" x14ac:dyDescent="0.35">
      <c r="A350" s="30"/>
      <c r="B350" s="30"/>
      <c r="C350" s="30"/>
    </row>
    <row r="351" spans="1:3" x14ac:dyDescent="0.35">
      <c r="A351" s="30"/>
      <c r="B351" s="30"/>
      <c r="C351" s="30"/>
    </row>
    <row r="352" spans="1:3" x14ac:dyDescent="0.35">
      <c r="A352" s="30"/>
      <c r="B352" s="30"/>
      <c r="C352" s="30"/>
    </row>
    <row r="353" spans="1:3" x14ac:dyDescent="0.35">
      <c r="A353" s="30"/>
      <c r="B353" s="30"/>
      <c r="C353" s="30"/>
    </row>
    <row r="354" spans="1:3" x14ac:dyDescent="0.35">
      <c r="A354" s="30"/>
      <c r="B354" s="30"/>
      <c r="C354" s="30"/>
    </row>
    <row r="355" spans="1:3" x14ac:dyDescent="0.35">
      <c r="A355" s="30"/>
      <c r="B355" s="30"/>
      <c r="C355" s="30"/>
    </row>
    <row r="356" spans="1:3" x14ac:dyDescent="0.35">
      <c r="A356" s="30"/>
      <c r="B356" s="30"/>
      <c r="C356" s="30"/>
    </row>
    <row r="357" spans="1:3" x14ac:dyDescent="0.35">
      <c r="A357" s="30"/>
      <c r="B357" s="30"/>
      <c r="C357" s="30"/>
    </row>
    <row r="358" spans="1:3" x14ac:dyDescent="0.35">
      <c r="A358" s="30"/>
      <c r="B358" s="30"/>
      <c r="C358" s="30"/>
    </row>
    <row r="359" spans="1:3" x14ac:dyDescent="0.35">
      <c r="A359" s="30"/>
      <c r="B359" s="30"/>
      <c r="C359" s="30"/>
    </row>
    <row r="360" spans="1:3" x14ac:dyDescent="0.35">
      <c r="A360" s="30"/>
      <c r="B360" s="30"/>
      <c r="C360" s="30"/>
    </row>
    <row r="361" spans="1:3" x14ac:dyDescent="0.35">
      <c r="B361" s="30"/>
      <c r="C361" s="3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Lisez_moi</vt:lpstr>
      <vt:lpstr>Données_nettoyées</vt:lpstr>
      <vt:lpstr>Données_prix</vt:lpstr>
      <vt:lpstr>Analyse_prix</vt:lpstr>
      <vt:lpstr>Comparaisons_Prix</vt:lpstr>
      <vt:lpstr>Fluctuations_prix</vt:lpstr>
      <vt:lpstr>Approvisionnement </vt:lpstr>
      <vt:lpstr>disponibilité</vt:lpstr>
      <vt:lpstr>Informations_commerçants</vt:lpstr>
      <vt:lpstr>Informations_additionnelles</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Somaila</dc:creator>
  <cp:keywords/>
  <dc:description/>
  <cp:lastModifiedBy>Somaila </cp:lastModifiedBy>
  <cp:revision/>
  <dcterms:created xsi:type="dcterms:W3CDTF">2022-12-08T15:30:53Z</dcterms:created>
  <dcterms:modified xsi:type="dcterms:W3CDTF">2023-06-09T15:22:24Z</dcterms:modified>
  <cp:category/>
  <cp:contentStatus/>
</cp:coreProperties>
</file>